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<sst xmlns="http://schemas.openxmlformats.org/spreadsheetml/2006/main" count="56" uniqueCount="56">
  <si>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WBS2</t>
  </si>
  <si>
    <t>DESCRIPTION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</si>
  <si>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</si>
  <si>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</si>
  <si>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</si>
  <si>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</si>
  <si>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</si>
  <si>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</si>
  <si>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</si>
  <si>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</si>
  <si>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</si>
  <si>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21 - Fueling Systems</t>
  </si>
  <si>
    <t xml:space="preserve">22 - Torus Vacuum Pumping Systems               </t>
  </si>
  <si>
    <t xml:space="preserve">25 - Neutral Beam Injection System              </t>
  </si>
  <si>
    <t>31 - Magnetic Diagnostics</t>
  </si>
  <si>
    <t xml:space="preserve">36 - Edge and Divertor Diagnostics              </t>
  </si>
  <si>
    <t xml:space="preserve">38 - Electron Beam (EB) Mapping                 </t>
  </si>
  <si>
    <t>39 - Diagnostics Integration</t>
  </si>
  <si>
    <t>41 - AC Power</t>
  </si>
  <si>
    <t>43 - DC Systems</t>
  </si>
  <si>
    <t xml:space="preserve">44 - Control and protection Systems             </t>
  </si>
  <si>
    <t xml:space="preserve">45 - Power System Design and Integration        </t>
  </si>
  <si>
    <t xml:space="preserve">46 - FCPC Building Modifications                </t>
  </si>
  <si>
    <t xml:space="preserve">51 - TCP/IP Infrastructure Systems              </t>
  </si>
  <si>
    <t xml:space="preserve">52 - Central Instrumentation &amp; Control          </t>
  </si>
  <si>
    <t xml:space="preserve">53 - Data Acquisition &amp; Facility Computing      </t>
  </si>
  <si>
    <t xml:space="preserve">54 - Facility Timing &amp; Synchronization          </t>
  </si>
  <si>
    <t>55 - Real Time Plasma &amp; Power</t>
  </si>
  <si>
    <t>56 - Central Safety Interlock</t>
  </si>
  <si>
    <t xml:space="preserve">58 - Central I&amp;C management and Integration     </t>
  </si>
  <si>
    <t>61 - Water Systems</t>
  </si>
  <si>
    <t>62 - Cryogenic Systems</t>
  </si>
  <si>
    <t>63 - Utility Systems</t>
  </si>
  <si>
    <t xml:space="preserve">65 - Facility Systems Integration               </t>
  </si>
  <si>
    <t xml:space="preserve">71 - Shield Wall Seismic Modifications          </t>
  </si>
  <si>
    <t xml:space="preserve">72 - Control Room Refurbishment                 </t>
  </si>
  <si>
    <t xml:space="preserve">73 - Platform Design &amp; Fabrication              </t>
  </si>
  <si>
    <t xml:space="preserve">74 - Machine Assembly Planning and Oversight    </t>
  </si>
  <si>
    <t xml:space="preserve">75 - Test Cell and Basement Assembly Operations </t>
  </si>
  <si>
    <t xml:space="preserve">76 - Tooling Design &amp; Fabrication               </t>
  </si>
  <si>
    <t xml:space="preserve">81 - Project Management and Control             </t>
  </si>
  <si>
    <t>82 - Project Engineering</t>
  </si>
  <si>
    <t>84 - Project Physics</t>
  </si>
  <si>
    <t xml:space="preserve">85 - Integrated Systems Testing                 </t>
  </si>
  <si>
    <t>PPPL Allocations</t>
  </si>
  <si>
    <t>Contingency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</si>
  <si>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</si>
  <si>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</si>
  <si>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</si>
  <si>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</si>
  <si>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</si>
  <si>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</si>
  <si>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</si>
  <si>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</si>
  <si>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</si>
  <si>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NCSX ECP39 PMB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</si>
</sst>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165" fontId="0" fillId="2" borderId="0" xfId="15" applyNumberFormat="1" applyFill="1" applyAlignment="1">
      <alignment/>
    </xf>
    <xf numFmtId="165" fontId="3" fillId="2" borderId="0" xfId="15" applyNumberFormat="1" applyFont="1" applyFill="1" applyAlignment="1">
      <alignment/>
    </xf>
    <xf numFmtId="0" fontId="0" fillId="0" borderId="1" xfId="0" applyBorder="1" applyAlignment="1">
      <alignment/>
    </xf>
    <xf numFmtId="165" fontId="0" fillId="2" borderId="2" xfId="15" applyNumberFormat="1" applyFill="1" applyBorder="1" applyAlignment="1">
      <alignment/>
    </xf>
    <xf numFmtId="165" fontId="0" fillId="0" borderId="2" xfId="15" applyNumberFormat="1" applyBorder="1" applyAlignment="1">
      <alignment/>
    </xf>
    <xf numFmtId="165" fontId="3" fillId="0" borderId="2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/>
    </xf>
    <xf numFmtId="165" fontId="0" fillId="2" borderId="0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3" fillId="0" borderId="0" xfId="15" applyNumberFormat="1" applyFont="1" applyBorder="1" applyAlignment="1">
      <alignment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165" fontId="0" fillId="2" borderId="7" xfId="15" applyNumberFormat="1" applyFill="1" applyBorder="1" applyAlignment="1">
      <alignment/>
    </xf>
    <xf numFmtId="165" fontId="0" fillId="0" borderId="7" xfId="15" applyNumberFormat="1" applyBorder="1" applyAlignment="1">
      <alignment/>
    </xf>
    <xf numFmtId="165" fontId="3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421875" style="0" bestFit="1" customWidth="1"/>
    <col min="2" max="2" width="44.7109375" style="0" bestFit="1" customWidth="1"/>
    <col min="3" max="9" width="9.8515625" style="0" customWidth="1"/>
    <col min="10" max="10" width="12.7109375" style="4" customWidth="1"/>
  </cols>
  <sheetData>
    <row r="1" ht="15.75">
      <c r="A1" s="5" t="s">
        <v>55</v>
      </c>
    </row>
    <row r="2" spans="1:10" s="2" customFormat="1" ht="15.75" thickBot="1">
      <c r="A2" s="2" t="s">
        <v>0</v>
      </c>
      <c r="B2" s="2" t="s">
        <v>1</v>
      </c>
      <c r="C2" s="6" t="s">
        <v>47</v>
      </c>
      <c r="D2" s="6" t="s">
        <v>48</v>
      </c>
      <c r="E2" s="6" t="s">
        <v>49</v>
      </c>
      <c r="F2" s="2" t="s">
        <v>50</v>
      </c>
      <c r="G2" s="2" t="s">
        <v>51</v>
      </c>
      <c r="H2" s="2" t="s">
        <v>52</v>
      </c>
      <c r="I2" s="2" t="s">
        <v>53</v>
      </c>
      <c r="J2" s="4" t="s">
        <v>54</v>
      </c>
    </row>
    <row r="3" spans="2:12" ht="15">
      <c r="B3" s="9" t="s">
        <v>2</v>
      </c>
      <c r="C3" s="10">
        <v>0.1</v>
      </c>
      <c r="D3" s="10"/>
      <c r="E3" s="10"/>
      <c r="F3" s="11"/>
      <c r="G3" s="11"/>
      <c r="H3" s="11"/>
      <c r="I3" s="11"/>
      <c r="J3" s="12">
        <f>SUM(C3:E3,F3:I3)</f>
        <v>0.1</v>
      </c>
      <c r="K3" s="13"/>
      <c r="L3" s="1"/>
    </row>
    <row r="4" spans="2:12" ht="15">
      <c r="B4" s="14" t="s">
        <v>3</v>
      </c>
      <c r="C4" s="15">
        <v>1217.4</v>
      </c>
      <c r="D4" s="15">
        <v>1663.3</v>
      </c>
      <c r="E4" s="15">
        <f>3302.3+7</f>
        <v>3309.3</v>
      </c>
      <c r="F4" s="16">
        <f>2970.4-6</f>
        <v>2964.4</v>
      </c>
      <c r="G4" s="16">
        <v>194.9</v>
      </c>
      <c r="H4" s="16">
        <v>89.4</v>
      </c>
      <c r="I4" s="16"/>
      <c r="J4" s="17">
        <f>SUM(C4:E4,F4:I4)</f>
        <v>9438.699999999999</v>
      </c>
      <c r="K4" s="18"/>
      <c r="L4" s="1"/>
    </row>
    <row r="5" spans="2:12" ht="15">
      <c r="B5" s="14" t="s">
        <v>4</v>
      </c>
      <c r="C5" s="15">
        <v>91.7</v>
      </c>
      <c r="D5" s="15">
        <v>333.9</v>
      </c>
      <c r="E5" s="15">
        <f>1087.3+2</f>
        <v>1089.3</v>
      </c>
      <c r="F5" s="16">
        <v>1277.9</v>
      </c>
      <c r="G5" s="16">
        <v>917.1</v>
      </c>
      <c r="H5" s="16">
        <v>1121.3</v>
      </c>
      <c r="I5" s="16"/>
      <c r="J5" s="17">
        <f>SUM(C5:E5,F5:I5)</f>
        <v>4831.2</v>
      </c>
      <c r="K5" s="18"/>
      <c r="L5" s="1"/>
    </row>
    <row r="6" spans="2:12" ht="15">
      <c r="B6" s="14" t="s">
        <v>5</v>
      </c>
      <c r="C6" s="15">
        <v>2424.8</v>
      </c>
      <c r="D6" s="15">
        <v>7314.1</v>
      </c>
      <c r="E6" s="15">
        <f>9003+11</f>
        <v>9014</v>
      </c>
      <c r="F6" s="16">
        <f>8532-7</f>
        <v>8525</v>
      </c>
      <c r="G6" s="16">
        <v>4021</v>
      </c>
      <c r="H6" s="16">
        <v>56.6</v>
      </c>
      <c r="I6" s="16"/>
      <c r="J6" s="17">
        <f>SUM(C6:E6,F6:I6)</f>
        <v>31355.5</v>
      </c>
      <c r="K6" s="18"/>
      <c r="L6" s="1"/>
    </row>
    <row r="7" spans="2:12" ht="15">
      <c r="B7" s="14" t="s">
        <v>6</v>
      </c>
      <c r="C7" s="15"/>
      <c r="D7" s="15">
        <v>34.6</v>
      </c>
      <c r="E7" s="15">
        <f>43.3-2</f>
        <v>41.3</v>
      </c>
      <c r="F7" s="16">
        <f>130.6+2</f>
        <v>132.6</v>
      </c>
      <c r="G7" s="16">
        <v>1173</v>
      </c>
      <c r="H7" s="16">
        <v>4.7</v>
      </c>
      <c r="I7" s="16"/>
      <c r="J7" s="17">
        <f>SUM(C7:E7,F7:I7)</f>
        <v>1386.2</v>
      </c>
      <c r="K7" s="18"/>
      <c r="L7" s="1"/>
    </row>
    <row r="8" spans="2:12" ht="15">
      <c r="B8" s="14" t="s">
        <v>7</v>
      </c>
      <c r="C8" s="15"/>
      <c r="D8" s="15"/>
      <c r="E8" s="15"/>
      <c r="F8" s="16"/>
      <c r="G8" s="16">
        <v>660</v>
      </c>
      <c r="H8" s="16">
        <v>475</v>
      </c>
      <c r="I8" s="16"/>
      <c r="J8" s="17">
        <f>SUM(C8:E8,F8:I8)</f>
        <v>1135</v>
      </c>
      <c r="K8" s="18"/>
      <c r="L8" s="1"/>
    </row>
    <row r="9" spans="2:12" ht="15">
      <c r="B9" s="14" t="s">
        <v>8</v>
      </c>
      <c r="C9" s="15">
        <v>12.2</v>
      </c>
      <c r="D9" s="15">
        <v>80.9</v>
      </c>
      <c r="E9" s="15">
        <f>278.1+1</f>
        <v>279.1</v>
      </c>
      <c r="F9" s="16">
        <v>5.5</v>
      </c>
      <c r="G9" s="16">
        <v>618.1</v>
      </c>
      <c r="H9" s="16">
        <v>531.2</v>
      </c>
      <c r="I9" s="16">
        <v>7.1</v>
      </c>
      <c r="J9" s="17">
        <f>SUM(C9:E9,F9:I9)</f>
        <v>1534.1</v>
      </c>
      <c r="K9" s="18"/>
      <c r="L9" s="1"/>
    </row>
    <row r="10" spans="2:12" ht="15">
      <c r="B10" s="14" t="s">
        <v>9</v>
      </c>
      <c r="C10" s="15">
        <v>60.8</v>
      </c>
      <c r="D10" s="15">
        <v>362.5</v>
      </c>
      <c r="E10" s="15">
        <f>910.6+2</f>
        <v>912.6</v>
      </c>
      <c r="F10" s="16">
        <v>1175.9</v>
      </c>
      <c r="G10" s="16">
        <v>1727.2</v>
      </c>
      <c r="H10" s="16">
        <v>1030</v>
      </c>
      <c r="I10" s="16">
        <v>11.6</v>
      </c>
      <c r="J10" s="17">
        <f>SUM(C10:E10,F10:I10)</f>
        <v>5280.6</v>
      </c>
      <c r="K10" s="18"/>
      <c r="L10" s="1"/>
    </row>
    <row r="11" spans="2:12" ht="15.75" thickBot="1">
      <c r="B11" s="19" t="s">
        <v>10</v>
      </c>
      <c r="C11" s="20">
        <v>254.2</v>
      </c>
      <c r="D11" s="20">
        <v>640.7</v>
      </c>
      <c r="E11" s="20">
        <v>589.8</v>
      </c>
      <c r="F11" s="21">
        <v>515.7</v>
      </c>
      <c r="G11" s="21">
        <v>361.6</v>
      </c>
      <c r="H11" s="21">
        <v>251.5</v>
      </c>
      <c r="I11" s="21">
        <v>153.7</v>
      </c>
      <c r="J11" s="22">
        <f>SUM(C11:E11,F11:I11)</f>
        <v>2767.2</v>
      </c>
      <c r="K11" s="23">
        <f>SUM(J3:J11)</f>
        <v>57728.59999999999</v>
      </c>
      <c r="L11" s="1"/>
    </row>
    <row r="12" spans="2:12" ht="15">
      <c r="B12" s="9" t="s">
        <v>11</v>
      </c>
      <c r="C12" s="10"/>
      <c r="D12" s="10"/>
      <c r="E12" s="10"/>
      <c r="F12" s="11"/>
      <c r="G12" s="11">
        <v>52.7</v>
      </c>
      <c r="H12" s="11">
        <v>35.4</v>
      </c>
      <c r="I12" s="11"/>
      <c r="J12" s="12">
        <f>SUM(C12:E12,F12:I12)</f>
        <v>88.1</v>
      </c>
      <c r="K12" s="13"/>
      <c r="L12" s="1"/>
    </row>
    <row r="13" spans="2:12" ht="15">
      <c r="B13" s="14" t="s">
        <v>12</v>
      </c>
      <c r="C13" s="15">
        <v>63.7</v>
      </c>
      <c r="D13" s="15"/>
      <c r="E13" s="15"/>
      <c r="F13" s="16"/>
      <c r="G13" s="16">
        <v>125.5</v>
      </c>
      <c r="H13" s="16">
        <v>229.7</v>
      </c>
      <c r="I13" s="16"/>
      <c r="J13" s="17">
        <f>SUM(C13:E13,F13:I13)</f>
        <v>418.9</v>
      </c>
      <c r="K13" s="18"/>
      <c r="L13" s="1"/>
    </row>
    <row r="14" spans="2:12" ht="15.75" thickBot="1">
      <c r="B14" s="19" t="s">
        <v>13</v>
      </c>
      <c r="C14" s="20">
        <v>123</v>
      </c>
      <c r="D14" s="20">
        <v>161.4</v>
      </c>
      <c r="E14" s="20"/>
      <c r="F14" s="21"/>
      <c r="G14" s="21"/>
      <c r="H14" s="21"/>
      <c r="I14" s="21"/>
      <c r="J14" s="22">
        <f>SUM(C14:E14,F14:I14)</f>
        <v>284.4</v>
      </c>
      <c r="K14" s="23">
        <f>SUM(J12:J14)</f>
        <v>791.4</v>
      </c>
      <c r="L14" s="1"/>
    </row>
    <row r="15" spans="2:12" ht="15">
      <c r="B15" s="9" t="s">
        <v>14</v>
      </c>
      <c r="C15" s="10"/>
      <c r="D15" s="10"/>
      <c r="E15" s="10">
        <v>130.2</v>
      </c>
      <c r="F15" s="11">
        <v>327.1</v>
      </c>
      <c r="G15" s="11">
        <v>83.3</v>
      </c>
      <c r="H15" s="11">
        <v>11</v>
      </c>
      <c r="I15" s="11"/>
      <c r="J15" s="12">
        <f>SUM(C15:E15,F15:I15)</f>
        <v>551.6</v>
      </c>
      <c r="K15" s="13"/>
      <c r="L15" s="1"/>
    </row>
    <row r="16" spans="2:12" ht="15">
      <c r="B16" s="14" t="s">
        <v>15</v>
      </c>
      <c r="C16" s="15"/>
      <c r="D16" s="15"/>
      <c r="E16" s="15"/>
      <c r="F16" s="16"/>
      <c r="G16" s="16">
        <v>5.7</v>
      </c>
      <c r="H16" s="16">
        <v>39.9</v>
      </c>
      <c r="I16" s="16"/>
      <c r="J16" s="17">
        <f>SUM(C16:E16,F16:I16)</f>
        <v>45.6</v>
      </c>
      <c r="K16" s="18"/>
      <c r="L16" s="1"/>
    </row>
    <row r="17" spans="2:12" ht="15">
      <c r="B17" s="14" t="s">
        <v>16</v>
      </c>
      <c r="C17" s="15"/>
      <c r="D17" s="15"/>
      <c r="E17" s="15"/>
      <c r="F17" s="16"/>
      <c r="G17" s="16"/>
      <c r="H17" s="16">
        <v>206.2</v>
      </c>
      <c r="I17" s="16"/>
      <c r="J17" s="17">
        <f>SUM(C17:E17,F17:I17)</f>
        <v>206.2</v>
      </c>
      <c r="K17" s="18"/>
      <c r="L17" s="1"/>
    </row>
    <row r="18" spans="2:12" ht="15.75" thickBot="1">
      <c r="B18" s="19" t="s">
        <v>17</v>
      </c>
      <c r="C18" s="20">
        <v>155.5</v>
      </c>
      <c r="D18" s="20">
        <v>65</v>
      </c>
      <c r="E18" s="20">
        <v>54.4</v>
      </c>
      <c r="F18" s="21">
        <v>70.5</v>
      </c>
      <c r="G18" s="21"/>
      <c r="H18" s="21"/>
      <c r="I18" s="21"/>
      <c r="J18" s="22">
        <f>SUM(C18:E18,F18:I18)</f>
        <v>345.4</v>
      </c>
      <c r="K18" s="23">
        <f>SUM(J15:J18)</f>
        <v>1148.8000000000002</v>
      </c>
      <c r="L18" s="1"/>
    </row>
    <row r="19" spans="2:12" ht="15">
      <c r="B19" s="9" t="s">
        <v>18</v>
      </c>
      <c r="C19" s="10"/>
      <c r="D19" s="10">
        <v>85.8</v>
      </c>
      <c r="E19" s="10">
        <v>20.7</v>
      </c>
      <c r="F19" s="11">
        <v>0.1</v>
      </c>
      <c r="G19" s="11">
        <v>288</v>
      </c>
      <c r="H19" s="11">
        <v>29.3</v>
      </c>
      <c r="I19" s="11"/>
      <c r="J19" s="12">
        <f>SUM(C19:E19,F19:I19)</f>
        <v>423.90000000000003</v>
      </c>
      <c r="K19" s="13"/>
      <c r="L19" s="1"/>
    </row>
    <row r="20" spans="2:12" ht="15">
      <c r="B20" s="14" t="s">
        <v>19</v>
      </c>
      <c r="C20" s="15"/>
      <c r="D20" s="15"/>
      <c r="E20" s="15">
        <v>225.9</v>
      </c>
      <c r="F20" s="16">
        <v>38.4</v>
      </c>
      <c r="G20" s="16">
        <v>214.5</v>
      </c>
      <c r="H20" s="16"/>
      <c r="I20" s="16"/>
      <c r="J20" s="17">
        <f>SUM(C20:E20,F20:I20)</f>
        <v>478.8</v>
      </c>
      <c r="K20" s="18"/>
      <c r="L20" s="1"/>
    </row>
    <row r="21" spans="2:12" ht="15">
      <c r="B21" s="14" t="s">
        <v>20</v>
      </c>
      <c r="C21" s="15"/>
      <c r="D21" s="15">
        <v>1.1</v>
      </c>
      <c r="E21" s="15">
        <v>53.4</v>
      </c>
      <c r="F21" s="16"/>
      <c r="G21" s="16">
        <v>842.5</v>
      </c>
      <c r="H21" s="16">
        <v>431.3</v>
      </c>
      <c r="I21" s="16">
        <v>17.8</v>
      </c>
      <c r="J21" s="17">
        <f>SUM(C21:E21,F21:I21)</f>
        <v>1346.1</v>
      </c>
      <c r="K21" s="18"/>
      <c r="L21" s="1"/>
    </row>
    <row r="22" spans="2:12" ht="15">
      <c r="B22" s="14" t="s">
        <v>21</v>
      </c>
      <c r="C22" s="15">
        <v>112.3</v>
      </c>
      <c r="D22" s="15">
        <v>29.9</v>
      </c>
      <c r="E22" s="15">
        <v>-4.5</v>
      </c>
      <c r="F22" s="16">
        <v>129.2</v>
      </c>
      <c r="G22" s="16">
        <v>350.4</v>
      </c>
      <c r="H22" s="16">
        <v>437.7</v>
      </c>
      <c r="I22" s="16"/>
      <c r="J22" s="17">
        <f>SUM(C22:E22,F22:I22)</f>
        <v>1055</v>
      </c>
      <c r="K22" s="18"/>
      <c r="L22" s="1"/>
    </row>
    <row r="23" spans="2:12" ht="15.75" thickBot="1">
      <c r="B23" s="19" t="s">
        <v>22</v>
      </c>
      <c r="C23" s="20">
        <v>1.3</v>
      </c>
      <c r="D23" s="20"/>
      <c r="E23" s="20"/>
      <c r="F23" s="21"/>
      <c r="G23" s="21"/>
      <c r="H23" s="21"/>
      <c r="I23" s="21"/>
      <c r="J23" s="22">
        <f>SUM(C23:E23,F23:I23)</f>
        <v>1.3</v>
      </c>
      <c r="K23" s="23">
        <f>SUM(J19:J23)</f>
        <v>3305.1000000000004</v>
      </c>
      <c r="L23" s="1"/>
    </row>
    <row r="24" spans="2:12" ht="15">
      <c r="B24" s="9" t="s">
        <v>23</v>
      </c>
      <c r="C24" s="10"/>
      <c r="D24" s="10"/>
      <c r="E24" s="10"/>
      <c r="F24" s="11"/>
      <c r="G24" s="11"/>
      <c r="H24" s="11">
        <v>280.4</v>
      </c>
      <c r="I24" s="11"/>
      <c r="J24" s="12">
        <f>SUM(C24:E24,F24:I24)</f>
        <v>280.4</v>
      </c>
      <c r="K24" s="13"/>
      <c r="L24" s="1"/>
    </row>
    <row r="25" spans="2:12" ht="15">
      <c r="B25" s="14" t="s">
        <v>24</v>
      </c>
      <c r="C25" s="15"/>
      <c r="D25" s="15"/>
      <c r="E25" s="15"/>
      <c r="F25" s="16"/>
      <c r="G25" s="16">
        <v>9.4</v>
      </c>
      <c r="H25" s="16">
        <v>429.1</v>
      </c>
      <c r="I25" s="16">
        <v>91.6</v>
      </c>
      <c r="J25" s="17">
        <f>SUM(C25:E25,F25:I25)</f>
        <v>530.1</v>
      </c>
      <c r="K25" s="18"/>
      <c r="L25" s="1"/>
    </row>
    <row r="26" spans="2:12" ht="15">
      <c r="B26" s="14" t="s">
        <v>25</v>
      </c>
      <c r="C26" s="15"/>
      <c r="D26" s="15"/>
      <c r="E26" s="15"/>
      <c r="F26" s="16"/>
      <c r="G26" s="16">
        <v>11.1</v>
      </c>
      <c r="H26" s="16">
        <v>299.1</v>
      </c>
      <c r="I26" s="16">
        <v>18.9</v>
      </c>
      <c r="J26" s="17">
        <f>SUM(C26:E26,F26:I26)</f>
        <v>329.1</v>
      </c>
      <c r="K26" s="18"/>
      <c r="L26" s="1"/>
    </row>
    <row r="27" spans="2:12" ht="15">
      <c r="B27" s="14" t="s">
        <v>26</v>
      </c>
      <c r="C27" s="15"/>
      <c r="D27" s="15"/>
      <c r="E27" s="15"/>
      <c r="F27" s="16"/>
      <c r="G27" s="16"/>
      <c r="H27" s="16">
        <v>195.8</v>
      </c>
      <c r="I27" s="16"/>
      <c r="J27" s="17">
        <f>SUM(C27:E27,F27:I27)</f>
        <v>195.8</v>
      </c>
      <c r="K27" s="18"/>
      <c r="L27" s="1"/>
    </row>
    <row r="28" spans="2:12" ht="15">
      <c r="B28" s="14" t="s">
        <v>27</v>
      </c>
      <c r="C28" s="15"/>
      <c r="D28" s="15"/>
      <c r="E28" s="15"/>
      <c r="F28" s="16"/>
      <c r="G28" s="16"/>
      <c r="H28" s="16">
        <v>179.3</v>
      </c>
      <c r="I28" s="16"/>
      <c r="J28" s="17">
        <f>SUM(C28:E28,F28:I28)</f>
        <v>179.3</v>
      </c>
      <c r="K28" s="18"/>
      <c r="L28" s="1"/>
    </row>
    <row r="29" spans="2:12" ht="15">
      <c r="B29" s="14" t="s">
        <v>28</v>
      </c>
      <c r="C29" s="15"/>
      <c r="D29" s="15"/>
      <c r="E29" s="15"/>
      <c r="F29" s="16"/>
      <c r="G29" s="16"/>
      <c r="H29" s="16">
        <v>325.5</v>
      </c>
      <c r="I29" s="16"/>
      <c r="J29" s="17">
        <f>SUM(C29:E29,F29:I29)</f>
        <v>325.5</v>
      </c>
      <c r="K29" s="18"/>
      <c r="L29" s="1"/>
    </row>
    <row r="30" spans="2:12" ht="15.75" thickBot="1">
      <c r="B30" s="14" t="s">
        <v>29</v>
      </c>
      <c r="C30" s="15">
        <v>11.9</v>
      </c>
      <c r="D30" s="15">
        <v>16</v>
      </c>
      <c r="E30" s="15">
        <v>5.5</v>
      </c>
      <c r="F30" s="16"/>
      <c r="G30" s="16"/>
      <c r="H30" s="16"/>
      <c r="I30" s="16"/>
      <c r="J30" s="17">
        <f>SUM(C30:E30,F30:I30)</f>
        <v>33.4</v>
      </c>
      <c r="K30" s="18">
        <f>SUM(J24:J30)</f>
        <v>1873.6</v>
      </c>
      <c r="L30" s="1"/>
    </row>
    <row r="31" spans="2:12" ht="15">
      <c r="B31" s="9" t="s">
        <v>30</v>
      </c>
      <c r="C31" s="10"/>
      <c r="D31" s="10"/>
      <c r="E31" s="10"/>
      <c r="F31" s="11"/>
      <c r="G31" s="11"/>
      <c r="H31" s="11">
        <v>92.3</v>
      </c>
      <c r="I31" s="11"/>
      <c r="J31" s="12">
        <f>SUM(C31:E31,F31:I31)</f>
        <v>92.3</v>
      </c>
      <c r="K31" s="13"/>
      <c r="L31" s="1"/>
    </row>
    <row r="32" spans="2:12" ht="15">
      <c r="B32" s="14" t="s">
        <v>31</v>
      </c>
      <c r="C32" s="15"/>
      <c r="D32" s="15"/>
      <c r="E32" s="15"/>
      <c r="F32" s="16"/>
      <c r="G32" s="16">
        <v>41.8</v>
      </c>
      <c r="H32" s="16">
        <f>413.2-1</f>
        <v>412.2</v>
      </c>
      <c r="I32" s="16"/>
      <c r="J32" s="17">
        <f>SUM(C32:E32,F32:I32)</f>
        <v>454</v>
      </c>
      <c r="K32" s="18"/>
      <c r="L32" s="1"/>
    </row>
    <row r="33" spans="2:12" ht="15">
      <c r="B33" s="14" t="s">
        <v>32</v>
      </c>
      <c r="C33" s="15"/>
      <c r="D33" s="15"/>
      <c r="E33" s="15"/>
      <c r="F33" s="16"/>
      <c r="G33" s="16"/>
      <c r="H33" s="16">
        <v>106.9</v>
      </c>
      <c r="I33" s="16"/>
      <c r="J33" s="17">
        <f>SUM(C33:E33,F33:I33)</f>
        <v>106.9</v>
      </c>
      <c r="K33" s="18"/>
      <c r="L33" s="1"/>
    </row>
    <row r="34" spans="2:12" ht="15.75" thickBot="1">
      <c r="B34" s="19" t="s">
        <v>33</v>
      </c>
      <c r="C34" s="20">
        <v>9.4</v>
      </c>
      <c r="D34" s="20">
        <v>15</v>
      </c>
      <c r="E34" s="20"/>
      <c r="F34" s="21"/>
      <c r="G34" s="21"/>
      <c r="H34" s="21"/>
      <c r="I34" s="21"/>
      <c r="J34" s="22">
        <f>SUM(C34:E34,F34:I34)</f>
        <v>24.4</v>
      </c>
      <c r="K34" s="23">
        <f>SUM(J31:J34)</f>
        <v>677.5999999999999</v>
      </c>
      <c r="L34" s="1"/>
    </row>
    <row r="35" spans="2:12" ht="15">
      <c r="B35" s="9" t="s">
        <v>34</v>
      </c>
      <c r="C35" s="10">
        <v>32.2</v>
      </c>
      <c r="D35" s="10"/>
      <c r="E35" s="10"/>
      <c r="F35" s="11"/>
      <c r="G35" s="11"/>
      <c r="H35" s="11"/>
      <c r="I35" s="11"/>
      <c r="J35" s="12">
        <f>SUM(C35:E35,F35:I35)</f>
        <v>32.2</v>
      </c>
      <c r="K35" s="13"/>
      <c r="L35" s="1"/>
    </row>
    <row r="36" spans="2:12" ht="15">
      <c r="B36" s="14" t="s">
        <v>35</v>
      </c>
      <c r="C36" s="15"/>
      <c r="D36" s="15"/>
      <c r="E36" s="15"/>
      <c r="F36" s="16"/>
      <c r="G36" s="16">
        <v>9.1</v>
      </c>
      <c r="H36" s="16"/>
      <c r="I36" s="16"/>
      <c r="J36" s="17">
        <f>SUM(C36:E36,F36:I36)</f>
        <v>9.1</v>
      </c>
      <c r="K36" s="18"/>
      <c r="L36" s="1"/>
    </row>
    <row r="37" spans="2:12" ht="15">
      <c r="B37" s="14" t="s">
        <v>36</v>
      </c>
      <c r="C37" s="15"/>
      <c r="D37" s="15"/>
      <c r="E37" s="15">
        <f>70.7+1</f>
        <v>71.7</v>
      </c>
      <c r="F37" s="16"/>
      <c r="G37" s="16">
        <v>38.3</v>
      </c>
      <c r="H37" s="16"/>
      <c r="I37" s="16"/>
      <c r="J37" s="17">
        <f>SUM(C37:E37,F37:I37)</f>
        <v>110</v>
      </c>
      <c r="K37" s="18"/>
      <c r="L37" s="1"/>
    </row>
    <row r="38" spans="2:12" ht="15">
      <c r="B38" s="14" t="s">
        <v>37</v>
      </c>
      <c r="C38" s="15">
        <v>164</v>
      </c>
      <c r="D38" s="15">
        <v>238.2</v>
      </c>
      <c r="E38" s="15">
        <f>391.6+1</f>
        <v>392.6</v>
      </c>
      <c r="F38" s="16">
        <v>17.6</v>
      </c>
      <c r="G38" s="16">
        <v>188.5</v>
      </c>
      <c r="H38" s="16">
        <v>496.1</v>
      </c>
      <c r="I38" s="16">
        <v>257</v>
      </c>
      <c r="J38" s="17">
        <f>SUM(C38:E38,F38:I38)</f>
        <v>1754</v>
      </c>
      <c r="K38" s="18"/>
      <c r="L38" s="1"/>
    </row>
    <row r="39" spans="2:12" ht="15">
      <c r="B39" s="14" t="s">
        <v>38</v>
      </c>
      <c r="C39" s="15"/>
      <c r="D39" s="15"/>
      <c r="E39" s="15"/>
      <c r="F39" s="16"/>
      <c r="G39" s="16">
        <v>74.6</v>
      </c>
      <c r="H39" s="16">
        <f>1794.7-1</f>
        <v>1793.7</v>
      </c>
      <c r="I39" s="16">
        <v>544.5</v>
      </c>
      <c r="J39" s="17">
        <f>SUM(C39:E39,F39:I39)</f>
        <v>2412.8</v>
      </c>
      <c r="K39" s="18"/>
      <c r="L39" s="1"/>
    </row>
    <row r="40" spans="2:12" ht="15.75" thickBot="1">
      <c r="B40" s="19" t="s">
        <v>39</v>
      </c>
      <c r="C40" s="20"/>
      <c r="D40" s="20"/>
      <c r="E40" s="20"/>
      <c r="F40" s="21"/>
      <c r="G40" s="21"/>
      <c r="H40" s="21">
        <v>176.4</v>
      </c>
      <c r="I40" s="21">
        <v>61.4</v>
      </c>
      <c r="J40" s="22">
        <f>SUM(C40:E40,F40:I40)</f>
        <v>237.8</v>
      </c>
      <c r="K40" s="23">
        <f>SUM(J35:J40)</f>
        <v>4555.900000000001</v>
      </c>
      <c r="L40" s="1"/>
    </row>
    <row r="41" spans="2:12" ht="15">
      <c r="B41" s="9" t="s">
        <v>40</v>
      </c>
      <c r="C41" s="10">
        <v>445.9</v>
      </c>
      <c r="D41" s="10">
        <v>961.1</v>
      </c>
      <c r="E41" s="10">
        <f>801.5+1</f>
        <v>802.5</v>
      </c>
      <c r="F41" s="11">
        <v>808.3</v>
      </c>
      <c r="G41" s="11">
        <v>712.6</v>
      </c>
      <c r="H41" s="11">
        <v>591.2</v>
      </c>
      <c r="I41" s="11">
        <v>132.3</v>
      </c>
      <c r="J41" s="12">
        <f>SUM(C41:E41,F41:I41)</f>
        <v>4453.900000000001</v>
      </c>
      <c r="K41" s="13"/>
      <c r="L41" s="1"/>
    </row>
    <row r="42" spans="2:12" ht="15">
      <c r="B42" s="14" t="s">
        <v>41</v>
      </c>
      <c r="C42" s="15">
        <v>518.9</v>
      </c>
      <c r="D42" s="15">
        <v>1230.9</v>
      </c>
      <c r="E42" s="15">
        <f>1140.4+1</f>
        <v>1141.4</v>
      </c>
      <c r="F42" s="16">
        <v>1180.6</v>
      </c>
      <c r="G42" s="16">
        <v>445.9</v>
      </c>
      <c r="H42" s="16">
        <v>322.6</v>
      </c>
      <c r="I42" s="16">
        <v>62.8</v>
      </c>
      <c r="J42" s="17">
        <f>SUM(C42:E42,F42:I42)</f>
        <v>4903.1</v>
      </c>
      <c r="K42" s="18"/>
      <c r="L42" s="1"/>
    </row>
    <row r="43" spans="2:12" ht="15">
      <c r="B43" s="14" t="s">
        <v>42</v>
      </c>
      <c r="C43" s="15">
        <v>251.3</v>
      </c>
      <c r="D43" s="15">
        <v>218.7</v>
      </c>
      <c r="E43" s="15"/>
      <c r="F43" s="16"/>
      <c r="G43" s="16"/>
      <c r="H43" s="16"/>
      <c r="I43" s="16"/>
      <c r="J43" s="17">
        <f>SUM(C43:E43,F43:I43)</f>
        <v>470</v>
      </c>
      <c r="K43" s="18"/>
      <c r="L43" s="1"/>
    </row>
    <row r="44" spans="2:12" ht="15">
      <c r="B44" s="14" t="s">
        <v>43</v>
      </c>
      <c r="C44" s="15"/>
      <c r="D44" s="15"/>
      <c r="E44" s="15"/>
      <c r="F44" s="16"/>
      <c r="G44" s="16"/>
      <c r="H44" s="16">
        <v>389.2</v>
      </c>
      <c r="I44" s="16">
        <v>808.5</v>
      </c>
      <c r="J44" s="17">
        <f>SUM(C44:E44,F44:I44)</f>
        <v>1197.7</v>
      </c>
      <c r="K44" s="18"/>
      <c r="L44" s="1"/>
    </row>
    <row r="45" spans="2:12" ht="15.75" thickBot="1">
      <c r="B45" s="19" t="s">
        <v>44</v>
      </c>
      <c r="C45" s="20">
        <v>112</v>
      </c>
      <c r="D45" s="20">
        <v>260.7</v>
      </c>
      <c r="E45" s="20">
        <v>406.8</v>
      </c>
      <c r="F45" s="21">
        <v>329.8</v>
      </c>
      <c r="G45" s="21">
        <v>331.5</v>
      </c>
      <c r="H45" s="21">
        <v>167.7</v>
      </c>
      <c r="I45" s="21"/>
      <c r="J45" s="22">
        <f>SUM(C45:E45,F45:I45)</f>
        <v>1608.5</v>
      </c>
      <c r="K45" s="23">
        <f>SUM(J41:J45)</f>
        <v>12633.2</v>
      </c>
      <c r="L45" s="1"/>
    </row>
    <row r="46" spans="3:12" ht="15">
      <c r="C46" s="8">
        <f>SUM(C3:C45)</f>
        <v>6062.5999999999985</v>
      </c>
      <c r="D46" s="8">
        <f aca="true" t="shared" si="0" ref="D46:K46">SUM(D3:D45)</f>
        <v>13713.800000000001</v>
      </c>
      <c r="E46" s="8">
        <f t="shared" si="0"/>
        <v>18536.000000000004</v>
      </c>
      <c r="F46" s="3">
        <f t="shared" si="0"/>
        <v>17498.6</v>
      </c>
      <c r="G46" s="3">
        <f t="shared" si="0"/>
        <v>13498.300000000001</v>
      </c>
      <c r="H46" s="3">
        <f t="shared" si="0"/>
        <v>11237.700000000003</v>
      </c>
      <c r="I46" s="3">
        <f t="shared" si="0"/>
        <v>2167.2</v>
      </c>
      <c r="J46" s="3">
        <f t="shared" si="0"/>
        <v>82714.20000000001</v>
      </c>
      <c r="K46" s="1">
        <f t="shared" si="0"/>
        <v>82714.19999999998</v>
      </c>
      <c r="L46" s="1"/>
    </row>
    <row r="47" spans="3:12" ht="15">
      <c r="C47" s="7"/>
      <c r="D47" s="7"/>
      <c r="E47" s="7"/>
      <c r="F47" s="1"/>
      <c r="G47" s="1"/>
      <c r="H47" s="1"/>
      <c r="I47" s="1"/>
      <c r="J47" s="3"/>
      <c r="K47" s="1"/>
      <c r="L47" s="1"/>
    </row>
    <row r="48" spans="2:12" ht="15">
      <c r="B48" t="s">
        <v>45</v>
      </c>
      <c r="C48" s="7"/>
      <c r="D48" s="7"/>
      <c r="E48" s="7"/>
      <c r="F48" s="1">
        <v>1265</v>
      </c>
      <c r="G48" s="1">
        <v>2537.8</v>
      </c>
      <c r="H48" s="1">
        <v>4758.2</v>
      </c>
      <c r="I48" s="1">
        <v>1051</v>
      </c>
      <c r="J48" s="3">
        <v>9612</v>
      </c>
      <c r="K48" s="1"/>
      <c r="L48" s="1"/>
    </row>
    <row r="49" spans="2:12" ht="15">
      <c r="B49" t="s">
        <v>46</v>
      </c>
      <c r="C49" s="7"/>
      <c r="D49" s="7">
        <v>75</v>
      </c>
      <c r="E49" s="7"/>
      <c r="F49" s="1"/>
      <c r="G49" s="1"/>
      <c r="H49" s="1"/>
      <c r="I49" s="1"/>
      <c r="J49" s="3">
        <v>75</v>
      </c>
      <c r="K49" s="1"/>
      <c r="L49" s="1"/>
    </row>
    <row r="50" spans="3:12" s="4" customFormat="1" ht="15">
      <c r="C50" s="8">
        <f>SUM(C46,C48:C49)</f>
        <v>6062.5999999999985</v>
      </c>
      <c r="D50" s="8">
        <f aca="true" t="shared" si="1" ref="D50:J50">SUM(D46,D48:D49)</f>
        <v>13788.800000000001</v>
      </c>
      <c r="E50" s="8">
        <f t="shared" si="1"/>
        <v>18536.000000000004</v>
      </c>
      <c r="F50" s="3">
        <f t="shared" si="1"/>
        <v>18763.6</v>
      </c>
      <c r="G50" s="3">
        <f t="shared" si="1"/>
        <v>16036.100000000002</v>
      </c>
      <c r="H50" s="3">
        <f t="shared" si="1"/>
        <v>15995.900000000001</v>
      </c>
      <c r="I50" s="3">
        <f t="shared" si="1"/>
        <v>3218.2</v>
      </c>
      <c r="J50" s="3">
        <f t="shared" si="1"/>
        <v>92401.20000000001</v>
      </c>
      <c r="K50" s="3"/>
      <c r="L50" s="3"/>
    </row>
    <row r="51" spans="3:12" ht="15">
      <c r="C51" s="1"/>
      <c r="D51" s="1"/>
      <c r="E51" s="1"/>
      <c r="F51" s="1"/>
      <c r="G51" s="1"/>
      <c r="H51" s="1"/>
      <c r="I51" s="1"/>
      <c r="J51" s="3"/>
      <c r="K51" s="1"/>
      <c r="L51" s="1"/>
    </row>
    <row r="52" spans="3:12" ht="15">
      <c r="C52" s="1"/>
      <c r="D52" s="1"/>
      <c r="E52" s="1"/>
      <c r="F52" s="1"/>
      <c r="G52" s="1"/>
      <c r="H52" s="1"/>
      <c r="I52" s="1"/>
      <c r="J52" s="3"/>
      <c r="K52" s="1"/>
      <c r="L52" s="1"/>
    </row>
    <row r="53" spans="3:12" ht="15">
      <c r="C53" s="1"/>
      <c r="D53" s="1"/>
      <c r="E53" s="1"/>
      <c r="F53" s="1"/>
      <c r="G53" s="1"/>
      <c r="H53" s="1"/>
      <c r="I53" s="1"/>
      <c r="J53" s="3"/>
      <c r="K53" s="1"/>
      <c r="L53" s="1"/>
    </row>
    <row r="54" spans="3:12" ht="15">
      <c r="C54" s="1"/>
      <c r="D54" s="1"/>
      <c r="E54" s="1"/>
      <c r="F54" s="1"/>
      <c r="G54" s="1"/>
      <c r="H54" s="1"/>
      <c r="I54" s="1"/>
      <c r="J54" s="3"/>
      <c r="K54" s="1"/>
      <c r="L54" s="1"/>
    </row>
    <row r="55" spans="3:12" ht="15">
      <c r="C55" s="1"/>
      <c r="D55" s="1"/>
      <c r="E55" s="1"/>
      <c r="F55" s="1"/>
      <c r="G55" s="1"/>
      <c r="H55" s="1"/>
      <c r="I55" s="1"/>
      <c r="J55" s="3"/>
      <c r="K55" s="1"/>
      <c r="L55" s="1"/>
    </row>
    <row r="56" spans="3:12" ht="15">
      <c r="C56" s="1"/>
      <c r="D56" s="1"/>
      <c r="E56" s="1"/>
      <c r="F56" s="1"/>
      <c r="G56" s="1"/>
      <c r="H56" s="1"/>
      <c r="I56" s="1"/>
      <c r="J56" s="3"/>
      <c r="K56" s="1"/>
      <c r="L56" s="1"/>
    </row>
    <row r="57" spans="3:12" ht="15">
      <c r="C57" s="1"/>
      <c r="D57" s="1"/>
      <c r="E57" s="1"/>
      <c r="F57" s="1"/>
      <c r="G57" s="1"/>
      <c r="H57" s="1"/>
      <c r="I57" s="1"/>
      <c r="J57" s="3"/>
      <c r="K57" s="1"/>
      <c r="L57" s="1"/>
    </row>
    <row r="58" spans="3:12" ht="15">
      <c r="C58" s="1"/>
      <c r="D58" s="1"/>
      <c r="E58" s="1"/>
      <c r="F58" s="1"/>
      <c r="G58" s="1"/>
      <c r="H58" s="1"/>
      <c r="I58" s="1"/>
      <c r="J58" s="3"/>
      <c r="K58" s="1"/>
      <c r="L58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dcterms:created xsi:type="dcterms:W3CDTF">2005-10-26T11:21:35Z</dcterms:created>
  <dcterms:modified xsi:type="dcterms:W3CDTF">2005-10-26T11:25:44Z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839100914</vt:i4>
  </property>
  <property fmtid="{D5CDD505-2E9C-101B-9397-08002B2CF9AE}" pid="4" name="_EmailSubje">
    <vt:lpwstr>Lehman postings</vt:lpwstr>
  </property>
  <property fmtid="{D5CDD505-2E9C-101B-9397-08002B2CF9AE}" pid="5" name="_AuthorEma">
    <vt:lpwstr>rstrykowsky@comcast.net</vt:lpwstr>
  </property>
  <property fmtid="{D5CDD505-2E9C-101B-9397-08002B2CF9AE}" pid="6" name="_AuthorEmailDisplayNa">
    <vt:lpwstr>Ron Strykowsky</vt:lpwstr>
  </property>
</Properties>
</file>