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<sst xmlns="http://schemas.openxmlformats.org/spreadsheetml/2006/main" count="37" uniqueCount="35">
  <si>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Urethane Foam - Cans</t>
  </si>
  <si>
    <t>1" Rigid Urethane Foam</t>
  </si>
  <si>
    <t>Mylar/Polyester Seal Goods</t>
  </si>
  <si>
    <t>Cryostat</t>
  </si>
  <si>
    <t>Assume a sphere 18-foot dia</t>
  </si>
  <si>
    <t>sqft</t>
  </si>
  <si>
    <t>31 sheets no waste 1 layer</t>
  </si>
  <si>
    <t>48 sheets, 33% waste</t>
  </si>
  <si>
    <t>Assume 18 longitudnal &amp; 10horiz joints</t>
  </si>
  <si>
    <t>Assume avg solimide joint 6" wde, 6 layers</t>
  </si>
  <si>
    <t>board feet</t>
  </si>
  <si>
    <t xml:space="preserve"> linear feet joints both dir</t>
  </si>
  <si>
    <t xml:space="preserve"> linear feet joints long only</t>
  </si>
  <si>
    <t>Alum Unistrut (10 ft)</t>
  </si>
  <si>
    <t>Acrylic Beauty Cover Panels</t>
  </si>
  <si>
    <t>Compliant Penentrations</t>
  </si>
  <si>
    <t>Solimide Foam - Joints (bd ft)</t>
  </si>
  <si>
    <t>$/unit</t>
  </si>
  <si>
    <t>#units</t>
  </si>
  <si>
    <t xml:space="preserve">Line Total </t>
  </si>
  <si>
    <t>Mylar/Polyester Seal Goods (50 sq ft)</t>
  </si>
  <si>
    <t>Rigid Penetrations</t>
  </si>
  <si>
    <t>(assume 40)</t>
  </si>
  <si>
    <t>Solimide Foam - Penetrations (bd ft)</t>
  </si>
  <si>
    <t>Extren Boards - Flats</t>
  </si>
  <si>
    <t>Extren Boards - Ribs</t>
  </si>
  <si>
    <t>Extren Pipe (3" x 10")</t>
  </si>
  <si>
    <t>Misc M&amp;S</t>
  </si>
  <si>
    <t>Mech Tech Time (RESA, mw)</t>
  </si>
  <si>
    <t>Water Jet Tech Time (RESA, mw)</t>
  </si>
  <si>
    <t>Drafting (mw)</t>
  </si>
  <si>
    <t>Engineering Oversight</t>
  </si>
  <si>
    <t>Humidity Sensor</t>
  </si>
  <si>
    <t>Gettelfinger 4/27/07</t>
  </si>
  <si>
    <t>Test Cell Tech Time (Test Cell, mw) WBS 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</si>
</sst>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selection activeCell="K30" sqref="K30:K33"/>
    </sheetView>
  </sheetViews>
  <sheetFormatPr defaultColWidth="9.140625" defaultRowHeight="12.75"/>
  <cols>
    <col min="2" max="2" width="13.7109375" style="0" customWidth="1"/>
    <col min="3" max="3" width="12.00390625" style="0" customWidth="1"/>
    <col min="4" max="4" width="17.28125" style="0" customWidth="1"/>
    <col min="5" max="5" width="16.00390625" style="0" customWidth="1"/>
    <col min="6" max="6" width="6.421875" style="0" customWidth="1"/>
    <col min="10" max="10" width="1.8515625" style="0" customWidth="1"/>
  </cols>
  <sheetData>
    <row r="1" ht="12.75">
      <c r="A1" t="s">
        <v>33</v>
      </c>
    </row>
    <row r="4" spans="7:9" ht="12.75">
      <c r="G4" t="s">
        <v>17</v>
      </c>
      <c r="H4" t="s">
        <v>18</v>
      </c>
      <c r="I4" t="s">
        <v>19</v>
      </c>
    </row>
    <row r="5" spans="1:11" ht="12.75">
      <c r="A5">
        <v>171</v>
      </c>
      <c r="B5" t="s">
        <v>3</v>
      </c>
      <c r="D5" t="s">
        <v>25</v>
      </c>
      <c r="G5">
        <v>450</v>
      </c>
      <c r="H5">
        <f>2*18</f>
        <v>36</v>
      </c>
      <c r="I5">
        <f aca="true" t="shared" si="0" ref="I5:I13">G5*H5</f>
        <v>16200</v>
      </c>
      <c r="K5" t="s">
        <v>4</v>
      </c>
    </row>
    <row r="6" spans="4:12" ht="12.75">
      <c r="D6" t="s">
        <v>24</v>
      </c>
      <c r="G6">
        <v>450</v>
      </c>
      <c r="H6">
        <v>48</v>
      </c>
      <c r="I6">
        <f t="shared" si="0"/>
        <v>21600</v>
      </c>
      <c r="K6">
        <f>3.1416*18*18</f>
        <v>1017.8784</v>
      </c>
      <c r="L6" t="s">
        <v>5</v>
      </c>
    </row>
    <row r="7" spans="4:12" ht="12.75">
      <c r="D7" t="s">
        <v>0</v>
      </c>
      <c r="G7">
        <v>7</v>
      </c>
      <c r="H7">
        <v>200</v>
      </c>
      <c r="I7">
        <f t="shared" si="0"/>
        <v>1400</v>
      </c>
      <c r="K7">
        <f>K6/32</f>
        <v>31.8087</v>
      </c>
      <c r="L7" t="s">
        <v>6</v>
      </c>
    </row>
    <row r="8" spans="4:12" ht="12.75">
      <c r="D8" t="s">
        <v>1</v>
      </c>
      <c r="G8">
        <v>19</v>
      </c>
      <c r="H8">
        <f>48*6</f>
        <v>288</v>
      </c>
      <c r="I8">
        <f t="shared" si="0"/>
        <v>5472</v>
      </c>
      <c r="K8">
        <f>K7*1.5</f>
        <v>47.71305</v>
      </c>
      <c r="L8" t="s">
        <v>7</v>
      </c>
    </row>
    <row r="9" spans="4:9" ht="12.75">
      <c r="D9" t="s">
        <v>16</v>
      </c>
      <c r="G9">
        <v>9</v>
      </c>
      <c r="H9">
        <v>4750</v>
      </c>
      <c r="I9">
        <f t="shared" si="0"/>
        <v>42750</v>
      </c>
    </row>
    <row r="10" spans="4:11" ht="12.75">
      <c r="D10" t="s">
        <v>13</v>
      </c>
      <c r="G10">
        <v>25</v>
      </c>
      <c r="H10">
        <f>2*K11/10</f>
        <v>203.6016</v>
      </c>
      <c r="I10">
        <f t="shared" si="0"/>
        <v>5090.04</v>
      </c>
      <c r="K10" t="s">
        <v>8</v>
      </c>
    </row>
    <row r="11" spans="4:12" ht="12.75">
      <c r="D11" t="s">
        <v>14</v>
      </c>
      <c r="G11">
        <v>129</v>
      </c>
      <c r="H11">
        <v>48</v>
      </c>
      <c r="I11">
        <f t="shared" si="0"/>
        <v>6192</v>
      </c>
      <c r="K11">
        <f>18*3.142*18</f>
        <v>1018.0079999999999</v>
      </c>
      <c r="L11" t="s">
        <v>12</v>
      </c>
    </row>
    <row r="12" spans="4:9" ht="12.75">
      <c r="D12" t="s">
        <v>2</v>
      </c>
      <c r="G12">
        <v>20</v>
      </c>
      <c r="H12">
        <v>20</v>
      </c>
      <c r="I12">
        <f t="shared" si="0"/>
        <v>400</v>
      </c>
    </row>
    <row r="13" spans="4:12" ht="12.75">
      <c r="D13" t="s">
        <v>32</v>
      </c>
      <c r="G13">
        <v>300</v>
      </c>
      <c r="H13">
        <v>1</v>
      </c>
      <c r="I13">
        <f t="shared" si="0"/>
        <v>300</v>
      </c>
      <c r="K13">
        <f>28*3.142*18</f>
        <v>1583.568</v>
      </c>
      <c r="L13" t="s">
        <v>11</v>
      </c>
    </row>
    <row r="14" ht="12.75">
      <c r="K14" t="s">
        <v>9</v>
      </c>
    </row>
    <row r="15" spans="2:12" ht="12.75">
      <c r="B15" t="s">
        <v>15</v>
      </c>
      <c r="D15" t="s">
        <v>23</v>
      </c>
      <c r="G15">
        <v>9</v>
      </c>
      <c r="H15">
        <f>20*40</f>
        <v>800</v>
      </c>
      <c r="I15">
        <f>G15*H15</f>
        <v>7200</v>
      </c>
      <c r="K15">
        <f>K13*0.5*6</f>
        <v>4750.704</v>
      </c>
      <c r="L15" t="s">
        <v>10</v>
      </c>
    </row>
    <row r="16" spans="2:9" ht="12.75">
      <c r="B16" t="s">
        <v>22</v>
      </c>
      <c r="D16" t="s">
        <v>20</v>
      </c>
      <c r="G16">
        <v>20</v>
      </c>
      <c r="H16">
        <v>40</v>
      </c>
      <c r="I16">
        <f>G16*H16</f>
        <v>800</v>
      </c>
    </row>
    <row r="18" spans="2:9" ht="12.75">
      <c r="B18" t="s">
        <v>21</v>
      </c>
      <c r="D18" t="s">
        <v>26</v>
      </c>
      <c r="G18">
        <v>153</v>
      </c>
      <c r="H18">
        <v>4</v>
      </c>
      <c r="I18">
        <f>G18*H18</f>
        <v>612</v>
      </c>
    </row>
    <row r="19" spans="2:9" ht="12.75">
      <c r="B19" t="s">
        <v>22</v>
      </c>
      <c r="D19" t="s">
        <v>0</v>
      </c>
      <c r="G19">
        <v>7</v>
      </c>
      <c r="H19">
        <v>40</v>
      </c>
      <c r="I19">
        <f>G19*H19</f>
        <v>280</v>
      </c>
    </row>
    <row r="21" spans="4:9" ht="12.75">
      <c r="D21" t="s">
        <v>27</v>
      </c>
      <c r="G21">
        <v>10000</v>
      </c>
      <c r="H21">
        <v>1</v>
      </c>
      <c r="I21">
        <f>G21*H21</f>
        <v>10000</v>
      </c>
    </row>
    <row r="24" spans="4:8" ht="12.75">
      <c r="D24" t="s">
        <v>28</v>
      </c>
      <c r="H24">
        <v>20</v>
      </c>
    </row>
    <row r="25" spans="4:8" ht="12.75">
      <c r="D25" t="s">
        <v>29</v>
      </c>
      <c r="H25">
        <v>6</v>
      </c>
    </row>
    <row r="26" spans="4:9" ht="12.75">
      <c r="D26" s="2" t="s">
        <v>34</v>
      </c>
      <c r="E26" s="2"/>
      <c r="F26" s="2"/>
      <c r="G26" s="2"/>
      <c r="H26" s="2">
        <v>30</v>
      </c>
      <c r="I26" s="2"/>
    </row>
    <row r="28" spans="4:8" ht="12.75">
      <c r="D28" t="s">
        <v>30</v>
      </c>
      <c r="H28">
        <v>20</v>
      </c>
    </row>
    <row r="30" spans="4:8" ht="12.75">
      <c r="D30" t="s">
        <v>31</v>
      </c>
      <c r="H30">
        <v>20</v>
      </c>
    </row>
    <row r="31" ht="12.75">
      <c r="K31">
        <f>SUM(I5:I30)</f>
        <v>118296.04</v>
      </c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5" spans="4:5" ht="12.75">
      <c r="D65" s="1"/>
      <c r="E65" s="1"/>
    </row>
  </sheetData>
  <printOptions gridLines="1"/>
  <pageMargins left="0.75" right="0.17" top="1" bottom="1" header="0.5" footer="0.5"/>
  <pageSetup fitToHeight="1" fitToWidth="1" horizontalDpi="600" verticalDpi="600" orientation="landscape" scale="93" r:id="rId1"/>
  <headerFooter alignWithMargins="0">
    <oddFooter>&amp;L&amp;F&amp;C&amp;A  page &amp;P of &amp;N&amp;R&amp;D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rstrykowsky</cp:lastModifiedBy>
  <cp:lastPrinted>2007-04-27T16:06:27Z</cp:lastPrinted>
  <dcterms:created xsi:type="dcterms:W3CDTF">2007-04-16T17:32:42Z</dcterms:created>
  <dcterms:modified xsi:type="dcterms:W3CDTF">2007-04-27T16:06:30Z</dcterms:modified>
  <cp:category/>
  <cp:version/>
  <cp:contentType/>
  <cp:contentStatus/>
</cp:coreProperties>
</file>