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7910" windowHeight="11475" activeTab="3"/>
  </bookViews>
  <sheets>
    <sheet name="A2 Seat Data" sheetId="1" r:id="rId1"/>
    <sheet name="A2 Residuals rel refer" sheetId="2" r:id="rId2"/>
    <sheet name="A2 Residuals rel avg" sheetId="3" r:id="rId3"/>
    <sheet name="A2 Resid rel avg without ref" sheetId="4" r:id="rId4"/>
  </sheets>
  <definedNames>
    <definedName name="Avg1">'A2 Seat Data'!$I$3:$I$38</definedName>
    <definedName name="avg2">'A2 Seat Data'!$L$3:$L$38</definedName>
    <definedName name="Data">'A2 Seat Data'!$D$3:$G$38</definedName>
    <definedName name="Ref">'A2 Seat Data'!$C$3:$C$38</definedName>
    <definedName name="resid0">'A2 Residuals rel refer'!$D$3:$G$38</definedName>
    <definedName name="resid1">'A2 Residuals rel avg'!$C$3:$G$38</definedName>
    <definedName name="resid2">'A2 Resid rel avg without ref'!$D$3:$G$38</definedName>
    <definedName name="xx">'A2 Residuals rel refer'!$D$3:$J$32</definedName>
  </definedNames>
  <calcPr fullCalcOnLoad="1"/>
</workbook>
</file>

<file path=xl/sharedStrings.xml><?xml version="1.0" encoding="utf-8"?>
<sst xmlns="http://schemas.openxmlformats.org/spreadsheetml/2006/main" count="202" uniqueCount="25">
  <si>
    <t>x</t>
  </si>
  <si>
    <t>y</t>
  </si>
  <si>
    <t>z</t>
  </si>
  <si>
    <t>Seat</t>
  </si>
  <si>
    <t>Coorindate</t>
  </si>
  <si>
    <t>Reference</t>
  </si>
  <si>
    <t>Casting 1</t>
  </si>
  <si>
    <t>Casting 2</t>
  </si>
  <si>
    <t>Wind 1</t>
  </si>
  <si>
    <t>Adjust1</t>
  </si>
  <si>
    <t>With Reference</t>
  </si>
  <si>
    <t>Without Reference</t>
  </si>
  <si>
    <t>Difference</t>
  </si>
  <si>
    <t>Average1</t>
  </si>
  <si>
    <t>Stdev</t>
  </si>
  <si>
    <t>Average2</t>
  </si>
  <si>
    <t>Average</t>
  </si>
  <si>
    <t>Avg1-Ref</t>
  </si>
  <si>
    <t>Avg2-Ref</t>
  </si>
  <si>
    <t>Max</t>
  </si>
  <si>
    <t>Min</t>
  </si>
  <si>
    <t>Reference Point treated as absolute</t>
  </si>
  <si>
    <t>Ref Point treated as just another measurement</t>
  </si>
  <si>
    <t>Ref Point not included</t>
  </si>
  <si>
    <t>A2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</si>
</sst>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2" xfId="19" applyFont="1" applyBorder="1" applyAlignment="1">
      <alignment horizontal="centerContinuous"/>
      <protection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3" fillId="0" borderId="0" xfId="0" applyFont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>
      <alignment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" xfId="0" applyBorder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7" width="9.140625" style="5" customWidth="1"/>
    <col min="8" max="8" width="2.8515625" style="5" customWidth="1"/>
    <col min="9" max="10" width="9.140625" style="5" customWidth="1"/>
    <col min="11" max="11" width="2.421875" style="5" customWidth="1"/>
    <col min="12" max="13" width="9.140625" style="5" customWidth="1"/>
    <col min="14" max="14" width="2.57421875" style="5" customWidth="1"/>
    <col min="15" max="16" width="9.140625" style="5" customWidth="1"/>
    <col min="17" max="17" width="3.28125" style="5" customWidth="1"/>
    <col min="18" max="19" width="9.140625" style="5" customWidth="1"/>
  </cols>
  <sheetData>
    <row r="1" spans="1:19" ht="12.75">
      <c r="A1" t="s">
        <v>24</v>
      </c>
      <c r="I1" s="4" t="s">
        <v>10</v>
      </c>
      <c r="J1" s="4"/>
      <c r="K1" s="4"/>
      <c r="L1" s="4" t="s">
        <v>11</v>
      </c>
      <c r="M1" s="4"/>
      <c r="N1" s="4"/>
      <c r="O1" s="3" t="s">
        <v>12</v>
      </c>
      <c r="P1" s="3"/>
      <c r="Q1" s="3"/>
      <c r="R1" s="3"/>
      <c r="S1" s="3"/>
    </row>
    <row r="2" spans="1:19" ht="12.75">
      <c r="A2" t="s">
        <v>3</v>
      </c>
      <c r="B2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I2" s="3" t="s">
        <v>13</v>
      </c>
      <c r="J2" s="3" t="s">
        <v>14</v>
      </c>
      <c r="K2" s="3"/>
      <c r="L2" s="3" t="s">
        <v>15</v>
      </c>
      <c r="M2" s="3" t="s">
        <v>14</v>
      </c>
      <c r="N2" s="3"/>
      <c r="O2" s="3" t="s">
        <v>16</v>
      </c>
      <c r="P2" s="3" t="s">
        <v>14</v>
      </c>
      <c r="Q2" s="3"/>
      <c r="R2" s="3" t="s">
        <v>17</v>
      </c>
      <c r="S2" s="3" t="s">
        <v>18</v>
      </c>
    </row>
    <row r="3" spans="1:19" ht="12.75">
      <c r="A3" s="2">
        <v>1</v>
      </c>
      <c r="B3" s="3" t="s">
        <v>0</v>
      </c>
      <c r="C3" s="1">
        <v>79.8102</v>
      </c>
      <c r="D3" s="1">
        <v>79.8102</v>
      </c>
      <c r="E3" s="1">
        <v>79.8137590026012</v>
      </c>
      <c r="F3" s="1">
        <v>79.814223574837</v>
      </c>
      <c r="G3" s="1">
        <v>79.8119079410852</v>
      </c>
      <c r="I3" s="5">
        <f aca="true" t="shared" si="0" ref="I3:I38">AVERAGE(C3:G3)</f>
        <v>79.81205810370469</v>
      </c>
      <c r="J3" s="5">
        <f aca="true" t="shared" si="1" ref="J3:J38">STDEV(C3:G3)</f>
        <v>0.0019045977165879123</v>
      </c>
      <c r="L3" s="5">
        <f aca="true" t="shared" si="2" ref="L3:L38">AVERAGE(D3:G3)</f>
        <v>79.81252262963085</v>
      </c>
      <c r="M3" s="5">
        <f aca="true" t="shared" si="3" ref="M3:M38">STDEV(D3:G3)</f>
        <v>0.0018433920840335088</v>
      </c>
      <c r="O3" s="5">
        <f aca="true" t="shared" si="4" ref="O3:O38">Avg1-avg2</f>
        <v>-0.0004645259261621959</v>
      </c>
      <c r="P3" s="5">
        <f>J3-M3</f>
        <v>6.120563255440355E-05</v>
      </c>
      <c r="R3" s="5">
        <f aca="true" t="shared" si="5" ref="R3:R38">Avg1-Ref</f>
        <v>0.0018581037046914162</v>
      </c>
      <c r="S3" s="5">
        <f aca="true" t="shared" si="6" ref="S3:S38">avg2-Ref</f>
        <v>0.002322629630853612</v>
      </c>
    </row>
    <row r="4" spans="1:19" ht="12.75">
      <c r="A4" s="2"/>
      <c r="B4" s="3" t="s">
        <v>1</v>
      </c>
      <c r="C4" s="1">
        <v>-40.7074</v>
      </c>
      <c r="D4" s="1">
        <v>-40.7074</v>
      </c>
      <c r="E4" s="1">
        <v>-40.7102533875701</v>
      </c>
      <c r="F4" s="1">
        <v>-40.711843117099</v>
      </c>
      <c r="G4" s="1">
        <v>-40.7161810578151</v>
      </c>
      <c r="I4" s="5">
        <f t="shared" si="0"/>
        <v>-40.71061551249684</v>
      </c>
      <c r="J4" s="5">
        <f t="shared" si="1"/>
        <v>0.0036500850485324493</v>
      </c>
      <c r="L4" s="5">
        <f t="shared" si="2"/>
        <v>-40.71141939062105</v>
      </c>
      <c r="M4" s="5">
        <f t="shared" si="3"/>
        <v>0.0036682458421073935</v>
      </c>
      <c r="O4" s="5">
        <f t="shared" si="4"/>
        <v>0.0008038781242163395</v>
      </c>
      <c r="P4" s="5">
        <f aca="true" t="shared" si="7" ref="P4:P38">J4-M4</f>
        <v>-1.8160793574944177E-05</v>
      </c>
      <c r="R4" s="5">
        <f t="shared" si="5"/>
        <v>-0.0032155124968369364</v>
      </c>
      <c r="S4" s="5">
        <f t="shared" si="6"/>
        <v>-0.004019390621053276</v>
      </c>
    </row>
    <row r="5" spans="1:19" ht="12.75">
      <c r="A5" s="2"/>
      <c r="B5" s="3" t="s">
        <v>2</v>
      </c>
      <c r="C5" s="1">
        <v>-1.6543</v>
      </c>
      <c r="D5" s="1">
        <v>-1.6543</v>
      </c>
      <c r="E5" s="1">
        <v>-1.64875578500175</v>
      </c>
      <c r="F5" s="1">
        <v>-1.6517390441872</v>
      </c>
      <c r="G5" s="1">
        <v>-1.65383290019555</v>
      </c>
      <c r="I5" s="5">
        <f t="shared" si="0"/>
        <v>-1.6525855458769</v>
      </c>
      <c r="J5" s="5">
        <f t="shared" si="1"/>
        <v>0.002388421662321136</v>
      </c>
      <c r="L5" s="5">
        <f t="shared" si="2"/>
        <v>-1.652156932346125</v>
      </c>
      <c r="M5" s="5">
        <f t="shared" si="3"/>
        <v>0.002526132813406755</v>
      </c>
      <c r="O5" s="5">
        <f t="shared" si="4"/>
        <v>-0.00042861353077516817</v>
      </c>
      <c r="P5" s="5">
        <f t="shared" si="7"/>
        <v>-0.00013771115108561927</v>
      </c>
      <c r="R5" s="5">
        <f t="shared" si="5"/>
        <v>0.0017144541231000066</v>
      </c>
      <c r="S5" s="5">
        <f t="shared" si="6"/>
        <v>0.0021430676538751747</v>
      </c>
    </row>
    <row r="6" spans="1:19" ht="12.75">
      <c r="A6" s="2">
        <v>2</v>
      </c>
      <c r="B6" s="3" t="s">
        <v>0</v>
      </c>
      <c r="C6" s="1">
        <v>76.289</v>
      </c>
      <c r="D6" s="1">
        <v>76.289</v>
      </c>
      <c r="E6" s="1">
        <v>76.2865692319001</v>
      </c>
      <c r="F6" s="1">
        <v>76.2866359678027</v>
      </c>
      <c r="G6" s="1">
        <v>76.2890023091995</v>
      </c>
      <c r="I6" s="5">
        <f t="shared" si="0"/>
        <v>76.28804150178046</v>
      </c>
      <c r="J6" s="5">
        <f t="shared" si="1"/>
        <v>0.001313743975578507</v>
      </c>
      <c r="L6" s="5">
        <f t="shared" si="2"/>
        <v>76.28780187722558</v>
      </c>
      <c r="M6" s="5">
        <f t="shared" si="3"/>
        <v>0.00138507453318069</v>
      </c>
      <c r="O6" s="5">
        <f t="shared" si="4"/>
        <v>0.00023962455487946954</v>
      </c>
      <c r="P6" s="5">
        <f t="shared" si="7"/>
        <v>-7.133055760218305E-05</v>
      </c>
      <c r="R6" s="5">
        <f t="shared" si="5"/>
        <v>-0.0009584982195462999</v>
      </c>
      <c r="S6" s="5">
        <f t="shared" si="6"/>
        <v>-0.0011981227744257694</v>
      </c>
    </row>
    <row r="7" spans="1:19" ht="12.75">
      <c r="A7" s="2"/>
      <c r="B7" s="3" t="s">
        <v>1</v>
      </c>
      <c r="C7" s="1">
        <v>-36.9866</v>
      </c>
      <c r="D7" s="1">
        <v>-36.9866</v>
      </c>
      <c r="E7" s="1">
        <v>-37.0001643997401</v>
      </c>
      <c r="F7" s="1">
        <v>-37.0030841998325</v>
      </c>
      <c r="G7" s="1">
        <v>-36.9998222923401</v>
      </c>
      <c r="I7" s="5">
        <f t="shared" si="0"/>
        <v>-36.995254178382545</v>
      </c>
      <c r="J7" s="5">
        <f t="shared" si="1"/>
        <v>0.008001199625210436</v>
      </c>
      <c r="L7" s="5">
        <f t="shared" si="2"/>
        <v>-36.99741772297818</v>
      </c>
      <c r="M7" s="5">
        <f t="shared" si="3"/>
        <v>0.007358855830989882</v>
      </c>
      <c r="O7" s="5">
        <f t="shared" si="4"/>
        <v>0.002163544595632061</v>
      </c>
      <c r="P7" s="5">
        <f t="shared" si="7"/>
        <v>0.000642343794220554</v>
      </c>
      <c r="R7" s="5">
        <f t="shared" si="5"/>
        <v>-0.008654178382542455</v>
      </c>
      <c r="S7" s="5">
        <f t="shared" si="6"/>
        <v>-0.010817722978174515</v>
      </c>
    </row>
    <row r="8" spans="1:19" ht="12.75">
      <c r="A8" s="2"/>
      <c r="B8" s="3" t="s">
        <v>2</v>
      </c>
      <c r="C8" s="1">
        <v>-25.6848</v>
      </c>
      <c r="D8" s="1">
        <v>-25.6848</v>
      </c>
      <c r="E8" s="1">
        <v>-25.6855040738216</v>
      </c>
      <c r="F8" s="1">
        <v>-25.6855397672096</v>
      </c>
      <c r="G8" s="1">
        <v>-25.6859025287613</v>
      </c>
      <c r="I8" s="5">
        <f t="shared" si="0"/>
        <v>-25.685309273958502</v>
      </c>
      <c r="J8" s="5">
        <f t="shared" si="1"/>
        <v>0.0004903430727885652</v>
      </c>
      <c r="L8" s="5">
        <f t="shared" si="2"/>
        <v>-25.685436592448127</v>
      </c>
      <c r="M8" s="5">
        <f t="shared" si="3"/>
        <v>0.00046099362255816055</v>
      </c>
      <c r="O8" s="5">
        <f t="shared" si="4"/>
        <v>0.00012731848962488357</v>
      </c>
      <c r="P8" s="5">
        <f t="shared" si="7"/>
        <v>2.9349450230404628E-05</v>
      </c>
      <c r="R8" s="5">
        <f t="shared" si="5"/>
        <v>-0.000509273958503087</v>
      </c>
      <c r="S8" s="5">
        <f t="shared" si="6"/>
        <v>-0.0006365924481279706</v>
      </c>
    </row>
    <row r="9" spans="1:19" ht="12.75">
      <c r="A9" s="2">
        <v>3</v>
      </c>
      <c r="B9" s="3" t="s">
        <v>0</v>
      </c>
      <c r="C9" s="1">
        <v>95.9711</v>
      </c>
      <c r="D9" s="1">
        <v>95.9711</v>
      </c>
      <c r="E9" s="1">
        <v>95.9726895954002</v>
      </c>
      <c r="F9" s="1">
        <v>95.9641439670005</v>
      </c>
      <c r="G9" s="1">
        <v>95.9657838388547</v>
      </c>
      <c r="I9" s="5">
        <f t="shared" si="0"/>
        <v>95.96896348025108</v>
      </c>
      <c r="J9" s="5">
        <f t="shared" si="1"/>
        <v>0.003753371642992914</v>
      </c>
      <c r="L9" s="5">
        <f t="shared" si="2"/>
        <v>95.96842935031384</v>
      </c>
      <c r="M9" s="5">
        <f t="shared" si="3"/>
        <v>0.00410874266918573</v>
      </c>
      <c r="O9" s="5">
        <f t="shared" si="4"/>
        <v>0.0005341299372361163</v>
      </c>
      <c r="P9" s="5">
        <f t="shared" si="7"/>
        <v>-0.00035537102619281587</v>
      </c>
      <c r="R9" s="5">
        <f t="shared" si="5"/>
        <v>-0.0021365197489302545</v>
      </c>
      <c r="S9" s="5">
        <f t="shared" si="6"/>
        <v>-0.002670649686166371</v>
      </c>
    </row>
    <row r="10" spans="1:19" ht="12.75">
      <c r="A10" s="2"/>
      <c r="B10" s="3" t="s">
        <v>1</v>
      </c>
      <c r="C10" s="1">
        <v>-16.172</v>
      </c>
      <c r="D10" s="1">
        <v>-16.172</v>
      </c>
      <c r="E10" s="1">
        <v>-16.1800841300857</v>
      </c>
      <c r="F10" s="1">
        <v>-16.1765013070298</v>
      </c>
      <c r="G10" s="1">
        <v>-16.1743028912866</v>
      </c>
      <c r="I10" s="5">
        <f t="shared" si="0"/>
        <v>-16.17497766568042</v>
      </c>
      <c r="J10" s="5">
        <f t="shared" si="1"/>
        <v>0.0034126883821692664</v>
      </c>
      <c r="L10" s="5">
        <f t="shared" si="2"/>
        <v>-16.175722082100524</v>
      </c>
      <c r="M10" s="5">
        <f t="shared" si="3"/>
        <v>0.003440089719989734</v>
      </c>
      <c r="O10" s="5">
        <f t="shared" si="4"/>
        <v>0.0007444164201046988</v>
      </c>
      <c r="P10" s="5">
        <f t="shared" si="7"/>
        <v>-2.7401337820467594E-05</v>
      </c>
      <c r="R10" s="5">
        <f t="shared" si="5"/>
        <v>-0.002977665680418795</v>
      </c>
      <c r="S10" s="5">
        <f t="shared" si="6"/>
        <v>-0.003722082100523494</v>
      </c>
    </row>
    <row r="11" spans="1:19" ht="12.75">
      <c r="A11" s="2"/>
      <c r="B11" s="3" t="s">
        <v>2</v>
      </c>
      <c r="C11" s="1">
        <v>-24.6037</v>
      </c>
      <c r="D11" s="1">
        <v>-24.6037</v>
      </c>
      <c r="E11" s="1">
        <v>-24.6103697004839</v>
      </c>
      <c r="F11" s="1">
        <v>-24.6088080871802</v>
      </c>
      <c r="G11" s="1">
        <v>-24.6100772904743</v>
      </c>
      <c r="I11" s="5">
        <f t="shared" si="0"/>
        <v>-24.607331015627675</v>
      </c>
      <c r="J11" s="5">
        <f t="shared" si="1"/>
        <v>0.0033662263937823496</v>
      </c>
      <c r="L11" s="5">
        <f t="shared" si="2"/>
        <v>-24.6082387695346</v>
      </c>
      <c r="M11" s="5">
        <f t="shared" si="3"/>
        <v>0.003100837382934518</v>
      </c>
      <c r="O11" s="5">
        <f t="shared" si="4"/>
        <v>0.0009077539069259899</v>
      </c>
      <c r="P11" s="5">
        <f t="shared" si="7"/>
        <v>0.00026538901084783174</v>
      </c>
      <c r="R11" s="5">
        <f t="shared" si="5"/>
        <v>-0.003631015627675538</v>
      </c>
      <c r="S11" s="5">
        <f t="shared" si="6"/>
        <v>-0.004538769534601528</v>
      </c>
    </row>
    <row r="12" spans="1:19" ht="12.75">
      <c r="A12" s="2">
        <v>4</v>
      </c>
      <c r="B12" s="3" t="s">
        <v>0</v>
      </c>
      <c r="C12" s="1">
        <v>98.1481</v>
      </c>
      <c r="D12" s="1">
        <v>98.1481</v>
      </c>
      <c r="E12" s="1">
        <v>98.1534531721197</v>
      </c>
      <c r="F12" s="1">
        <v>98.1519710958609</v>
      </c>
      <c r="G12" s="1">
        <v>98.1516936365537</v>
      </c>
      <c r="I12" s="5">
        <f t="shared" si="0"/>
        <v>98.15066358090687</v>
      </c>
      <c r="J12" s="5">
        <f t="shared" si="1"/>
        <v>0.002433943469834987</v>
      </c>
      <c r="L12" s="5">
        <f t="shared" si="2"/>
        <v>98.15130447613357</v>
      </c>
      <c r="M12" s="5">
        <f t="shared" si="3"/>
        <v>0.0022716652793993678</v>
      </c>
      <c r="O12" s="5">
        <f t="shared" si="4"/>
        <v>-0.0006408952267094037</v>
      </c>
      <c r="P12" s="5">
        <f t="shared" si="7"/>
        <v>0.00016227819043561917</v>
      </c>
      <c r="R12" s="5">
        <f t="shared" si="5"/>
        <v>0.0025635809068660365</v>
      </c>
      <c r="S12" s="5">
        <f t="shared" si="6"/>
        <v>0.00320447613357544</v>
      </c>
    </row>
    <row r="13" spans="1:19" ht="12.75">
      <c r="A13" s="2"/>
      <c r="B13" s="3" t="s">
        <v>1</v>
      </c>
      <c r="C13" s="1">
        <v>18.0077</v>
      </c>
      <c r="D13" s="1">
        <v>18.0077</v>
      </c>
      <c r="E13" s="1">
        <v>18.0183449764845</v>
      </c>
      <c r="F13" s="1">
        <v>18.0159173419539</v>
      </c>
      <c r="G13" s="1">
        <v>18.0174926704762</v>
      </c>
      <c r="I13" s="5">
        <f t="shared" si="0"/>
        <v>18.013430997782923</v>
      </c>
      <c r="J13" s="5">
        <f t="shared" si="1"/>
        <v>0.005303653228180809</v>
      </c>
      <c r="L13" s="5">
        <f t="shared" si="2"/>
        <v>18.014863747228652</v>
      </c>
      <c r="M13" s="5">
        <f t="shared" si="3"/>
        <v>0.004880557713157028</v>
      </c>
      <c r="O13" s="5">
        <f t="shared" si="4"/>
        <v>-0.0014327494457297973</v>
      </c>
      <c r="P13" s="5">
        <f t="shared" si="7"/>
        <v>0.00042309551502378064</v>
      </c>
      <c r="R13" s="5">
        <f t="shared" si="5"/>
        <v>0.005730997782922742</v>
      </c>
      <c r="S13" s="5">
        <f t="shared" si="6"/>
        <v>0.0071637472286525394</v>
      </c>
    </row>
    <row r="14" spans="1:19" ht="12.75">
      <c r="A14" s="2"/>
      <c r="B14" s="3" t="s">
        <v>2</v>
      </c>
      <c r="C14" s="1">
        <v>-8.1089</v>
      </c>
      <c r="D14" s="1">
        <v>-8.1089</v>
      </c>
      <c r="E14" s="1">
        <v>-8.10340050744195</v>
      </c>
      <c r="F14" s="1">
        <v>-8.10115585442692</v>
      </c>
      <c r="G14" s="1">
        <v>-8.0987163105807</v>
      </c>
      <c r="I14" s="5">
        <f t="shared" si="0"/>
        <v>-8.104214534489914</v>
      </c>
      <c r="J14" s="5">
        <f t="shared" si="1"/>
        <v>0.004586823628907961</v>
      </c>
      <c r="L14" s="5">
        <f t="shared" si="2"/>
        <v>-8.103043168112393</v>
      </c>
      <c r="M14" s="5">
        <f t="shared" si="3"/>
        <v>0.004347942816362636</v>
      </c>
      <c r="O14" s="5">
        <f t="shared" si="4"/>
        <v>-0.0011713663775214656</v>
      </c>
      <c r="P14" s="5">
        <f t="shared" si="7"/>
        <v>0.00023888081254532477</v>
      </c>
      <c r="R14" s="5">
        <f t="shared" si="5"/>
        <v>0.004685465510085862</v>
      </c>
      <c r="S14" s="5">
        <f t="shared" si="6"/>
        <v>0.005856831887607328</v>
      </c>
    </row>
    <row r="15" spans="1:19" ht="12.75">
      <c r="A15" s="2">
        <v>5</v>
      </c>
      <c r="B15" s="3" t="s">
        <v>0</v>
      </c>
      <c r="C15" s="1">
        <v>80.4429</v>
      </c>
      <c r="D15" s="1">
        <v>80.4429</v>
      </c>
      <c r="E15" s="1">
        <v>80.4415221230975</v>
      </c>
      <c r="F15" s="1">
        <v>80.4387527341245</v>
      </c>
      <c r="G15" s="1">
        <v>80.4391329500947</v>
      </c>
      <c r="I15" s="5">
        <f t="shared" si="0"/>
        <v>80.44104156146332</v>
      </c>
      <c r="J15" s="5">
        <f t="shared" si="1"/>
        <v>0.0020012530460162613</v>
      </c>
      <c r="L15" s="5">
        <f t="shared" si="2"/>
        <v>80.44057695182917</v>
      </c>
      <c r="M15" s="5">
        <f t="shared" si="3"/>
        <v>0.0019750791354273367</v>
      </c>
      <c r="O15" s="5">
        <f t="shared" si="4"/>
        <v>0.00046460963415029255</v>
      </c>
      <c r="P15" s="5">
        <f t="shared" si="7"/>
        <v>2.617391058892457E-05</v>
      </c>
      <c r="R15" s="5">
        <f t="shared" si="5"/>
        <v>-0.0018584385366722245</v>
      </c>
      <c r="S15" s="5">
        <f t="shared" si="6"/>
        <v>-0.002323048170822517</v>
      </c>
    </row>
    <row r="16" spans="1:19" ht="12.75">
      <c r="A16" s="2"/>
      <c r="B16" s="3" t="s">
        <v>1</v>
      </c>
      <c r="C16" s="1">
        <v>30.3655</v>
      </c>
      <c r="D16" s="1">
        <v>30.3655</v>
      </c>
      <c r="E16" s="1">
        <v>30.3627810216381</v>
      </c>
      <c r="F16" s="1">
        <v>30.3607743106813</v>
      </c>
      <c r="G16" s="1">
        <v>30.3646852754732</v>
      </c>
      <c r="I16" s="5">
        <f t="shared" si="0"/>
        <v>30.363848121558522</v>
      </c>
      <c r="J16" s="5">
        <f t="shared" si="1"/>
        <v>0.0020460478364884844</v>
      </c>
      <c r="L16" s="5">
        <f t="shared" si="2"/>
        <v>30.363435151948146</v>
      </c>
      <c r="M16" s="5">
        <f t="shared" si="3"/>
        <v>0.0021082669830148146</v>
      </c>
      <c r="O16" s="5">
        <f t="shared" si="4"/>
        <v>0.0004129696103767344</v>
      </c>
      <c r="P16" s="5">
        <f t="shared" si="7"/>
        <v>-6.221914652633021E-05</v>
      </c>
      <c r="R16" s="5">
        <f t="shared" si="5"/>
        <v>-0.001651878441478516</v>
      </c>
      <c r="S16" s="5">
        <f t="shared" si="6"/>
        <v>-0.0020648480518552503</v>
      </c>
    </row>
    <row r="17" spans="1:19" ht="12.75">
      <c r="A17" s="2"/>
      <c r="B17" s="3" t="s">
        <v>2</v>
      </c>
      <c r="C17" s="1">
        <v>-27.5777</v>
      </c>
      <c r="D17" s="1">
        <v>-27.5777</v>
      </c>
      <c r="E17" s="1">
        <v>-27.5861710878718</v>
      </c>
      <c r="F17" s="1">
        <v>-27.5855363738855</v>
      </c>
      <c r="G17" s="1">
        <v>-27.5840649609983</v>
      </c>
      <c r="I17" s="5">
        <f t="shared" si="0"/>
        <v>-27.582234484551122</v>
      </c>
      <c r="J17" s="5">
        <f t="shared" si="1"/>
        <v>0.0042093070449083355</v>
      </c>
      <c r="L17" s="5">
        <f t="shared" si="2"/>
        <v>-27.5833681056889</v>
      </c>
      <c r="M17" s="5">
        <f t="shared" si="3"/>
        <v>0.003880340428056306</v>
      </c>
      <c r="O17" s="5">
        <f t="shared" si="4"/>
        <v>0.0011336211377788175</v>
      </c>
      <c r="P17" s="5">
        <f t="shared" si="7"/>
        <v>0.0003289666168520295</v>
      </c>
      <c r="R17" s="5">
        <f t="shared" si="5"/>
        <v>-0.004534484551122375</v>
      </c>
      <c r="S17" s="5">
        <f t="shared" si="6"/>
        <v>-0.005668105688901193</v>
      </c>
    </row>
    <row r="18" spans="1:19" ht="12.75">
      <c r="A18" s="2">
        <v>6</v>
      </c>
      <c r="B18" s="3" t="s">
        <v>0</v>
      </c>
      <c r="C18" s="1">
        <v>87.4116</v>
      </c>
      <c r="D18" s="1">
        <v>87.4116</v>
      </c>
      <c r="E18" s="1">
        <v>87.4088361824127</v>
      </c>
      <c r="F18" s="1">
        <v>87.4143657678325</v>
      </c>
      <c r="G18" s="1">
        <v>87.4149841160221</v>
      </c>
      <c r="I18" s="5">
        <f t="shared" si="0"/>
        <v>87.41227721325346</v>
      </c>
      <c r="J18" s="5">
        <f t="shared" si="1"/>
        <v>0.0024722111386816436</v>
      </c>
      <c r="L18" s="5">
        <f t="shared" si="2"/>
        <v>87.41244651656683</v>
      </c>
      <c r="M18" s="5">
        <f t="shared" si="3"/>
        <v>0.0028209950619456376</v>
      </c>
      <c r="O18" s="5">
        <f t="shared" si="4"/>
        <v>-0.00016930331337050575</v>
      </c>
      <c r="P18" s="5">
        <f t="shared" si="7"/>
        <v>-0.000348783923263994</v>
      </c>
      <c r="R18" s="5">
        <f t="shared" si="5"/>
        <v>0.0006772132534536013</v>
      </c>
      <c r="S18" s="5">
        <f t="shared" si="6"/>
        <v>0.000846516566824107</v>
      </c>
    </row>
    <row r="19" spans="1:19" ht="12.75">
      <c r="A19" s="2"/>
      <c r="B19" s="3" t="s">
        <v>1</v>
      </c>
      <c r="C19" s="1">
        <v>34.2315</v>
      </c>
      <c r="D19" s="1">
        <v>34.2315</v>
      </c>
      <c r="E19" s="1">
        <v>34.2431905438303</v>
      </c>
      <c r="F19" s="1">
        <v>34.2446625875649</v>
      </c>
      <c r="G19" s="1">
        <v>34.2416505672383</v>
      </c>
      <c r="I19" s="5">
        <f t="shared" si="0"/>
        <v>34.2385007397267</v>
      </c>
      <c r="J19" s="5">
        <f t="shared" si="1"/>
        <v>0.006478903420067655</v>
      </c>
      <c r="L19" s="5">
        <f t="shared" si="2"/>
        <v>34.240250924658376</v>
      </c>
      <c r="M19" s="5">
        <f t="shared" si="3"/>
        <v>0.005962153196202238</v>
      </c>
      <c r="O19" s="5">
        <f t="shared" si="4"/>
        <v>-0.0017501849316730045</v>
      </c>
      <c r="P19" s="5">
        <f t="shared" si="7"/>
        <v>0.0005167502238654174</v>
      </c>
      <c r="R19" s="5">
        <f t="shared" si="5"/>
        <v>0.007000739726706229</v>
      </c>
      <c r="S19" s="5">
        <f t="shared" si="6"/>
        <v>0.008750924658379233</v>
      </c>
    </row>
    <row r="20" spans="1:19" ht="12.75">
      <c r="A20" s="2"/>
      <c r="B20" s="3" t="s">
        <v>2</v>
      </c>
      <c r="C20" s="1">
        <v>-2.923</v>
      </c>
      <c r="D20" s="1">
        <v>-2.923</v>
      </c>
      <c r="E20" s="1">
        <v>-2.91867617796663</v>
      </c>
      <c r="F20" s="1">
        <v>-2.91629201821707</v>
      </c>
      <c r="G20" s="1">
        <v>-2.91845780114577</v>
      </c>
      <c r="I20" s="5">
        <f t="shared" si="0"/>
        <v>-2.919885199465894</v>
      </c>
      <c r="J20" s="5">
        <f t="shared" si="1"/>
        <v>0.002992244774889389</v>
      </c>
      <c r="L20" s="5">
        <f t="shared" si="2"/>
        <v>-2.9191064993323677</v>
      </c>
      <c r="M20" s="5">
        <f t="shared" si="3"/>
        <v>0.0028099013750383325</v>
      </c>
      <c r="O20" s="5">
        <f t="shared" si="4"/>
        <v>-0.0007787001335262111</v>
      </c>
      <c r="P20" s="5">
        <f t="shared" si="7"/>
        <v>0.00018234339985105652</v>
      </c>
      <c r="R20" s="5">
        <f t="shared" si="5"/>
        <v>0.003114800534106177</v>
      </c>
      <c r="S20" s="5">
        <f t="shared" si="6"/>
        <v>0.003893500667632388</v>
      </c>
    </row>
    <row r="21" spans="1:19" ht="12.75">
      <c r="A21" s="2">
        <v>7</v>
      </c>
      <c r="B21" s="3" t="s">
        <v>0</v>
      </c>
      <c r="C21" s="1">
        <v>60.5365</v>
      </c>
      <c r="D21" s="1">
        <v>60.5365</v>
      </c>
      <c r="E21" s="1">
        <v>60.529289779976</v>
      </c>
      <c r="F21" s="1">
        <v>60.5352210630597</v>
      </c>
      <c r="G21" s="1">
        <v>60.5381401427833</v>
      </c>
      <c r="I21" s="5">
        <f t="shared" si="0"/>
        <v>60.5351301971638</v>
      </c>
      <c r="J21" s="5">
        <f t="shared" si="1"/>
        <v>0.003425318298752122</v>
      </c>
      <c r="L21" s="5">
        <f t="shared" si="2"/>
        <v>60.534787746454754</v>
      </c>
      <c r="M21" s="5">
        <f t="shared" si="3"/>
        <v>0.0038551166012842494</v>
      </c>
      <c r="O21" s="5">
        <f t="shared" si="4"/>
        <v>0.00034245070904859176</v>
      </c>
      <c r="P21" s="5">
        <f t="shared" si="7"/>
        <v>-0.0004297983025321273</v>
      </c>
      <c r="R21" s="5">
        <f t="shared" si="5"/>
        <v>-0.001369802836194367</v>
      </c>
      <c r="S21" s="5">
        <f t="shared" si="6"/>
        <v>-0.0017122535452429588</v>
      </c>
    </row>
    <row r="22" spans="1:19" ht="12.75">
      <c r="A22" s="2"/>
      <c r="B22" s="3" t="s">
        <v>1</v>
      </c>
      <c r="C22" s="1">
        <v>48.1795</v>
      </c>
      <c r="D22" s="1">
        <v>48.1795</v>
      </c>
      <c r="E22" s="1">
        <v>48.1771107595439</v>
      </c>
      <c r="F22" s="1">
        <v>48.1827562124004</v>
      </c>
      <c r="G22" s="1">
        <v>48.1821528595927</v>
      </c>
      <c r="I22" s="5">
        <f t="shared" si="0"/>
        <v>48.180203966307396</v>
      </c>
      <c r="J22" s="5">
        <f t="shared" si="1"/>
        <v>0.0022842509911556543</v>
      </c>
      <c r="L22" s="5">
        <f t="shared" si="2"/>
        <v>48.18037995788425</v>
      </c>
      <c r="M22" s="5">
        <f t="shared" si="3"/>
        <v>0.0025981884496662604</v>
      </c>
      <c r="O22" s="5">
        <f t="shared" si="4"/>
        <v>-0.0001759915768531073</v>
      </c>
      <c r="P22" s="5">
        <f t="shared" si="7"/>
        <v>-0.00031393745851060603</v>
      </c>
      <c r="R22" s="5">
        <f t="shared" si="5"/>
        <v>0.0007039663073982183</v>
      </c>
      <c r="S22" s="5">
        <f t="shared" si="6"/>
        <v>0.0008799578842513256</v>
      </c>
    </row>
    <row r="23" spans="1:19" ht="12.75">
      <c r="A23" s="2"/>
      <c r="B23" s="3" t="s">
        <v>2</v>
      </c>
      <c r="C23" s="1">
        <v>-8.8317</v>
      </c>
      <c r="D23" s="1">
        <v>-8.8317</v>
      </c>
      <c r="E23" s="1">
        <v>-8.83010140668426</v>
      </c>
      <c r="F23" s="1">
        <v>-8.82930730539146</v>
      </c>
      <c r="G23" s="1">
        <v>-8.83444227351367</v>
      </c>
      <c r="I23" s="5">
        <f t="shared" si="0"/>
        <v>-8.831450197117878</v>
      </c>
      <c r="J23" s="5">
        <f t="shared" si="1"/>
        <v>0.0019677744219711866</v>
      </c>
      <c r="L23" s="5">
        <f t="shared" si="2"/>
        <v>-8.831387746397347</v>
      </c>
      <c r="M23" s="5">
        <f t="shared" si="3"/>
        <v>0.002266461475013468</v>
      </c>
      <c r="O23" s="5">
        <f t="shared" si="4"/>
        <v>-6.245072053090439E-05</v>
      </c>
      <c r="P23" s="5">
        <f t="shared" si="7"/>
        <v>-0.00029868705304228124</v>
      </c>
      <c r="R23" s="5">
        <f t="shared" si="5"/>
        <v>0.0002498028821218412</v>
      </c>
      <c r="S23" s="5">
        <f t="shared" si="6"/>
        <v>0.0003122536026527456</v>
      </c>
    </row>
    <row r="24" spans="1:19" ht="12.75">
      <c r="A24" s="2">
        <v>8</v>
      </c>
      <c r="B24" s="3" t="s">
        <v>0</v>
      </c>
      <c r="C24" s="1">
        <v>40.3694</v>
      </c>
      <c r="D24" s="1">
        <v>40.3694</v>
      </c>
      <c r="E24" s="1">
        <v>40.3706261512115</v>
      </c>
      <c r="F24"/>
      <c r="G24" s="1">
        <v>40.369586205183</v>
      </c>
      <c r="I24" s="5">
        <f t="shared" si="0"/>
        <v>40.36975308909862</v>
      </c>
      <c r="J24" s="5">
        <f t="shared" si="1"/>
        <v>0.0005886231158039195</v>
      </c>
      <c r="L24" s="5">
        <f t="shared" si="2"/>
        <v>40.36987078546483</v>
      </c>
      <c r="M24" s="5">
        <f t="shared" si="3"/>
        <v>0.0006607580124189119</v>
      </c>
      <c r="O24" s="5">
        <f t="shared" si="4"/>
        <v>-0.00011769636621039581</v>
      </c>
      <c r="P24" s="5">
        <f t="shared" si="7"/>
        <v>-7.213489661499239E-05</v>
      </c>
      <c r="R24" s="5">
        <f t="shared" si="5"/>
        <v>0.000353089098624082</v>
      </c>
      <c r="S24" s="5">
        <f t="shared" si="6"/>
        <v>0.0004707854648344778</v>
      </c>
    </row>
    <row r="25" spans="1:19" ht="12.75">
      <c r="A25" s="2"/>
      <c r="B25" s="3" t="s">
        <v>1</v>
      </c>
      <c r="C25" s="1">
        <v>49.7604</v>
      </c>
      <c r="D25" s="1">
        <v>49.7604</v>
      </c>
      <c r="E25" s="1">
        <v>49.7547609490209</v>
      </c>
      <c r="F25"/>
      <c r="G25" s="1">
        <v>49.7638246873879</v>
      </c>
      <c r="I25" s="5">
        <f t="shared" si="0"/>
        <v>49.7598464091022</v>
      </c>
      <c r="J25" s="5">
        <f t="shared" si="1"/>
        <v>0.0037550644966166612</v>
      </c>
      <c r="L25" s="5">
        <f t="shared" si="2"/>
        <v>49.75966187880294</v>
      </c>
      <c r="M25" s="5">
        <f t="shared" si="3"/>
        <v>0.004576729779279415</v>
      </c>
      <c r="O25" s="5">
        <f t="shared" si="4"/>
        <v>0.00018453029926490672</v>
      </c>
      <c r="P25" s="5">
        <f t="shared" si="7"/>
        <v>-0.000821665282662754</v>
      </c>
      <c r="R25" s="5">
        <f t="shared" si="5"/>
        <v>-0.0005535908977947201</v>
      </c>
      <c r="S25" s="5">
        <f t="shared" si="6"/>
        <v>-0.0007381211970596269</v>
      </c>
    </row>
    <row r="26" spans="1:19" ht="12.75">
      <c r="A26" s="2"/>
      <c r="B26" s="3" t="s">
        <v>2</v>
      </c>
      <c r="C26" s="1">
        <v>-4.9121</v>
      </c>
      <c r="D26" s="1">
        <v>-4.9121</v>
      </c>
      <c r="E26" s="1">
        <v>-4.91353073083203</v>
      </c>
      <c r="F26"/>
      <c r="G26" s="1">
        <v>-4.90717896099016</v>
      </c>
      <c r="I26" s="5">
        <f t="shared" si="0"/>
        <v>-4.911227422955548</v>
      </c>
      <c r="J26" s="5">
        <f t="shared" si="1"/>
        <v>0.002781968898464009</v>
      </c>
      <c r="L26" s="5">
        <f t="shared" si="2"/>
        <v>-4.91093656394073</v>
      </c>
      <c r="M26" s="5">
        <f t="shared" si="3"/>
        <v>0.003331881244736715</v>
      </c>
      <c r="O26" s="5">
        <f t="shared" si="4"/>
        <v>-0.00029085901481806786</v>
      </c>
      <c r="P26" s="5">
        <f t="shared" si="7"/>
        <v>-0.0005499123462727059</v>
      </c>
      <c r="R26" s="5">
        <f t="shared" si="5"/>
        <v>0.000872577044451539</v>
      </c>
      <c r="S26" s="5">
        <f t="shared" si="6"/>
        <v>0.001163436059269607</v>
      </c>
    </row>
    <row r="27" spans="1:19" ht="12.75">
      <c r="A27" s="2">
        <v>9</v>
      </c>
      <c r="B27" s="3" t="s">
        <v>0</v>
      </c>
      <c r="C27" s="1">
        <v>20.8042</v>
      </c>
      <c r="D27" s="1">
        <v>20.8042</v>
      </c>
      <c r="E27" s="1">
        <v>20.8048109973253</v>
      </c>
      <c r="F27" s="1">
        <v>20.8033853384313</v>
      </c>
      <c r="G27" s="1">
        <v>20.8027688602237</v>
      </c>
      <c r="I27" s="5">
        <f t="shared" si="0"/>
        <v>20.80387303919606</v>
      </c>
      <c r="J27" s="5">
        <f t="shared" si="1"/>
        <v>0.0007985354447024996</v>
      </c>
      <c r="L27" s="5">
        <f t="shared" si="2"/>
        <v>20.803791298995073</v>
      </c>
      <c r="M27" s="5">
        <f t="shared" si="3"/>
        <v>0.0008975905184888498</v>
      </c>
      <c r="O27" s="5">
        <f t="shared" si="4"/>
        <v>8.174020098650203E-05</v>
      </c>
      <c r="P27" s="5">
        <f t="shared" si="7"/>
        <v>-9.90550737863502E-05</v>
      </c>
      <c r="R27" s="5">
        <f t="shared" si="5"/>
        <v>-0.0003269608039424554</v>
      </c>
      <c r="S27" s="5">
        <f t="shared" si="6"/>
        <v>-0.00040870100492895745</v>
      </c>
    </row>
    <row r="28" spans="1:19" ht="12.75">
      <c r="A28" s="2"/>
      <c r="B28" s="3" t="s">
        <v>1</v>
      </c>
      <c r="C28" s="1">
        <v>26.8062</v>
      </c>
      <c r="D28" s="1">
        <v>26.8062</v>
      </c>
      <c r="E28" s="1">
        <v>26.7920756236309</v>
      </c>
      <c r="F28" s="1">
        <v>26.8034518794253</v>
      </c>
      <c r="G28" s="1">
        <v>26.8053001812737</v>
      </c>
      <c r="I28" s="5">
        <f t="shared" si="0"/>
        <v>26.80264553686598</v>
      </c>
      <c r="J28" s="5">
        <f t="shared" si="1"/>
        <v>0.006014333034380186</v>
      </c>
      <c r="L28" s="5">
        <f t="shared" si="2"/>
        <v>26.80175692108247</v>
      </c>
      <c r="M28" s="5">
        <f t="shared" si="3"/>
        <v>0.006554795882401981</v>
      </c>
      <c r="O28" s="5">
        <f t="shared" si="4"/>
        <v>0.0008886157835092945</v>
      </c>
      <c r="P28" s="5">
        <f t="shared" si="7"/>
        <v>-0.0005404628480217945</v>
      </c>
      <c r="R28" s="5">
        <f t="shared" si="5"/>
        <v>-0.0035544631340194144</v>
      </c>
      <c r="S28" s="5">
        <f t="shared" si="6"/>
        <v>-0.004443078917528709</v>
      </c>
    </row>
    <row r="29" spans="1:19" ht="12.75">
      <c r="A29" s="2"/>
      <c r="B29" s="3" t="s">
        <v>2</v>
      </c>
      <c r="C29" s="1">
        <v>-5.2941</v>
      </c>
      <c r="D29" s="1">
        <v>-5.2941</v>
      </c>
      <c r="E29" s="1">
        <v>-5.28442515682145</v>
      </c>
      <c r="F29" s="1">
        <v>-5.28890831869656</v>
      </c>
      <c r="G29" s="1">
        <v>-5.29762697334047</v>
      </c>
      <c r="I29" s="5">
        <f t="shared" si="0"/>
        <v>-5.291832089771696</v>
      </c>
      <c r="J29" s="5">
        <f t="shared" si="1"/>
        <v>0.005178769212182162</v>
      </c>
      <c r="L29" s="5">
        <f t="shared" si="2"/>
        <v>-5.29126511221462</v>
      </c>
      <c r="M29" s="5">
        <f t="shared" si="3"/>
        <v>0.005797968931951503</v>
      </c>
      <c r="O29" s="5">
        <f t="shared" si="4"/>
        <v>-0.0005669775570762425</v>
      </c>
      <c r="P29" s="5">
        <f t="shared" si="7"/>
        <v>-0.0006191997197693404</v>
      </c>
      <c r="R29" s="5">
        <f t="shared" si="5"/>
        <v>0.002267910228304082</v>
      </c>
      <c r="S29" s="5">
        <f t="shared" si="6"/>
        <v>0.0028348877853803245</v>
      </c>
    </row>
    <row r="30" spans="1:19" ht="12.75">
      <c r="A30" s="2">
        <v>10</v>
      </c>
      <c r="B30" s="3" t="s">
        <v>0</v>
      </c>
      <c r="C30" s="1">
        <v>34.6654</v>
      </c>
      <c r="D30" s="1">
        <v>34.6654</v>
      </c>
      <c r="E30" s="1">
        <v>34.6713952524942</v>
      </c>
      <c r="F30" s="1">
        <v>34.6666720386759</v>
      </c>
      <c r="G30" s="1">
        <v>34.6798592883278</v>
      </c>
      <c r="I30" s="5">
        <f t="shared" si="0"/>
        <v>34.66974531589958</v>
      </c>
      <c r="J30" s="5">
        <f t="shared" si="1"/>
        <v>0.006168940396715855</v>
      </c>
      <c r="L30" s="5">
        <f t="shared" si="2"/>
        <v>34.670831644874475</v>
      </c>
      <c r="M30" s="5">
        <f t="shared" si="3"/>
        <v>0.006547800893913409</v>
      </c>
      <c r="O30" s="5">
        <f t="shared" si="4"/>
        <v>-0.0010863289748925808</v>
      </c>
      <c r="P30" s="5">
        <f t="shared" si="7"/>
        <v>-0.0003788604971975539</v>
      </c>
      <c r="R30" s="5">
        <f t="shared" si="5"/>
        <v>0.004345315899584534</v>
      </c>
      <c r="S30" s="5">
        <f t="shared" si="6"/>
        <v>0.005431644874477115</v>
      </c>
    </row>
    <row r="31" spans="1:19" ht="12.75">
      <c r="A31" s="2"/>
      <c r="B31" s="3" t="s">
        <v>1</v>
      </c>
      <c r="C31" s="1">
        <v>-2.7176</v>
      </c>
      <c r="D31" s="1">
        <v>-2.7176</v>
      </c>
      <c r="E31" s="1">
        <v>-2.72573899163342</v>
      </c>
      <c r="F31" s="1">
        <v>-2.71459710503263</v>
      </c>
      <c r="G31" s="1">
        <v>-2.70090367680195</v>
      </c>
      <c r="I31" s="5">
        <f t="shared" si="0"/>
        <v>-2.7152879546935997</v>
      </c>
      <c r="J31" s="5">
        <f t="shared" si="1"/>
        <v>0.00904571727163541</v>
      </c>
      <c r="L31" s="5">
        <f t="shared" si="2"/>
        <v>-2.7147099433669997</v>
      </c>
      <c r="M31" s="5">
        <f t="shared" si="3"/>
        <v>0.010337924710499923</v>
      </c>
      <c r="O31" s="5">
        <f t="shared" si="4"/>
        <v>-0.0005780113266000697</v>
      </c>
      <c r="P31" s="5">
        <f t="shared" si="7"/>
        <v>-0.0012922074388645125</v>
      </c>
      <c r="R31" s="5">
        <f t="shared" si="5"/>
        <v>0.002312045306400279</v>
      </c>
      <c r="S31" s="5">
        <f t="shared" si="6"/>
        <v>0.0028900566330003485</v>
      </c>
    </row>
    <row r="32" spans="1:19" ht="12.75">
      <c r="A32" s="2"/>
      <c r="B32" s="3" t="s">
        <v>2</v>
      </c>
      <c r="C32" s="1">
        <v>-9.6627</v>
      </c>
      <c r="D32" s="1">
        <v>-9.6627</v>
      </c>
      <c r="E32" s="1">
        <v>-9.65586163915437</v>
      </c>
      <c r="F32" s="1">
        <v>-9.66919309643663</v>
      </c>
      <c r="G32" s="1">
        <v>-9.66152382112519</v>
      </c>
      <c r="I32" s="5">
        <f t="shared" si="0"/>
        <v>-9.662395711343237</v>
      </c>
      <c r="J32" s="5">
        <f t="shared" si="1"/>
        <v>0.004739301615290736</v>
      </c>
      <c r="L32" s="5">
        <f t="shared" si="2"/>
        <v>-9.662319639179046</v>
      </c>
      <c r="M32" s="5">
        <f t="shared" si="3"/>
        <v>0.00546894809262553</v>
      </c>
      <c r="O32" s="5">
        <f t="shared" si="4"/>
        <v>-7.607216419103224E-05</v>
      </c>
      <c r="P32" s="5">
        <f t="shared" si="7"/>
        <v>-0.0007296464773347937</v>
      </c>
      <c r="R32" s="5">
        <f t="shared" si="5"/>
        <v>0.0003042886567623526</v>
      </c>
      <c r="S32" s="5">
        <f t="shared" si="6"/>
        <v>0.00038036082095338486</v>
      </c>
    </row>
    <row r="33" spans="1:19" ht="12.75">
      <c r="A33" s="2">
        <v>11</v>
      </c>
      <c r="B33" s="3" t="s">
        <v>0</v>
      </c>
      <c r="C33" s="1">
        <v>24.178</v>
      </c>
      <c r="D33" s="1">
        <v>24.178</v>
      </c>
      <c r="E33" s="1">
        <v>24.1793702861893</v>
      </c>
      <c r="F33" s="1">
        <v>24.1816284523751</v>
      </c>
      <c r="G33"/>
      <c r="I33" s="5">
        <f t="shared" si="0"/>
        <v>24.1792496846411</v>
      </c>
      <c r="J33" s="5">
        <f t="shared" si="1"/>
        <v>0.0017123574461494235</v>
      </c>
      <c r="L33" s="5">
        <f t="shared" si="2"/>
        <v>24.179666246188134</v>
      </c>
      <c r="M33" s="5">
        <f t="shared" si="3"/>
        <v>0.0018322420419460029</v>
      </c>
      <c r="O33" s="5">
        <f t="shared" si="4"/>
        <v>-0.0004165615470341777</v>
      </c>
      <c r="P33" s="5">
        <f t="shared" si="7"/>
        <v>-0.0001198845957965794</v>
      </c>
      <c r="R33" s="5">
        <f t="shared" si="5"/>
        <v>0.0012496846410989804</v>
      </c>
      <c r="S33" s="5">
        <f t="shared" si="6"/>
        <v>0.001666246188133158</v>
      </c>
    </row>
    <row r="34" spans="1:19" ht="12.75">
      <c r="A34" s="2"/>
      <c r="B34" s="3" t="s">
        <v>1</v>
      </c>
      <c r="C34" s="1">
        <v>-23.0432</v>
      </c>
      <c r="D34" s="1">
        <v>-23.0432</v>
      </c>
      <c r="E34" s="1">
        <v>-23.0211407307175</v>
      </c>
      <c r="F34" s="1">
        <v>-23.0379366030317</v>
      </c>
      <c r="G34"/>
      <c r="I34" s="5">
        <f t="shared" si="0"/>
        <v>-23.0363693334373</v>
      </c>
      <c r="J34" s="5">
        <f t="shared" si="1"/>
        <v>0.010451199072523119</v>
      </c>
      <c r="L34" s="5">
        <f t="shared" si="2"/>
        <v>-23.034092444583067</v>
      </c>
      <c r="M34" s="5">
        <f t="shared" si="3"/>
        <v>0.011521111315887804</v>
      </c>
      <c r="O34" s="5">
        <f t="shared" si="4"/>
        <v>-0.00227688885423305</v>
      </c>
      <c r="P34" s="5">
        <f t="shared" si="7"/>
        <v>-0.0010699122433646853</v>
      </c>
      <c r="R34" s="5">
        <f t="shared" si="5"/>
        <v>0.00683066656269915</v>
      </c>
      <c r="S34" s="5">
        <f t="shared" si="6"/>
        <v>0.0091075554169322</v>
      </c>
    </row>
    <row r="35" spans="1:19" ht="12.75">
      <c r="A35" s="2"/>
      <c r="B35" s="3" t="s">
        <v>2</v>
      </c>
      <c r="C35" s="1">
        <v>-2.4115</v>
      </c>
      <c r="D35" s="1">
        <v>-2.4115</v>
      </c>
      <c r="E35" s="1">
        <v>-2.42313581308417</v>
      </c>
      <c r="F35" s="1">
        <v>-2.41592013436893</v>
      </c>
      <c r="G35"/>
      <c r="I35" s="5">
        <f t="shared" si="0"/>
        <v>-2.4155139868632753</v>
      </c>
      <c r="J35" s="5">
        <f t="shared" si="1"/>
        <v>0.005491853719069067</v>
      </c>
      <c r="L35" s="5">
        <f t="shared" si="2"/>
        <v>-2.4168519824843666</v>
      </c>
      <c r="M35" s="5">
        <f t="shared" si="3"/>
        <v>0.005873609811275914</v>
      </c>
      <c r="O35" s="5">
        <f t="shared" si="4"/>
        <v>0.0013379956210912702</v>
      </c>
      <c r="P35" s="5">
        <f t="shared" si="7"/>
        <v>-0.0003817560922068468</v>
      </c>
      <c r="R35" s="5">
        <f t="shared" si="5"/>
        <v>-0.004013986863275143</v>
      </c>
      <c r="S35" s="5">
        <f t="shared" si="6"/>
        <v>-0.005351982484366413</v>
      </c>
    </row>
    <row r="36" spans="1:19" ht="12.75">
      <c r="A36" s="2">
        <v>12</v>
      </c>
      <c r="B36" s="3" t="s">
        <v>0</v>
      </c>
      <c r="C36" s="1">
        <v>33.2125</v>
      </c>
      <c r="D36" s="1">
        <v>33.2125</v>
      </c>
      <c r="E36" s="1">
        <v>33.2065782252722</v>
      </c>
      <c r="F36"/>
      <c r="G36"/>
      <c r="I36" s="5">
        <f t="shared" si="0"/>
        <v>33.21052607509073</v>
      </c>
      <c r="J36" s="5">
        <f t="shared" si="1"/>
        <v>0.003418938233173076</v>
      </c>
      <c r="L36" s="5">
        <f t="shared" si="2"/>
        <v>33.2095391126361</v>
      </c>
      <c r="M36" s="5">
        <f t="shared" si="3"/>
        <v>0.004187327066683346</v>
      </c>
      <c r="O36" s="5">
        <f t="shared" si="4"/>
        <v>0.0009869624546325895</v>
      </c>
      <c r="P36" s="5">
        <f t="shared" si="7"/>
        <v>-0.0007683888335102695</v>
      </c>
      <c r="R36" s="5">
        <f t="shared" si="5"/>
        <v>-0.001973924909265179</v>
      </c>
      <c r="S36" s="5">
        <f t="shared" si="6"/>
        <v>-0.0029608873638977684</v>
      </c>
    </row>
    <row r="37" spans="1:19" ht="12.75">
      <c r="A37" s="2"/>
      <c r="B37" s="3" t="s">
        <v>1</v>
      </c>
      <c r="C37" s="1">
        <v>-45.4102</v>
      </c>
      <c r="D37" s="1">
        <v>-45.4102</v>
      </c>
      <c r="E37" s="1">
        <v>-45.3970822344015</v>
      </c>
      <c r="F37"/>
      <c r="G37"/>
      <c r="I37" s="5">
        <f t="shared" si="0"/>
        <v>-45.405827411467165</v>
      </c>
      <c r="J37" s="5">
        <f t="shared" si="1"/>
        <v>0.007573545499461143</v>
      </c>
      <c r="L37" s="5">
        <f t="shared" si="2"/>
        <v>-45.40364111720075</v>
      </c>
      <c r="M37" s="5">
        <f t="shared" si="3"/>
        <v>0.009275661008715885</v>
      </c>
      <c r="O37" s="5">
        <f t="shared" si="4"/>
        <v>-0.0021862942664157003</v>
      </c>
      <c r="P37" s="5">
        <f t="shared" si="7"/>
        <v>-0.0017021155092547422</v>
      </c>
      <c r="R37" s="5">
        <f t="shared" si="5"/>
        <v>0.004372588532838506</v>
      </c>
      <c r="S37" s="5">
        <f t="shared" si="6"/>
        <v>0.0065588827992542065</v>
      </c>
    </row>
    <row r="38" spans="1:19" ht="12.75">
      <c r="A38" s="2"/>
      <c r="B38" s="3" t="s">
        <v>2</v>
      </c>
      <c r="C38" s="1">
        <v>-2.6959</v>
      </c>
      <c r="D38" s="1">
        <v>-2.6959</v>
      </c>
      <c r="E38" s="1">
        <v>-2.70046792083623</v>
      </c>
      <c r="F38"/>
      <c r="G38"/>
      <c r="I38" s="5">
        <f t="shared" si="0"/>
        <v>-2.6974226402787433</v>
      </c>
      <c r="J38" s="5">
        <f t="shared" si="1"/>
        <v>0.002637290324434374</v>
      </c>
      <c r="L38" s="5">
        <f t="shared" si="2"/>
        <v>-2.698183960418115</v>
      </c>
      <c r="M38" s="5">
        <f t="shared" si="3"/>
        <v>0.00323000779922166</v>
      </c>
      <c r="O38" s="5">
        <f t="shared" si="4"/>
        <v>0.0007613201393716906</v>
      </c>
      <c r="P38" s="5">
        <f t="shared" si="7"/>
        <v>-0.0005927174747872859</v>
      </c>
      <c r="R38" s="5">
        <f t="shared" si="5"/>
        <v>-0.0015226402787433813</v>
      </c>
      <c r="S38" s="5">
        <f t="shared" si="6"/>
        <v>-0.002283960418115072</v>
      </c>
    </row>
  </sheetData>
  <printOptions/>
  <pageMargins left="0.75" right="0.75" top="1" bottom="1" header="0.5" footer="0.5"/>
  <pageSetup orientation="portrait" paperSize="9"/>
  <ignoredErrors>
    <ignoredError sqref="L3:M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2.75"/>
  <cols>
    <col min="11" max="11" width="10.28125" style="0" customWidth="1"/>
  </cols>
  <sheetData>
    <row r="1" spans="1:11" ht="12.75">
      <c r="A1" t="s">
        <v>24</v>
      </c>
      <c r="C1" s="5"/>
      <c r="D1" s="5"/>
      <c r="E1" s="5"/>
      <c r="F1" s="5"/>
      <c r="G1" s="5"/>
      <c r="H1" s="5"/>
      <c r="I1" s="5"/>
      <c r="J1" s="5"/>
      <c r="K1" s="5"/>
    </row>
    <row r="2" spans="1:7" ht="12.75">
      <c r="A2" t="s">
        <v>3</v>
      </c>
      <c r="B2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2.75">
      <c r="A3" s="2">
        <v>1</v>
      </c>
      <c r="B3" s="3" t="s">
        <v>0</v>
      </c>
      <c r="D3" s="7">
        <f aca="true" t="shared" si="0" ref="D3:G22">IF(Data="","",Data-Ref)</f>
        <v>0</v>
      </c>
      <c r="E3" s="7">
        <f t="shared" si="0"/>
        <v>0.0035590026012073395</v>
      </c>
      <c r="F3" s="7">
        <f t="shared" si="0"/>
        <v>0.004023574837006549</v>
      </c>
      <c r="G3" s="7">
        <f t="shared" si="0"/>
        <v>0.0017079410852005594</v>
      </c>
    </row>
    <row r="4" spans="1:7" ht="12.75">
      <c r="A4" s="2"/>
      <c r="B4" s="3" t="s">
        <v>1</v>
      </c>
      <c r="D4" s="7">
        <f t="shared" si="0"/>
        <v>0</v>
      </c>
      <c r="E4" s="7">
        <f t="shared" si="0"/>
        <v>-0.0028533875700986755</v>
      </c>
      <c r="F4" s="7">
        <f t="shared" si="0"/>
        <v>-0.004443117099000915</v>
      </c>
      <c r="G4" s="7">
        <f t="shared" si="0"/>
        <v>-0.008781057815099302</v>
      </c>
    </row>
    <row r="5" spans="1:7" ht="12.75">
      <c r="A5" s="2"/>
      <c r="B5" s="3" t="s">
        <v>2</v>
      </c>
      <c r="D5" s="7">
        <f t="shared" si="0"/>
        <v>0</v>
      </c>
      <c r="E5" s="7">
        <f t="shared" si="0"/>
        <v>0.0055442149982500855</v>
      </c>
      <c r="F5" s="7">
        <f t="shared" si="0"/>
        <v>0.0025609558128001364</v>
      </c>
      <c r="G5" s="7">
        <f t="shared" si="0"/>
        <v>0.00046709980445003296</v>
      </c>
    </row>
    <row r="6" spans="1:7" ht="12.75">
      <c r="A6" s="2">
        <v>2</v>
      </c>
      <c r="B6" s="3" t="s">
        <v>0</v>
      </c>
      <c r="D6" s="7">
        <f t="shared" si="0"/>
        <v>0</v>
      </c>
      <c r="E6" s="7">
        <f t="shared" si="0"/>
        <v>-0.002430768099898728</v>
      </c>
      <c r="F6" s="7">
        <f t="shared" si="0"/>
        <v>-0.0023640321973061873</v>
      </c>
      <c r="G6" s="7">
        <f t="shared" si="0"/>
        <v>2.309199501837611E-06</v>
      </c>
    </row>
    <row r="7" spans="1:7" ht="12.75">
      <c r="A7" s="2"/>
      <c r="B7" s="3" t="s">
        <v>1</v>
      </c>
      <c r="D7" s="7">
        <f t="shared" si="0"/>
        <v>0</v>
      </c>
      <c r="E7" s="7">
        <f t="shared" si="0"/>
        <v>-0.013564399740097599</v>
      </c>
      <c r="F7" s="7">
        <f t="shared" si="0"/>
        <v>-0.01648419983249738</v>
      </c>
      <c r="G7" s="7">
        <f t="shared" si="0"/>
        <v>-0.013222292340095976</v>
      </c>
    </row>
    <row r="8" spans="1:7" ht="12.75">
      <c r="A8" s="2"/>
      <c r="B8" s="3" t="s">
        <v>2</v>
      </c>
      <c r="D8" s="7">
        <f t="shared" si="0"/>
        <v>0</v>
      </c>
      <c r="E8" s="7">
        <f t="shared" si="0"/>
        <v>-0.0007040738216019804</v>
      </c>
      <c r="F8" s="7">
        <f t="shared" si="0"/>
        <v>-0.0007397672096018937</v>
      </c>
      <c r="G8" s="7">
        <f t="shared" si="0"/>
        <v>-0.0011025287613009027</v>
      </c>
    </row>
    <row r="9" spans="1:7" ht="12.75">
      <c r="A9" s="2">
        <v>3</v>
      </c>
      <c r="B9" s="3" t="s">
        <v>0</v>
      </c>
      <c r="D9" s="7">
        <f t="shared" si="0"/>
        <v>0</v>
      </c>
      <c r="E9" s="7">
        <f t="shared" si="0"/>
        <v>0.0015895954001905466</v>
      </c>
      <c r="F9" s="7">
        <f t="shared" si="0"/>
        <v>-0.006956032999511308</v>
      </c>
      <c r="G9" s="7">
        <f t="shared" si="0"/>
        <v>-0.00531616114530209</v>
      </c>
    </row>
    <row r="10" spans="1:7" ht="12.75">
      <c r="A10" s="2"/>
      <c r="B10" s="3" t="s">
        <v>1</v>
      </c>
      <c r="D10" s="7">
        <f t="shared" si="0"/>
        <v>0</v>
      </c>
      <c r="E10" s="7">
        <f t="shared" si="0"/>
        <v>-0.00808413008569886</v>
      </c>
      <c r="F10" s="7">
        <f t="shared" si="0"/>
        <v>-0.00450130702979834</v>
      </c>
      <c r="G10" s="7">
        <f t="shared" si="0"/>
        <v>-0.002302891286600328</v>
      </c>
    </row>
    <row r="11" spans="1:7" ht="12.75">
      <c r="A11" s="2"/>
      <c r="B11" s="3" t="s">
        <v>2</v>
      </c>
      <c r="D11" s="7">
        <f t="shared" si="0"/>
        <v>0</v>
      </c>
      <c r="E11" s="7">
        <f t="shared" si="0"/>
        <v>-0.006669700483900698</v>
      </c>
      <c r="F11" s="7">
        <f t="shared" si="0"/>
        <v>-0.005108087180200727</v>
      </c>
      <c r="G11" s="7">
        <f t="shared" si="0"/>
        <v>-0.006377290474301134</v>
      </c>
    </row>
    <row r="12" spans="1:7" ht="12.75">
      <c r="A12" s="2">
        <v>4</v>
      </c>
      <c r="B12" s="3" t="s">
        <v>0</v>
      </c>
      <c r="D12" s="7">
        <f t="shared" si="0"/>
        <v>0</v>
      </c>
      <c r="E12" s="7">
        <f t="shared" si="0"/>
        <v>0.005353172119697547</v>
      </c>
      <c r="F12" s="7">
        <f t="shared" si="0"/>
        <v>0.003871095860901619</v>
      </c>
      <c r="G12" s="7">
        <f t="shared" si="0"/>
        <v>0.003593636553702595</v>
      </c>
    </row>
    <row r="13" spans="1:7" ht="12.75">
      <c r="A13" s="2"/>
      <c r="B13" s="3" t="s">
        <v>1</v>
      </c>
      <c r="D13" s="7">
        <f t="shared" si="0"/>
        <v>0</v>
      </c>
      <c r="E13" s="7">
        <f t="shared" si="0"/>
        <v>0.01064497648449958</v>
      </c>
      <c r="F13" s="7">
        <f t="shared" si="0"/>
        <v>0.00821734195390178</v>
      </c>
      <c r="G13" s="7">
        <f t="shared" si="0"/>
        <v>0.009792670476201693</v>
      </c>
    </row>
    <row r="14" spans="1:7" ht="12.75">
      <c r="A14" s="2"/>
      <c r="B14" s="3" t="s">
        <v>2</v>
      </c>
      <c r="D14" s="7">
        <f t="shared" si="0"/>
        <v>0</v>
      </c>
      <c r="E14" s="7">
        <f t="shared" si="0"/>
        <v>0.005499492558049823</v>
      </c>
      <c r="F14" s="7">
        <f t="shared" si="0"/>
        <v>0.007744145573079564</v>
      </c>
      <c r="G14" s="7">
        <f t="shared" si="0"/>
        <v>0.010183689419299924</v>
      </c>
    </row>
    <row r="15" spans="1:7" ht="12.75">
      <c r="A15" s="2">
        <v>5</v>
      </c>
      <c r="B15" s="3" t="s">
        <v>0</v>
      </c>
      <c r="D15" s="7">
        <f t="shared" si="0"/>
        <v>0</v>
      </c>
      <c r="E15" s="7">
        <f t="shared" si="0"/>
        <v>-0.0013778769024952453</v>
      </c>
      <c r="F15" s="7">
        <f t="shared" si="0"/>
        <v>-0.004147265875488415</v>
      </c>
      <c r="G15" s="7">
        <f t="shared" si="0"/>
        <v>-0.003767049905292197</v>
      </c>
    </row>
    <row r="16" spans="1:7" ht="12.75">
      <c r="A16" s="2"/>
      <c r="B16" s="3" t="s">
        <v>1</v>
      </c>
      <c r="D16" s="7">
        <f t="shared" si="0"/>
        <v>0</v>
      </c>
      <c r="E16" s="7">
        <f t="shared" si="0"/>
        <v>-0.0027189783619014918</v>
      </c>
      <c r="F16" s="7">
        <f t="shared" si="0"/>
        <v>-0.004725689318700432</v>
      </c>
      <c r="G16" s="7">
        <f t="shared" si="0"/>
        <v>-0.0008147245268013137</v>
      </c>
    </row>
    <row r="17" spans="1:7" ht="12.75">
      <c r="A17" s="2"/>
      <c r="B17" s="3" t="s">
        <v>2</v>
      </c>
      <c r="D17" s="7">
        <f t="shared" si="0"/>
        <v>0</v>
      </c>
      <c r="E17" s="7">
        <f t="shared" si="0"/>
        <v>-0.00847108787180062</v>
      </c>
      <c r="F17" s="7">
        <f t="shared" si="0"/>
        <v>-0.007836373885499626</v>
      </c>
      <c r="G17" s="7">
        <f t="shared" si="0"/>
        <v>-0.0063649609983009725</v>
      </c>
    </row>
    <row r="18" spans="1:7" ht="12.75">
      <c r="A18" s="2">
        <v>6</v>
      </c>
      <c r="B18" s="3" t="s">
        <v>0</v>
      </c>
      <c r="D18" s="7">
        <f t="shared" si="0"/>
        <v>0</v>
      </c>
      <c r="E18" s="7">
        <f t="shared" si="0"/>
        <v>-0.0027638175873079263</v>
      </c>
      <c r="F18" s="7">
        <f t="shared" si="0"/>
        <v>0.0027657678324999324</v>
      </c>
      <c r="G18" s="7">
        <f t="shared" si="0"/>
        <v>0.003384116022090211</v>
      </c>
    </row>
    <row r="19" spans="1:7" ht="12.75">
      <c r="A19" s="2"/>
      <c r="B19" s="3" t="s">
        <v>1</v>
      </c>
      <c r="D19" s="7">
        <f t="shared" si="0"/>
        <v>0</v>
      </c>
      <c r="E19" s="7">
        <f t="shared" si="0"/>
        <v>0.011690543830304989</v>
      </c>
      <c r="F19" s="7">
        <f t="shared" si="0"/>
        <v>0.013162587564906403</v>
      </c>
      <c r="G19" s="7">
        <f t="shared" si="0"/>
        <v>0.010150567238305541</v>
      </c>
    </row>
    <row r="20" spans="1:7" ht="12.75">
      <c r="A20" s="2"/>
      <c r="B20" s="3" t="s">
        <v>2</v>
      </c>
      <c r="D20" s="7">
        <f t="shared" si="0"/>
        <v>0</v>
      </c>
      <c r="E20" s="7">
        <f t="shared" si="0"/>
        <v>0.004323822033370117</v>
      </c>
      <c r="F20" s="7">
        <f t="shared" si="0"/>
        <v>0.006707981782930084</v>
      </c>
      <c r="G20" s="7">
        <f t="shared" si="0"/>
        <v>0.004542198854230239</v>
      </c>
    </row>
    <row r="21" spans="1:7" ht="12.75">
      <c r="A21" s="2">
        <v>7</v>
      </c>
      <c r="B21" s="3" t="s">
        <v>0</v>
      </c>
      <c r="D21" s="7">
        <f t="shared" si="0"/>
        <v>0</v>
      </c>
      <c r="E21" s="7">
        <f t="shared" si="0"/>
        <v>-0.007210220023999625</v>
      </c>
      <c r="F21" s="7">
        <f t="shared" si="0"/>
        <v>-0.0012789369402952389</v>
      </c>
      <c r="G21" s="7">
        <f t="shared" si="0"/>
        <v>0.0016401427833017124</v>
      </c>
    </row>
    <row r="22" spans="1:7" ht="12.75">
      <c r="A22" s="2"/>
      <c r="B22" s="3" t="s">
        <v>1</v>
      </c>
      <c r="D22" s="7">
        <f t="shared" si="0"/>
        <v>0</v>
      </c>
      <c r="E22" s="7">
        <f t="shared" si="0"/>
        <v>-0.002389240456096786</v>
      </c>
      <c r="F22" s="7">
        <f t="shared" si="0"/>
        <v>0.003256212400401637</v>
      </c>
      <c r="G22" s="7">
        <f t="shared" si="0"/>
        <v>0.0026528595927004517</v>
      </c>
    </row>
    <row r="23" spans="1:7" ht="12.75">
      <c r="A23" s="2"/>
      <c r="B23" s="3" t="s">
        <v>2</v>
      </c>
      <c r="D23" s="7">
        <f aca="true" t="shared" si="1" ref="D23:G38">IF(Data="","",Data-Ref)</f>
        <v>0</v>
      </c>
      <c r="E23" s="7">
        <f t="shared" si="1"/>
        <v>0.001598593315739194</v>
      </c>
      <c r="F23" s="7">
        <f t="shared" si="1"/>
        <v>0.002392694608539969</v>
      </c>
      <c r="G23" s="7">
        <f t="shared" si="1"/>
        <v>-0.002742273513669957</v>
      </c>
    </row>
    <row r="24" spans="1:7" ht="12.75">
      <c r="A24" s="2">
        <v>8</v>
      </c>
      <c r="B24" s="3" t="s">
        <v>0</v>
      </c>
      <c r="D24" s="7">
        <f t="shared" si="1"/>
        <v>0</v>
      </c>
      <c r="E24" s="7">
        <f t="shared" si="1"/>
        <v>0.0012261512115046003</v>
      </c>
      <c r="F24" s="7">
        <f t="shared" si="1"/>
      </c>
      <c r="G24" s="7">
        <f t="shared" si="1"/>
        <v>0.00018620518299883315</v>
      </c>
    </row>
    <row r="25" spans="1:7" ht="12.75">
      <c r="A25" s="2"/>
      <c r="B25" s="3" t="s">
        <v>1</v>
      </c>
      <c r="D25" s="7">
        <f t="shared" si="1"/>
        <v>0</v>
      </c>
      <c r="E25" s="7">
        <f t="shared" si="1"/>
        <v>-0.00563905097909867</v>
      </c>
      <c r="F25" s="7">
        <f t="shared" si="1"/>
      </c>
      <c r="G25" s="7">
        <f t="shared" si="1"/>
        <v>0.0034246873879055784</v>
      </c>
    </row>
    <row r="26" spans="1:7" ht="12.75">
      <c r="A26" s="2"/>
      <c r="B26" s="3" t="s">
        <v>2</v>
      </c>
      <c r="D26" s="7">
        <f t="shared" si="1"/>
        <v>0</v>
      </c>
      <c r="E26" s="7">
        <f t="shared" si="1"/>
        <v>-0.0014307308320304912</v>
      </c>
      <c r="F26" s="7">
        <f t="shared" si="1"/>
      </c>
      <c r="G26" s="7">
        <f t="shared" si="1"/>
        <v>0.004921039009839312</v>
      </c>
    </row>
    <row r="27" spans="1:7" ht="12.75">
      <c r="A27" s="2">
        <v>9</v>
      </c>
      <c r="B27" s="3" t="s">
        <v>0</v>
      </c>
      <c r="D27" s="7">
        <f t="shared" si="1"/>
        <v>0</v>
      </c>
      <c r="E27" s="7">
        <f t="shared" si="1"/>
        <v>0.0006109973252996781</v>
      </c>
      <c r="F27" s="7">
        <f t="shared" si="1"/>
        <v>-0.0008146615687003589</v>
      </c>
      <c r="G27" s="7">
        <f t="shared" si="1"/>
        <v>-0.0014311397763009381</v>
      </c>
    </row>
    <row r="28" spans="1:7" ht="12.75">
      <c r="A28" s="2"/>
      <c r="B28" s="3" t="s">
        <v>1</v>
      </c>
      <c r="D28" s="7">
        <f t="shared" si="1"/>
        <v>0</v>
      </c>
      <c r="E28" s="7">
        <f t="shared" si="1"/>
        <v>-0.014124376369100133</v>
      </c>
      <c r="F28" s="7">
        <f t="shared" si="1"/>
        <v>-0.002748120574700863</v>
      </c>
      <c r="G28" s="7">
        <f t="shared" si="1"/>
        <v>-0.0008998187262996282</v>
      </c>
    </row>
    <row r="29" spans="1:7" ht="12.75">
      <c r="A29" s="2"/>
      <c r="B29" s="3" t="s">
        <v>2</v>
      </c>
      <c r="D29" s="7">
        <f t="shared" si="1"/>
        <v>0</v>
      </c>
      <c r="E29" s="7">
        <f t="shared" si="1"/>
        <v>0.009674843178550496</v>
      </c>
      <c r="F29" s="7">
        <f t="shared" si="1"/>
        <v>0.0051916813034402765</v>
      </c>
      <c r="G29" s="7">
        <f t="shared" si="1"/>
        <v>-0.0035269733404694747</v>
      </c>
    </row>
    <row r="30" spans="1:7" ht="12.75">
      <c r="A30" s="2">
        <v>10</v>
      </c>
      <c r="B30" s="3" t="s">
        <v>0</v>
      </c>
      <c r="D30" s="7">
        <f t="shared" si="1"/>
        <v>0</v>
      </c>
      <c r="E30" s="7">
        <f t="shared" si="1"/>
        <v>0.005995252494201964</v>
      </c>
      <c r="F30" s="7">
        <f t="shared" si="1"/>
        <v>0.001272038675899978</v>
      </c>
      <c r="G30" s="7">
        <f t="shared" si="1"/>
        <v>0.014459288327799413</v>
      </c>
    </row>
    <row r="31" spans="1:7" ht="12.75">
      <c r="A31" s="2"/>
      <c r="B31" s="3" t="s">
        <v>1</v>
      </c>
      <c r="D31" s="7">
        <f t="shared" si="1"/>
        <v>0</v>
      </c>
      <c r="E31" s="7">
        <f t="shared" si="1"/>
        <v>-0.008138991633420023</v>
      </c>
      <c r="F31" s="7">
        <f t="shared" si="1"/>
        <v>0.00300289496736994</v>
      </c>
      <c r="G31" s="7">
        <f t="shared" si="1"/>
        <v>0.016696323198050145</v>
      </c>
    </row>
    <row r="32" spans="1:7" ht="12.75">
      <c r="A32" s="2"/>
      <c r="B32" s="3" t="s">
        <v>2</v>
      </c>
      <c r="D32" s="7">
        <f t="shared" si="1"/>
        <v>0</v>
      </c>
      <c r="E32" s="7">
        <f t="shared" si="1"/>
        <v>0.0068383608456290546</v>
      </c>
      <c r="F32" s="7">
        <f t="shared" si="1"/>
        <v>-0.006493096436630097</v>
      </c>
      <c r="G32" s="7">
        <f t="shared" si="1"/>
        <v>0.0011761788748092528</v>
      </c>
    </row>
    <row r="33" spans="1:7" ht="12.75">
      <c r="A33" s="2">
        <v>11</v>
      </c>
      <c r="B33" s="3" t="s">
        <v>0</v>
      </c>
      <c r="D33" s="7">
        <f t="shared" si="1"/>
        <v>0</v>
      </c>
      <c r="E33" s="7">
        <f t="shared" si="1"/>
        <v>0.0013702861892994633</v>
      </c>
      <c r="F33" s="7">
        <f t="shared" si="1"/>
        <v>0.003628452375100011</v>
      </c>
      <c r="G33" s="7">
        <f t="shared" si="1"/>
      </c>
    </row>
    <row r="34" spans="1:7" ht="12.75">
      <c r="A34" s="2"/>
      <c r="B34" s="3" t="s">
        <v>1</v>
      </c>
      <c r="D34" s="7">
        <f t="shared" si="1"/>
        <v>0</v>
      </c>
      <c r="E34" s="7">
        <f t="shared" si="1"/>
        <v>0.02205926928249724</v>
      </c>
      <c r="F34" s="7">
        <f t="shared" si="1"/>
        <v>0.005263396968299361</v>
      </c>
      <c r="G34" s="7">
        <f t="shared" si="1"/>
      </c>
    </row>
    <row r="35" spans="1:7" ht="12.75">
      <c r="A35" s="2"/>
      <c r="B35" s="3" t="s">
        <v>2</v>
      </c>
      <c r="D35" s="7">
        <f t="shared" si="1"/>
        <v>0</v>
      </c>
      <c r="E35" s="7">
        <f t="shared" si="1"/>
        <v>-0.011635813084169833</v>
      </c>
      <c r="F35" s="7">
        <f t="shared" si="1"/>
        <v>-0.004420134368929851</v>
      </c>
      <c r="G35" s="7">
        <f t="shared" si="1"/>
      </c>
    </row>
    <row r="36" spans="1:7" ht="12.75">
      <c r="A36" s="2">
        <v>12</v>
      </c>
      <c r="B36" s="3" t="s">
        <v>0</v>
      </c>
      <c r="D36" s="7">
        <f t="shared" si="1"/>
        <v>0</v>
      </c>
      <c r="E36" s="7">
        <f t="shared" si="1"/>
        <v>-0.005921774727795537</v>
      </c>
      <c r="F36" s="7">
        <f t="shared" si="1"/>
      </c>
      <c r="G36" s="7">
        <f t="shared" si="1"/>
      </c>
    </row>
    <row r="37" spans="1:7" ht="12.75">
      <c r="A37" s="2"/>
      <c r="B37" s="3" t="s">
        <v>1</v>
      </c>
      <c r="D37" s="7">
        <f t="shared" si="1"/>
        <v>0</v>
      </c>
      <c r="E37" s="7">
        <f t="shared" si="1"/>
        <v>0.013117765598501308</v>
      </c>
      <c r="F37" s="7">
        <f t="shared" si="1"/>
      </c>
      <c r="G37" s="7">
        <f t="shared" si="1"/>
      </c>
    </row>
    <row r="38" spans="1:7" ht="12.75">
      <c r="A38" s="2"/>
      <c r="B38" s="3" t="s">
        <v>2</v>
      </c>
      <c r="D38" s="7">
        <f t="shared" si="1"/>
        <v>0</v>
      </c>
      <c r="E38" s="7">
        <f t="shared" si="1"/>
        <v>-0.004567920836230144</v>
      </c>
      <c r="F38" s="7">
        <f t="shared" si="1"/>
      </c>
      <c r="G38" s="7">
        <f t="shared" si="1"/>
      </c>
    </row>
    <row r="40" spans="10:11" ht="12.75">
      <c r="J40" t="s">
        <v>16</v>
      </c>
      <c r="K40" s="7">
        <f>AVERAGE(resid0)</f>
        <v>0.0002449378060668082</v>
      </c>
    </row>
    <row r="41" spans="3:11" ht="12.75">
      <c r="C41" s="9" t="s">
        <v>21</v>
      </c>
      <c r="J41" t="s">
        <v>14</v>
      </c>
      <c r="K41" s="8">
        <f>STDEV(resid0)</f>
        <v>0.005857465754600969</v>
      </c>
    </row>
    <row r="42" spans="10:11" ht="12.75">
      <c r="J42" t="s">
        <v>19</v>
      </c>
      <c r="K42" s="7">
        <f>MAX(resid0)</f>
        <v>0.02205926928249724</v>
      </c>
    </row>
    <row r="43" spans="10:11" ht="12.75">
      <c r="J43" t="s">
        <v>20</v>
      </c>
      <c r="K43" s="7">
        <f>MIN(resid0)</f>
        <v>-0.01648419983249738</v>
      </c>
    </row>
  </sheetData>
  <conditionalFormatting sqref="D3:G38 K40:K43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2.75"/>
  <cols>
    <col min="3" max="3" width="10.00390625" style="0" customWidth="1"/>
  </cols>
  <sheetData>
    <row r="1" spans="1:11" ht="12.75">
      <c r="A1" t="s">
        <v>24</v>
      </c>
      <c r="C1" s="5"/>
      <c r="D1" s="5"/>
      <c r="E1" s="5"/>
      <c r="F1" s="5"/>
      <c r="G1" s="5"/>
      <c r="H1" s="5"/>
      <c r="I1" s="5"/>
      <c r="J1" s="5"/>
      <c r="K1" s="5"/>
    </row>
    <row r="2" spans="1:7" ht="12.75">
      <c r="A2" t="s">
        <v>3</v>
      </c>
      <c r="B2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2.75">
      <c r="A3" s="2">
        <v>1</v>
      </c>
      <c r="B3" s="3" t="s">
        <v>0</v>
      </c>
      <c r="C3" s="6">
        <f aca="true" t="shared" si="0" ref="C3:C38">Ref-Avg1</f>
        <v>-0.0018581037046914162</v>
      </c>
      <c r="D3" s="6">
        <f aca="true" t="shared" si="1" ref="D3:G22">IF(Data="","",Data-Avg1)</f>
        <v>-0.0018581037046914162</v>
      </c>
      <c r="E3" s="6">
        <f t="shared" si="1"/>
        <v>0.0017008988965159233</v>
      </c>
      <c r="F3" s="6">
        <f t="shared" si="1"/>
        <v>0.0021654711323151332</v>
      </c>
      <c r="G3" s="6">
        <f t="shared" si="1"/>
        <v>-0.00015016261949085674</v>
      </c>
    </row>
    <row r="4" spans="1:7" ht="12.75">
      <c r="A4" s="2"/>
      <c r="B4" s="3" t="s">
        <v>1</v>
      </c>
      <c r="C4" s="7">
        <f t="shared" si="0"/>
        <v>0.0032155124968369364</v>
      </c>
      <c r="D4" s="7">
        <f t="shared" si="1"/>
        <v>0.0032155124968369364</v>
      </c>
      <c r="E4" s="7">
        <f t="shared" si="1"/>
        <v>0.0003621249267382609</v>
      </c>
      <c r="F4" s="7">
        <f t="shared" si="1"/>
        <v>-0.0012276046021639786</v>
      </c>
      <c r="G4" s="7">
        <f t="shared" si="1"/>
        <v>-0.005565545318262366</v>
      </c>
    </row>
    <row r="5" spans="1:7" ht="12.75">
      <c r="A5" s="2"/>
      <c r="B5" s="3" t="s">
        <v>2</v>
      </c>
      <c r="C5" s="7">
        <f t="shared" si="0"/>
        <v>-0.0017144541231000066</v>
      </c>
      <c r="D5" s="7">
        <f t="shared" si="1"/>
        <v>-0.0017144541231000066</v>
      </c>
      <c r="E5" s="7">
        <f t="shared" si="1"/>
        <v>0.003829760875150079</v>
      </c>
      <c r="F5" s="7">
        <f t="shared" si="1"/>
        <v>0.0008465016897001298</v>
      </c>
      <c r="G5" s="7">
        <f t="shared" si="1"/>
        <v>-0.0012473543186499736</v>
      </c>
    </row>
    <row r="6" spans="1:7" ht="12.75">
      <c r="A6" s="2">
        <v>2</v>
      </c>
      <c r="B6" s="3" t="s">
        <v>0</v>
      </c>
      <c r="C6" s="7">
        <f t="shared" si="0"/>
        <v>0.0009584982195462999</v>
      </c>
      <c r="D6" s="7">
        <f t="shared" si="1"/>
        <v>0.0009584982195462999</v>
      </c>
      <c r="E6" s="7">
        <f t="shared" si="1"/>
        <v>-0.0014722698803524281</v>
      </c>
      <c r="F6" s="7">
        <f t="shared" si="1"/>
        <v>-0.0014055339777598874</v>
      </c>
      <c r="G6" s="7">
        <f t="shared" si="1"/>
        <v>0.0009608074190481375</v>
      </c>
    </row>
    <row r="7" spans="1:7" ht="12.75">
      <c r="A7" s="2"/>
      <c r="B7" s="3" t="s">
        <v>1</v>
      </c>
      <c r="C7" s="7">
        <f t="shared" si="0"/>
        <v>0.008654178382542455</v>
      </c>
      <c r="D7" s="7">
        <f t="shared" si="1"/>
        <v>0.008654178382542455</v>
      </c>
      <c r="E7" s="7">
        <f t="shared" si="1"/>
        <v>-0.0049102213575551446</v>
      </c>
      <c r="F7" s="7">
        <f t="shared" si="1"/>
        <v>-0.007830021449954927</v>
      </c>
      <c r="G7" s="7">
        <f t="shared" si="1"/>
        <v>-0.004568113957553521</v>
      </c>
    </row>
    <row r="8" spans="1:7" ht="12.75">
      <c r="A8" s="2"/>
      <c r="B8" s="3" t="s">
        <v>2</v>
      </c>
      <c r="C8" s="7">
        <f t="shared" si="0"/>
        <v>0.000509273958503087</v>
      </c>
      <c r="D8" s="7">
        <f t="shared" si="1"/>
        <v>0.000509273958503087</v>
      </c>
      <c r="E8" s="7">
        <f t="shared" si="1"/>
        <v>-0.0001947998630988934</v>
      </c>
      <c r="F8" s="7">
        <f t="shared" si="1"/>
        <v>-0.0002304932510988067</v>
      </c>
      <c r="G8" s="7">
        <f t="shared" si="1"/>
        <v>-0.0005932548027978157</v>
      </c>
    </row>
    <row r="9" spans="1:7" ht="12.75">
      <c r="A9" s="2">
        <v>3</v>
      </c>
      <c r="B9" s="3" t="s">
        <v>0</v>
      </c>
      <c r="C9" s="7">
        <f t="shared" si="0"/>
        <v>0.0021365197489302545</v>
      </c>
      <c r="D9" s="7">
        <f t="shared" si="1"/>
        <v>0.0021365197489302545</v>
      </c>
      <c r="E9" s="7">
        <f t="shared" si="1"/>
        <v>0.003726115149120801</v>
      </c>
      <c r="F9" s="7">
        <f t="shared" si="1"/>
        <v>-0.004819513250581053</v>
      </c>
      <c r="G9" s="7">
        <f t="shared" si="1"/>
        <v>-0.003179641396371835</v>
      </c>
    </row>
    <row r="10" spans="1:7" ht="12.75">
      <c r="A10" s="2"/>
      <c r="B10" s="3" t="s">
        <v>1</v>
      </c>
      <c r="C10" s="7">
        <f t="shared" si="0"/>
        <v>0.002977665680418795</v>
      </c>
      <c r="D10" s="7">
        <f t="shared" si="1"/>
        <v>0.002977665680418795</v>
      </c>
      <c r="E10" s="7">
        <f t="shared" si="1"/>
        <v>-0.0051064644052800645</v>
      </c>
      <c r="F10" s="7">
        <f t="shared" si="1"/>
        <v>-0.0015236413493795453</v>
      </c>
      <c r="G10" s="7">
        <f t="shared" si="1"/>
        <v>0.0006747743938184669</v>
      </c>
    </row>
    <row r="11" spans="1:7" ht="12.75">
      <c r="A11" s="2"/>
      <c r="B11" s="3" t="s">
        <v>2</v>
      </c>
      <c r="C11" s="7">
        <f t="shared" si="0"/>
        <v>0.003631015627675538</v>
      </c>
      <c r="D11" s="7">
        <f t="shared" si="1"/>
        <v>0.003631015627675538</v>
      </c>
      <c r="E11" s="7">
        <f t="shared" si="1"/>
        <v>-0.00303868485622516</v>
      </c>
      <c r="F11" s="7">
        <f t="shared" si="1"/>
        <v>-0.0014770715525251887</v>
      </c>
      <c r="G11" s="7">
        <f t="shared" si="1"/>
        <v>-0.002746274846625596</v>
      </c>
    </row>
    <row r="12" spans="1:7" ht="12.75">
      <c r="A12" s="2">
        <v>4</v>
      </c>
      <c r="B12" s="3" t="s">
        <v>0</v>
      </c>
      <c r="C12" s="7">
        <f t="shared" si="0"/>
        <v>-0.0025635809068660365</v>
      </c>
      <c r="D12" s="7">
        <f t="shared" si="1"/>
        <v>-0.0025635809068660365</v>
      </c>
      <c r="E12" s="7">
        <f t="shared" si="1"/>
        <v>0.0027895912128315103</v>
      </c>
      <c r="F12" s="7">
        <f t="shared" si="1"/>
        <v>0.0013075149540355824</v>
      </c>
      <c r="G12" s="7">
        <f t="shared" si="1"/>
        <v>0.0010300556468365585</v>
      </c>
    </row>
    <row r="13" spans="1:7" ht="12.75">
      <c r="A13" s="2"/>
      <c r="B13" s="3" t="s">
        <v>1</v>
      </c>
      <c r="C13" s="7">
        <f t="shared" si="0"/>
        <v>-0.005730997782922742</v>
      </c>
      <c r="D13" s="7">
        <f t="shared" si="1"/>
        <v>-0.005730997782922742</v>
      </c>
      <c r="E13" s="7">
        <f t="shared" si="1"/>
        <v>0.004913978701576838</v>
      </c>
      <c r="F13" s="7">
        <f t="shared" si="1"/>
        <v>0.002486344170979038</v>
      </c>
      <c r="G13" s="7">
        <f t="shared" si="1"/>
        <v>0.00406167269327895</v>
      </c>
    </row>
    <row r="14" spans="1:7" ht="12.75">
      <c r="A14" s="2"/>
      <c r="B14" s="3" t="s">
        <v>2</v>
      </c>
      <c r="C14" s="7">
        <f t="shared" si="0"/>
        <v>-0.004685465510085862</v>
      </c>
      <c r="D14" s="7">
        <f t="shared" si="1"/>
        <v>-0.004685465510085862</v>
      </c>
      <c r="E14" s="7">
        <f t="shared" si="1"/>
        <v>0.0008140270479639611</v>
      </c>
      <c r="F14" s="7">
        <f t="shared" si="1"/>
        <v>0.0030586800629937017</v>
      </c>
      <c r="G14" s="7">
        <f t="shared" si="1"/>
        <v>0.005498223909214062</v>
      </c>
    </row>
    <row r="15" spans="1:7" ht="12.75">
      <c r="A15" s="2">
        <v>5</v>
      </c>
      <c r="B15" s="3" t="s">
        <v>0</v>
      </c>
      <c r="C15" s="7">
        <f t="shared" si="0"/>
        <v>0.0018584385366722245</v>
      </c>
      <c r="D15" s="7">
        <f t="shared" si="1"/>
        <v>0.0018584385366722245</v>
      </c>
      <c r="E15" s="7">
        <f t="shared" si="1"/>
        <v>0.00048056163417697917</v>
      </c>
      <c r="F15" s="7">
        <f t="shared" si="1"/>
        <v>-0.0022888273388161906</v>
      </c>
      <c r="G15" s="7">
        <f t="shared" si="1"/>
        <v>-0.0019086113686199724</v>
      </c>
    </row>
    <row r="16" spans="1:7" ht="12.75">
      <c r="A16" s="2"/>
      <c r="B16" s="3" t="s">
        <v>1</v>
      </c>
      <c r="C16" s="7">
        <f t="shared" si="0"/>
        <v>0.001651878441478516</v>
      </c>
      <c r="D16" s="7">
        <f t="shared" si="1"/>
        <v>0.001651878441478516</v>
      </c>
      <c r="E16" s="7">
        <f t="shared" si="1"/>
        <v>-0.0010670999204229759</v>
      </c>
      <c r="F16" s="7">
        <f t="shared" si="1"/>
        <v>-0.0030738108772219164</v>
      </c>
      <c r="G16" s="7">
        <f t="shared" si="1"/>
        <v>0.0008371539146772022</v>
      </c>
    </row>
    <row r="17" spans="1:7" ht="12.75">
      <c r="A17" s="2"/>
      <c r="B17" s="3" t="s">
        <v>2</v>
      </c>
      <c r="C17" s="7">
        <f t="shared" si="0"/>
        <v>0.004534484551122375</v>
      </c>
      <c r="D17" s="7">
        <f t="shared" si="1"/>
        <v>0.004534484551122375</v>
      </c>
      <c r="E17" s="7">
        <f t="shared" si="1"/>
        <v>-0.003936603320678245</v>
      </c>
      <c r="F17" s="7">
        <f t="shared" si="1"/>
        <v>-0.0033018893343772504</v>
      </c>
      <c r="G17" s="7">
        <f t="shared" si="1"/>
        <v>-0.0018304764471785973</v>
      </c>
    </row>
    <row r="18" spans="1:7" ht="12.75">
      <c r="A18" s="2">
        <v>6</v>
      </c>
      <c r="B18" s="3" t="s">
        <v>0</v>
      </c>
      <c r="C18" s="7">
        <f t="shared" si="0"/>
        <v>-0.0006772132534536013</v>
      </c>
      <c r="D18" s="7">
        <f t="shared" si="1"/>
        <v>-0.0006772132534536013</v>
      </c>
      <c r="E18" s="7">
        <f t="shared" si="1"/>
        <v>-0.0034410308407615275</v>
      </c>
      <c r="F18" s="7">
        <f t="shared" si="1"/>
        <v>0.002088554579046331</v>
      </c>
      <c r="G18" s="7">
        <f t="shared" si="1"/>
        <v>0.00270690276863661</v>
      </c>
    </row>
    <row r="19" spans="1:7" ht="12.75">
      <c r="A19" s="2"/>
      <c r="B19" s="3" t="s">
        <v>1</v>
      </c>
      <c r="C19" s="7">
        <f t="shared" si="0"/>
        <v>-0.007000739726706229</v>
      </c>
      <c r="D19" s="7">
        <f t="shared" si="1"/>
        <v>-0.007000739726706229</v>
      </c>
      <c r="E19" s="7">
        <f t="shared" si="1"/>
        <v>0.00468980410359876</v>
      </c>
      <c r="F19" s="7">
        <f t="shared" si="1"/>
        <v>0.006161847838200174</v>
      </c>
      <c r="G19" s="7">
        <f t="shared" si="1"/>
        <v>0.0031498275115993124</v>
      </c>
    </row>
    <row r="20" spans="1:7" ht="12.75">
      <c r="A20" s="2"/>
      <c r="B20" s="3" t="s">
        <v>2</v>
      </c>
      <c r="C20" s="7">
        <f t="shared" si="0"/>
        <v>-0.003114800534106177</v>
      </c>
      <c r="D20" s="7">
        <f t="shared" si="1"/>
        <v>-0.003114800534106177</v>
      </c>
      <c r="E20" s="7">
        <f t="shared" si="1"/>
        <v>0.0012090214992639403</v>
      </c>
      <c r="F20" s="7">
        <f t="shared" si="1"/>
        <v>0.0035931812488239068</v>
      </c>
      <c r="G20" s="7">
        <f t="shared" si="1"/>
        <v>0.0014273983201240625</v>
      </c>
    </row>
    <row r="21" spans="1:7" ht="12.75">
      <c r="A21" s="2">
        <v>7</v>
      </c>
      <c r="B21" s="3" t="s">
        <v>0</v>
      </c>
      <c r="C21" s="7">
        <f t="shared" si="0"/>
        <v>0.001369802836194367</v>
      </c>
      <c r="D21" s="7">
        <f t="shared" si="1"/>
        <v>0.001369802836194367</v>
      </c>
      <c r="E21" s="7">
        <f t="shared" si="1"/>
        <v>-0.005840417187805258</v>
      </c>
      <c r="F21" s="7">
        <f t="shared" si="1"/>
        <v>9.086589589912819E-05</v>
      </c>
      <c r="G21" s="7">
        <f t="shared" si="1"/>
        <v>0.0030099456194960794</v>
      </c>
    </row>
    <row r="22" spans="1:7" ht="12.75">
      <c r="A22" s="2"/>
      <c r="B22" s="3" t="s">
        <v>1</v>
      </c>
      <c r="C22" s="7">
        <f t="shared" si="0"/>
        <v>-0.0007039663073982183</v>
      </c>
      <c r="D22" s="7">
        <f t="shared" si="1"/>
        <v>-0.0007039663073982183</v>
      </c>
      <c r="E22" s="7">
        <f t="shared" si="1"/>
        <v>-0.0030932067634950045</v>
      </c>
      <c r="F22" s="7">
        <f t="shared" si="1"/>
        <v>0.0025522460930034185</v>
      </c>
      <c r="G22" s="7">
        <f t="shared" si="1"/>
        <v>0.0019488932853022334</v>
      </c>
    </row>
    <row r="23" spans="1:7" ht="12.75">
      <c r="A23" s="2"/>
      <c r="B23" s="3" t="s">
        <v>2</v>
      </c>
      <c r="C23" s="7">
        <f t="shared" si="0"/>
        <v>-0.0002498028821218412</v>
      </c>
      <c r="D23" s="7">
        <f aca="true" t="shared" si="2" ref="D23:G38">IF(Data="","",Data-Avg1)</f>
        <v>-0.0002498028821218412</v>
      </c>
      <c r="E23" s="7">
        <f t="shared" si="2"/>
        <v>0.0013487904336173528</v>
      </c>
      <c r="F23" s="7">
        <f t="shared" si="2"/>
        <v>0.002142891726418128</v>
      </c>
      <c r="G23" s="7">
        <f t="shared" si="2"/>
        <v>-0.0029920763957917984</v>
      </c>
    </row>
    <row r="24" spans="1:7" ht="12.75">
      <c r="A24" s="2">
        <v>8</v>
      </c>
      <c r="B24" s="3" t="s">
        <v>0</v>
      </c>
      <c r="C24" s="7">
        <f t="shared" si="0"/>
        <v>-0.000353089098624082</v>
      </c>
      <c r="D24" s="7">
        <f t="shared" si="2"/>
        <v>-0.000353089098624082</v>
      </c>
      <c r="E24" s="7">
        <f t="shared" si="2"/>
        <v>0.0008730621128805183</v>
      </c>
      <c r="F24" s="7">
        <f t="shared" si="2"/>
      </c>
      <c r="G24" s="7">
        <f t="shared" si="2"/>
        <v>-0.00016688391562524885</v>
      </c>
    </row>
    <row r="25" spans="1:7" ht="12.75">
      <c r="A25" s="2"/>
      <c r="B25" s="3" t="s">
        <v>1</v>
      </c>
      <c r="C25" s="7">
        <f t="shared" si="0"/>
        <v>0.0005535908977947201</v>
      </c>
      <c r="D25" s="7">
        <f t="shared" si="2"/>
        <v>0.0005535908977947201</v>
      </c>
      <c r="E25" s="7">
        <f t="shared" si="2"/>
        <v>-0.00508546008130395</v>
      </c>
      <c r="F25" s="7">
        <f t="shared" si="2"/>
      </c>
      <c r="G25" s="7">
        <f t="shared" si="2"/>
        <v>0.0039782782857002985</v>
      </c>
    </row>
    <row r="26" spans="1:7" ht="12.75">
      <c r="A26" s="2"/>
      <c r="B26" s="3" t="s">
        <v>2</v>
      </c>
      <c r="C26" s="7">
        <f t="shared" si="0"/>
        <v>-0.000872577044451539</v>
      </c>
      <c r="D26" s="7">
        <f t="shared" si="2"/>
        <v>-0.000872577044451539</v>
      </c>
      <c r="E26" s="7">
        <f t="shared" si="2"/>
        <v>-0.0023033078764820303</v>
      </c>
      <c r="F26" s="7">
        <f t="shared" si="2"/>
      </c>
      <c r="G26" s="7">
        <f t="shared" si="2"/>
        <v>0.004048461965387773</v>
      </c>
    </row>
    <row r="27" spans="1:7" ht="12.75">
      <c r="A27" s="2">
        <v>9</v>
      </c>
      <c r="B27" s="3" t="s">
        <v>0</v>
      </c>
      <c r="C27" s="7">
        <f t="shared" si="0"/>
        <v>0.0003269608039424554</v>
      </c>
      <c r="D27" s="7">
        <f t="shared" si="2"/>
        <v>0.0003269608039424554</v>
      </c>
      <c r="E27" s="7">
        <f t="shared" si="2"/>
        <v>0.0009379581292421335</v>
      </c>
      <c r="F27" s="7">
        <f t="shared" si="2"/>
        <v>-0.00048770076475790347</v>
      </c>
      <c r="G27" s="7">
        <f t="shared" si="2"/>
        <v>-0.0011041789723584827</v>
      </c>
    </row>
    <row r="28" spans="1:7" ht="12.75">
      <c r="A28" s="2"/>
      <c r="B28" s="3" t="s">
        <v>1</v>
      </c>
      <c r="C28" s="7">
        <f t="shared" si="0"/>
        <v>0.0035544631340194144</v>
      </c>
      <c r="D28" s="7">
        <f t="shared" si="2"/>
        <v>0.0035544631340194144</v>
      </c>
      <c r="E28" s="7">
        <f t="shared" si="2"/>
        <v>-0.010569913235080719</v>
      </c>
      <c r="F28" s="7">
        <f t="shared" si="2"/>
        <v>0.0008063425593185514</v>
      </c>
      <c r="G28" s="7">
        <f t="shared" si="2"/>
        <v>0.002654644407719786</v>
      </c>
    </row>
    <row r="29" spans="1:7" ht="12.75">
      <c r="A29" s="2"/>
      <c r="B29" s="3" t="s">
        <v>2</v>
      </c>
      <c r="C29" s="7">
        <f t="shared" si="0"/>
        <v>-0.002267910228304082</v>
      </c>
      <c r="D29" s="7">
        <f t="shared" si="2"/>
        <v>-0.002267910228304082</v>
      </c>
      <c r="E29" s="7">
        <f t="shared" si="2"/>
        <v>0.007406932950246414</v>
      </c>
      <c r="F29" s="7">
        <f t="shared" si="2"/>
        <v>0.0029237710751361945</v>
      </c>
      <c r="G29" s="7">
        <f t="shared" si="2"/>
        <v>-0.005794883568773557</v>
      </c>
    </row>
    <row r="30" spans="1:7" ht="12.75">
      <c r="A30" s="2">
        <v>10</v>
      </c>
      <c r="B30" s="3" t="s">
        <v>0</v>
      </c>
      <c r="C30" s="7">
        <f t="shared" si="0"/>
        <v>-0.004345315899584534</v>
      </c>
      <c r="D30" s="7">
        <f t="shared" si="2"/>
        <v>-0.004345315899584534</v>
      </c>
      <c r="E30" s="7">
        <f t="shared" si="2"/>
        <v>0.0016499365946174294</v>
      </c>
      <c r="F30" s="7">
        <f t="shared" si="2"/>
        <v>-0.0030732772236845562</v>
      </c>
      <c r="G30" s="7">
        <f t="shared" si="2"/>
        <v>0.010113972428214879</v>
      </c>
    </row>
    <row r="31" spans="1:7" ht="12.75">
      <c r="A31" s="2"/>
      <c r="B31" s="3" t="s">
        <v>1</v>
      </c>
      <c r="C31" s="7">
        <f t="shared" si="0"/>
        <v>-0.002312045306400279</v>
      </c>
      <c r="D31" s="7">
        <f t="shared" si="2"/>
        <v>-0.002312045306400279</v>
      </c>
      <c r="E31" s="7">
        <f t="shared" si="2"/>
        <v>-0.010451036939820302</v>
      </c>
      <c r="F31" s="7">
        <f t="shared" si="2"/>
        <v>0.0006908496609696613</v>
      </c>
      <c r="G31" s="7">
        <f t="shared" si="2"/>
        <v>0.014384277891649866</v>
      </c>
    </row>
    <row r="32" spans="1:7" ht="12.75">
      <c r="A32" s="2"/>
      <c r="B32" s="3" t="s">
        <v>2</v>
      </c>
      <c r="C32" s="7">
        <f t="shared" si="0"/>
        <v>-0.0003042886567623526</v>
      </c>
      <c r="D32" s="7">
        <f t="shared" si="2"/>
        <v>-0.0003042886567623526</v>
      </c>
      <c r="E32" s="7">
        <f t="shared" si="2"/>
        <v>0.006534072188866702</v>
      </c>
      <c r="F32" s="7">
        <f t="shared" si="2"/>
        <v>-0.0067973850933924496</v>
      </c>
      <c r="G32" s="7">
        <f t="shared" si="2"/>
        <v>0.0008718902180469001</v>
      </c>
    </row>
    <row r="33" spans="1:7" ht="12.75">
      <c r="A33" s="2">
        <v>11</v>
      </c>
      <c r="B33" s="3" t="s">
        <v>0</v>
      </c>
      <c r="C33" s="7">
        <f t="shared" si="0"/>
        <v>-0.0012496846410989804</v>
      </c>
      <c r="D33" s="7">
        <f t="shared" si="2"/>
        <v>-0.0012496846410989804</v>
      </c>
      <c r="E33" s="7">
        <f t="shared" si="2"/>
        <v>0.00012060154820048297</v>
      </c>
      <c r="F33" s="7">
        <f t="shared" si="2"/>
        <v>0.0023787677340010305</v>
      </c>
      <c r="G33" s="7">
        <f t="shared" si="2"/>
      </c>
    </row>
    <row r="34" spans="1:7" ht="12.75">
      <c r="A34" s="2"/>
      <c r="B34" s="3" t="s">
        <v>1</v>
      </c>
      <c r="C34" s="7">
        <f t="shared" si="0"/>
        <v>-0.00683066656269915</v>
      </c>
      <c r="D34" s="7">
        <f t="shared" si="2"/>
        <v>-0.00683066656269915</v>
      </c>
      <c r="E34" s="7">
        <f t="shared" si="2"/>
        <v>0.01522860271979809</v>
      </c>
      <c r="F34" s="7">
        <f t="shared" si="2"/>
        <v>-0.0015672695943997894</v>
      </c>
      <c r="G34" s="7">
        <f t="shared" si="2"/>
      </c>
    </row>
    <row r="35" spans="1:7" ht="12.75">
      <c r="A35" s="2"/>
      <c r="B35" s="3" t="s">
        <v>2</v>
      </c>
      <c r="C35" s="7">
        <f t="shared" si="0"/>
        <v>0.004013986863275143</v>
      </c>
      <c r="D35" s="7">
        <f t="shared" si="2"/>
        <v>0.004013986863275143</v>
      </c>
      <c r="E35" s="7">
        <f t="shared" si="2"/>
        <v>-0.00762182622089469</v>
      </c>
      <c r="F35" s="7">
        <f t="shared" si="2"/>
        <v>-0.00040614750565470814</v>
      </c>
      <c r="G35" s="7">
        <f t="shared" si="2"/>
      </c>
    </row>
    <row r="36" spans="1:7" ht="12.75">
      <c r="A36" s="2">
        <v>12</v>
      </c>
      <c r="B36" s="3" t="s">
        <v>0</v>
      </c>
      <c r="C36" s="7">
        <f t="shared" si="0"/>
        <v>0.001973924909265179</v>
      </c>
      <c r="D36" s="7">
        <f t="shared" si="2"/>
        <v>0.001973924909265179</v>
      </c>
      <c r="E36" s="7">
        <f t="shared" si="2"/>
        <v>-0.003947849818530358</v>
      </c>
      <c r="F36" s="7">
        <f t="shared" si="2"/>
      </c>
      <c r="G36" s="7">
        <f t="shared" si="2"/>
      </c>
    </row>
    <row r="37" spans="1:7" ht="12.75">
      <c r="A37" s="2"/>
      <c r="B37" s="3" t="s">
        <v>1</v>
      </c>
      <c r="C37" s="7">
        <f t="shared" si="0"/>
        <v>-0.004372588532838506</v>
      </c>
      <c r="D37" s="7">
        <f t="shared" si="2"/>
        <v>-0.004372588532838506</v>
      </c>
      <c r="E37" s="7">
        <f t="shared" si="2"/>
        <v>0.008745177065662801</v>
      </c>
      <c r="F37" s="7">
        <f t="shared" si="2"/>
      </c>
      <c r="G37" s="7">
        <f t="shared" si="2"/>
      </c>
    </row>
    <row r="38" spans="1:7" ht="12.75">
      <c r="A38" s="2"/>
      <c r="B38" s="3" t="s">
        <v>2</v>
      </c>
      <c r="C38" s="10">
        <f t="shared" si="0"/>
        <v>0.0015226402787433813</v>
      </c>
      <c r="D38" s="10">
        <f t="shared" si="2"/>
        <v>0.0015226402787433813</v>
      </c>
      <c r="E38" s="10">
        <f t="shared" si="2"/>
        <v>-0.0030452805574867625</v>
      </c>
      <c r="F38" s="10">
        <f t="shared" si="2"/>
      </c>
      <c r="G38" s="10">
        <f t="shared" si="2"/>
      </c>
    </row>
    <row r="40" spans="10:11" ht="12.75">
      <c r="J40" s="12" t="s">
        <v>16</v>
      </c>
      <c r="K40" s="13">
        <f>AVERAGE(resid1)</f>
        <v>5.947623346206196E-17</v>
      </c>
    </row>
    <row r="41" spans="3:11" ht="12.75">
      <c r="C41" s="9" t="s">
        <v>22</v>
      </c>
      <c r="J41" s="14" t="s">
        <v>14</v>
      </c>
      <c r="K41" s="15">
        <f>STDEV(resid1)</f>
        <v>0.003951577642194025</v>
      </c>
    </row>
    <row r="42" spans="10:11" ht="12.75">
      <c r="J42" s="14" t="s">
        <v>19</v>
      </c>
      <c r="K42" s="16">
        <f>MAX(resid1)</f>
        <v>0.01522860271979809</v>
      </c>
    </row>
    <row r="43" spans="10:11" ht="12.75">
      <c r="J43" s="17" t="s">
        <v>20</v>
      </c>
      <c r="K43" s="18">
        <f>MIN(resid1)</f>
        <v>-0.010569913235080719</v>
      </c>
    </row>
  </sheetData>
  <conditionalFormatting sqref="K40:K43 C3:G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J29" sqref="J29"/>
    </sheetView>
  </sheetViews>
  <sheetFormatPr defaultColWidth="9.140625" defaultRowHeight="12.75"/>
  <sheetData>
    <row r="1" spans="1:11" ht="12.75">
      <c r="A1" t="s">
        <v>24</v>
      </c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t="s">
        <v>3</v>
      </c>
      <c r="B2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/>
      <c r="I2" s="5"/>
      <c r="J2" s="5"/>
      <c r="K2" s="5"/>
    </row>
    <row r="3" spans="1:7" ht="12.75">
      <c r="A3" s="2">
        <v>1</v>
      </c>
      <c r="B3" s="3" t="s">
        <v>0</v>
      </c>
      <c r="C3" s="11"/>
      <c r="D3" s="6">
        <f aca="true" t="shared" si="0" ref="D3:G22">IF(Data="","",Data-avg2)</f>
        <v>-0.002322629630853612</v>
      </c>
      <c r="E3" s="19">
        <f t="shared" si="0"/>
        <v>0.0012363729703537274</v>
      </c>
      <c r="F3" s="19">
        <f t="shared" si="0"/>
        <v>0.0017009452061529373</v>
      </c>
      <c r="G3" s="13">
        <f t="shared" si="0"/>
        <v>-0.0006146885456530526</v>
      </c>
    </row>
    <row r="4" spans="1:7" ht="12.75">
      <c r="A4" s="2"/>
      <c r="B4" s="3" t="s">
        <v>1</v>
      </c>
      <c r="C4" s="11"/>
      <c r="D4" s="7">
        <f t="shared" si="0"/>
        <v>0.004019390621053276</v>
      </c>
      <c r="E4" s="11">
        <f t="shared" si="0"/>
        <v>0.0011660030509546004</v>
      </c>
      <c r="F4" s="11">
        <f t="shared" si="0"/>
        <v>-0.00042372647794763907</v>
      </c>
      <c r="G4" s="16">
        <f t="shared" si="0"/>
        <v>-0.0047616671940460265</v>
      </c>
    </row>
    <row r="5" spans="1:7" ht="12.75">
      <c r="A5" s="2"/>
      <c r="B5" s="3" t="s">
        <v>2</v>
      </c>
      <c r="C5" s="11"/>
      <c r="D5" s="7">
        <f t="shared" si="0"/>
        <v>-0.0021430676538751747</v>
      </c>
      <c r="E5" s="11">
        <f t="shared" si="0"/>
        <v>0.0034011473443749107</v>
      </c>
      <c r="F5" s="11">
        <f t="shared" si="0"/>
        <v>0.00041788815892496167</v>
      </c>
      <c r="G5" s="16">
        <f t="shared" si="0"/>
        <v>-0.0016759678494251418</v>
      </c>
    </row>
    <row r="6" spans="1:7" ht="12.75">
      <c r="A6" s="2">
        <v>2</v>
      </c>
      <c r="B6" s="3" t="s">
        <v>0</v>
      </c>
      <c r="C6" s="11"/>
      <c r="D6" s="7">
        <f t="shared" si="0"/>
        <v>0.0011981227744257694</v>
      </c>
      <c r="E6" s="11">
        <f t="shared" si="0"/>
        <v>-0.0012326453254729586</v>
      </c>
      <c r="F6" s="11">
        <f t="shared" si="0"/>
        <v>-0.0011659094228804179</v>
      </c>
      <c r="G6" s="16">
        <f t="shared" si="0"/>
        <v>0.001200431973927607</v>
      </c>
    </row>
    <row r="7" spans="1:7" ht="12.75">
      <c r="A7" s="2"/>
      <c r="B7" s="3" t="s">
        <v>1</v>
      </c>
      <c r="C7" s="11"/>
      <c r="D7" s="7">
        <f t="shared" si="0"/>
        <v>0.010817722978174515</v>
      </c>
      <c r="E7" s="11">
        <f t="shared" si="0"/>
        <v>-0.0027466767619230836</v>
      </c>
      <c r="F7" s="11">
        <f t="shared" si="0"/>
        <v>-0.005666476854322866</v>
      </c>
      <c r="G7" s="16">
        <f t="shared" si="0"/>
        <v>-0.0024045693619214603</v>
      </c>
    </row>
    <row r="8" spans="1:7" ht="12.75">
      <c r="A8" s="2"/>
      <c r="B8" s="3" t="s">
        <v>2</v>
      </c>
      <c r="C8" s="11"/>
      <c r="D8" s="7">
        <f t="shared" si="0"/>
        <v>0.0006365924481279706</v>
      </c>
      <c r="E8" s="11">
        <f t="shared" si="0"/>
        <v>-6.748137347400984E-05</v>
      </c>
      <c r="F8" s="11">
        <f t="shared" si="0"/>
        <v>-0.00010317476147392313</v>
      </c>
      <c r="G8" s="16">
        <f t="shared" si="0"/>
        <v>-0.00046593631317293216</v>
      </c>
    </row>
    <row r="9" spans="1:7" ht="12.75">
      <c r="A9" s="2">
        <v>3</v>
      </c>
      <c r="B9" s="3" t="s">
        <v>0</v>
      </c>
      <c r="C9" s="11"/>
      <c r="D9" s="7">
        <f t="shared" si="0"/>
        <v>0.002670649686166371</v>
      </c>
      <c r="E9" s="11">
        <f t="shared" si="0"/>
        <v>0.0042602450863569175</v>
      </c>
      <c r="F9" s="11">
        <f t="shared" si="0"/>
        <v>-0.004285383313344937</v>
      </c>
      <c r="G9" s="16">
        <f t="shared" si="0"/>
        <v>-0.0026455114591357187</v>
      </c>
    </row>
    <row r="10" spans="1:7" ht="12.75">
      <c r="A10" s="2"/>
      <c r="B10" s="3" t="s">
        <v>1</v>
      </c>
      <c r="C10" s="11"/>
      <c r="D10" s="7">
        <f t="shared" si="0"/>
        <v>0.003722082100523494</v>
      </c>
      <c r="E10" s="11">
        <f t="shared" si="0"/>
        <v>-0.004362047985175366</v>
      </c>
      <c r="F10" s="11">
        <f t="shared" si="0"/>
        <v>-0.0007792249292748465</v>
      </c>
      <c r="G10" s="16">
        <f t="shared" si="0"/>
        <v>0.0014191908139231657</v>
      </c>
    </row>
    <row r="11" spans="1:7" ht="12.75">
      <c r="A11" s="2"/>
      <c r="B11" s="3" t="s">
        <v>2</v>
      </c>
      <c r="C11" s="11"/>
      <c r="D11" s="7">
        <f t="shared" si="0"/>
        <v>0.004538769534601528</v>
      </c>
      <c r="E11" s="11">
        <f t="shared" si="0"/>
        <v>-0.00213093094929917</v>
      </c>
      <c r="F11" s="11">
        <f t="shared" si="0"/>
        <v>-0.0005693176455991988</v>
      </c>
      <c r="G11" s="16">
        <f t="shared" si="0"/>
        <v>-0.001838520939699606</v>
      </c>
    </row>
    <row r="12" spans="1:7" ht="12.75">
      <c r="A12" s="2">
        <v>4</v>
      </c>
      <c r="B12" s="3" t="s">
        <v>0</v>
      </c>
      <c r="C12" s="11"/>
      <c r="D12" s="7">
        <f t="shared" si="0"/>
        <v>-0.00320447613357544</v>
      </c>
      <c r="E12" s="11">
        <f t="shared" si="0"/>
        <v>0.0021486959861221067</v>
      </c>
      <c r="F12" s="11">
        <f t="shared" si="0"/>
        <v>0.0006666197273261787</v>
      </c>
      <c r="G12" s="16">
        <f t="shared" si="0"/>
        <v>0.0003891604201271548</v>
      </c>
    </row>
    <row r="13" spans="1:7" ht="12.75">
      <c r="A13" s="2"/>
      <c r="B13" s="3" t="s">
        <v>1</v>
      </c>
      <c r="C13" s="11"/>
      <c r="D13" s="7">
        <f t="shared" si="0"/>
        <v>-0.0071637472286525394</v>
      </c>
      <c r="E13" s="11">
        <f t="shared" si="0"/>
        <v>0.0034812292558470403</v>
      </c>
      <c r="F13" s="11">
        <f t="shared" si="0"/>
        <v>0.0010535947252492406</v>
      </c>
      <c r="G13" s="16">
        <f t="shared" si="0"/>
        <v>0.002628923247549153</v>
      </c>
    </row>
    <row r="14" spans="1:7" ht="12.75">
      <c r="A14" s="2"/>
      <c r="B14" s="3" t="s">
        <v>2</v>
      </c>
      <c r="C14" s="11"/>
      <c r="D14" s="7">
        <f t="shared" si="0"/>
        <v>-0.005856831887607328</v>
      </c>
      <c r="E14" s="11">
        <f t="shared" si="0"/>
        <v>-0.00035733932955750447</v>
      </c>
      <c r="F14" s="11">
        <f t="shared" si="0"/>
        <v>0.001887313685472236</v>
      </c>
      <c r="G14" s="16">
        <f t="shared" si="0"/>
        <v>0.004326857531692596</v>
      </c>
    </row>
    <row r="15" spans="1:7" ht="12.75">
      <c r="A15" s="2">
        <v>5</v>
      </c>
      <c r="B15" s="3" t="s">
        <v>0</v>
      </c>
      <c r="C15" s="11"/>
      <c r="D15" s="7">
        <f t="shared" si="0"/>
        <v>0.002323048170822517</v>
      </c>
      <c r="E15" s="11">
        <f t="shared" si="0"/>
        <v>0.0009451712683272717</v>
      </c>
      <c r="F15" s="11">
        <f t="shared" si="0"/>
        <v>-0.001824217704665898</v>
      </c>
      <c r="G15" s="16">
        <f t="shared" si="0"/>
        <v>-0.0014440017344696798</v>
      </c>
    </row>
    <row r="16" spans="1:7" ht="12.75">
      <c r="A16" s="2"/>
      <c r="B16" s="3" t="s">
        <v>1</v>
      </c>
      <c r="C16" s="11"/>
      <c r="D16" s="7">
        <f t="shared" si="0"/>
        <v>0.0020648480518552503</v>
      </c>
      <c r="E16" s="11">
        <f t="shared" si="0"/>
        <v>-0.0006541303100462414</v>
      </c>
      <c r="F16" s="11">
        <f t="shared" si="0"/>
        <v>-0.002660841266845182</v>
      </c>
      <c r="G16" s="16">
        <f t="shared" si="0"/>
        <v>0.0012501235250539366</v>
      </c>
    </row>
    <row r="17" spans="1:7" ht="12.75">
      <c r="A17" s="2"/>
      <c r="B17" s="3" t="s">
        <v>2</v>
      </c>
      <c r="C17" s="11"/>
      <c r="D17" s="7">
        <f t="shared" si="0"/>
        <v>0.005668105688901193</v>
      </c>
      <c r="E17" s="11">
        <f t="shared" si="0"/>
        <v>-0.0028029821828994272</v>
      </c>
      <c r="F17" s="11">
        <f t="shared" si="0"/>
        <v>-0.002168268196598433</v>
      </c>
      <c r="G17" s="16">
        <f t="shared" si="0"/>
        <v>-0.0006968553093997798</v>
      </c>
    </row>
    <row r="18" spans="1:7" ht="12.75">
      <c r="A18" s="2">
        <v>6</v>
      </c>
      <c r="B18" s="3" t="s">
        <v>0</v>
      </c>
      <c r="C18" s="11"/>
      <c r="D18" s="7">
        <f t="shared" si="0"/>
        <v>-0.000846516566824107</v>
      </c>
      <c r="E18" s="11">
        <f t="shared" si="0"/>
        <v>-0.0036103341541320333</v>
      </c>
      <c r="F18" s="11">
        <f t="shared" si="0"/>
        <v>0.0019192512656758254</v>
      </c>
      <c r="G18" s="16">
        <f t="shared" si="0"/>
        <v>0.002537599455266104</v>
      </c>
    </row>
    <row r="19" spans="1:7" ht="12.75">
      <c r="A19" s="2"/>
      <c r="B19" s="3" t="s">
        <v>1</v>
      </c>
      <c r="C19" s="11"/>
      <c r="D19" s="7">
        <f t="shared" si="0"/>
        <v>-0.008750924658379233</v>
      </c>
      <c r="E19" s="11">
        <f t="shared" si="0"/>
        <v>0.002939619171925756</v>
      </c>
      <c r="F19" s="11">
        <f t="shared" si="0"/>
        <v>0.0044116629065271695</v>
      </c>
      <c r="G19" s="16">
        <f t="shared" si="0"/>
        <v>0.001399642579926308</v>
      </c>
    </row>
    <row r="20" spans="1:7" ht="12.75">
      <c r="A20" s="2"/>
      <c r="B20" s="3" t="s">
        <v>2</v>
      </c>
      <c r="C20" s="11"/>
      <c r="D20" s="7">
        <f t="shared" si="0"/>
        <v>-0.003893500667632388</v>
      </c>
      <c r="E20" s="11">
        <f t="shared" si="0"/>
        <v>0.00043032136573772917</v>
      </c>
      <c r="F20" s="11">
        <f t="shared" si="0"/>
        <v>0.0028144811152976956</v>
      </c>
      <c r="G20" s="16">
        <f t="shared" si="0"/>
        <v>0.0006486981865978514</v>
      </c>
    </row>
    <row r="21" spans="1:7" ht="12.75">
      <c r="A21" s="2">
        <v>7</v>
      </c>
      <c r="B21" s="3" t="s">
        <v>0</v>
      </c>
      <c r="C21" s="11"/>
      <c r="D21" s="7">
        <f t="shared" si="0"/>
        <v>0.0017122535452429588</v>
      </c>
      <c r="E21" s="11">
        <f t="shared" si="0"/>
        <v>-0.005497966478756666</v>
      </c>
      <c r="F21" s="11">
        <f t="shared" si="0"/>
        <v>0.00043331660494771995</v>
      </c>
      <c r="G21" s="16">
        <f t="shared" si="0"/>
        <v>0.003352396328544671</v>
      </c>
    </row>
    <row r="22" spans="1:7" ht="12.75">
      <c r="A22" s="2"/>
      <c r="B22" s="3" t="s">
        <v>1</v>
      </c>
      <c r="C22" s="11"/>
      <c r="D22" s="7">
        <f t="shared" si="0"/>
        <v>-0.0008799578842513256</v>
      </c>
      <c r="E22" s="11">
        <f t="shared" si="0"/>
        <v>-0.0032691983403481117</v>
      </c>
      <c r="F22" s="11">
        <f t="shared" si="0"/>
        <v>0.0023762545161503112</v>
      </c>
      <c r="G22" s="16">
        <f t="shared" si="0"/>
        <v>0.001772901708449126</v>
      </c>
    </row>
    <row r="23" spans="1:7" ht="12.75">
      <c r="A23" s="2"/>
      <c r="B23" s="3" t="s">
        <v>2</v>
      </c>
      <c r="C23" s="11"/>
      <c r="D23" s="7">
        <f aca="true" t="shared" si="1" ref="D23:G38">IF(Data="","",Data-avg2)</f>
        <v>-0.0003122536026527456</v>
      </c>
      <c r="E23" s="11">
        <f t="shared" si="1"/>
        <v>0.0012863397130864485</v>
      </c>
      <c r="F23" s="11">
        <f t="shared" si="1"/>
        <v>0.0020804410058872236</v>
      </c>
      <c r="G23" s="16">
        <f t="shared" si="1"/>
        <v>-0.003054527116322703</v>
      </c>
    </row>
    <row r="24" spans="1:7" ht="12.75">
      <c r="A24" s="2">
        <v>8</v>
      </c>
      <c r="B24" s="3" t="s">
        <v>0</v>
      </c>
      <c r="C24" s="11"/>
      <c r="D24" s="7">
        <f t="shared" si="1"/>
        <v>-0.0004707854648344778</v>
      </c>
      <c r="E24" s="11">
        <f t="shared" si="1"/>
        <v>0.0007553657466701225</v>
      </c>
      <c r="F24" s="11">
        <f t="shared" si="1"/>
      </c>
      <c r="G24" s="16">
        <f t="shared" si="1"/>
        <v>-0.00028458028183564466</v>
      </c>
    </row>
    <row r="25" spans="1:7" ht="12.75">
      <c r="A25" s="2"/>
      <c r="B25" s="3" t="s">
        <v>1</v>
      </c>
      <c r="C25" s="11"/>
      <c r="D25" s="7">
        <f t="shared" si="1"/>
        <v>0.0007381211970596269</v>
      </c>
      <c r="E25" s="11">
        <f t="shared" si="1"/>
        <v>-0.004900929782039043</v>
      </c>
      <c r="F25" s="11">
        <f t="shared" si="1"/>
      </c>
      <c r="G25" s="16">
        <f t="shared" si="1"/>
        <v>0.004162808584965205</v>
      </c>
    </row>
    <row r="26" spans="1:7" ht="12.75">
      <c r="A26" s="2"/>
      <c r="B26" s="3" t="s">
        <v>2</v>
      </c>
      <c r="C26" s="11"/>
      <c r="D26" s="7">
        <f t="shared" si="1"/>
        <v>-0.001163436059269607</v>
      </c>
      <c r="E26" s="11">
        <f t="shared" si="1"/>
        <v>-0.002594166891300098</v>
      </c>
      <c r="F26" s="11">
        <f t="shared" si="1"/>
      </c>
      <c r="G26" s="16">
        <f t="shared" si="1"/>
        <v>0.003757602950569705</v>
      </c>
    </row>
    <row r="27" spans="1:7" ht="12.75">
      <c r="A27" s="2">
        <v>9</v>
      </c>
      <c r="B27" s="3" t="s">
        <v>0</v>
      </c>
      <c r="C27" s="11"/>
      <c r="D27" s="7">
        <f t="shared" si="1"/>
        <v>0.00040870100492895745</v>
      </c>
      <c r="E27" s="11">
        <f t="shared" si="1"/>
        <v>0.0010196983302286355</v>
      </c>
      <c r="F27" s="11">
        <f t="shared" si="1"/>
        <v>-0.00040596056377140144</v>
      </c>
      <c r="G27" s="16">
        <f t="shared" si="1"/>
        <v>-0.0010224387713719807</v>
      </c>
    </row>
    <row r="28" spans="1:7" ht="12.75">
      <c r="A28" s="2"/>
      <c r="B28" s="3" t="s">
        <v>1</v>
      </c>
      <c r="C28" s="11"/>
      <c r="D28" s="7">
        <f t="shared" si="1"/>
        <v>0.004443078917528709</v>
      </c>
      <c r="E28" s="11">
        <f t="shared" si="1"/>
        <v>-0.009681297451571425</v>
      </c>
      <c r="F28" s="11">
        <f t="shared" si="1"/>
        <v>0.0016949583428278459</v>
      </c>
      <c r="G28" s="16">
        <f t="shared" si="1"/>
        <v>0.0035432601912290806</v>
      </c>
    </row>
    <row r="29" spans="1:7" ht="12.75">
      <c r="A29" s="2"/>
      <c r="B29" s="3" t="s">
        <v>2</v>
      </c>
      <c r="C29" s="11"/>
      <c r="D29" s="7">
        <f t="shared" si="1"/>
        <v>-0.0028348877853803245</v>
      </c>
      <c r="E29" s="11">
        <f t="shared" si="1"/>
        <v>0.006839955393170172</v>
      </c>
      <c r="F29" s="11">
        <f t="shared" si="1"/>
        <v>0.002356793518059952</v>
      </c>
      <c r="G29" s="16">
        <f t="shared" si="1"/>
        <v>-0.006361861125849799</v>
      </c>
    </row>
    <row r="30" spans="1:7" ht="12.75">
      <c r="A30" s="2">
        <v>10</v>
      </c>
      <c r="B30" s="3" t="s">
        <v>0</v>
      </c>
      <c r="C30" s="11"/>
      <c r="D30" s="7">
        <f t="shared" si="1"/>
        <v>-0.005431644874477115</v>
      </c>
      <c r="E30" s="11">
        <f t="shared" si="1"/>
        <v>0.0005636076197248485</v>
      </c>
      <c r="F30" s="11">
        <f t="shared" si="1"/>
        <v>-0.004159606198577137</v>
      </c>
      <c r="G30" s="16">
        <f t="shared" si="1"/>
        <v>0.009027643453322298</v>
      </c>
    </row>
    <row r="31" spans="1:7" ht="12.75">
      <c r="A31" s="2"/>
      <c r="B31" s="3" t="s">
        <v>1</v>
      </c>
      <c r="C31" s="11"/>
      <c r="D31" s="7">
        <f t="shared" si="1"/>
        <v>-0.0028900566330003485</v>
      </c>
      <c r="E31" s="11">
        <f t="shared" si="1"/>
        <v>-0.011029048266420372</v>
      </c>
      <c r="F31" s="11">
        <f t="shared" si="1"/>
        <v>0.00011283833436959156</v>
      </c>
      <c r="G31" s="16">
        <f t="shared" si="1"/>
        <v>0.013806266565049796</v>
      </c>
    </row>
    <row r="32" spans="1:7" ht="12.75">
      <c r="A32" s="2"/>
      <c r="B32" s="3" t="s">
        <v>2</v>
      </c>
      <c r="C32" s="11"/>
      <c r="D32" s="7">
        <f t="shared" si="1"/>
        <v>-0.00038036082095338486</v>
      </c>
      <c r="E32" s="11">
        <f t="shared" si="1"/>
        <v>0.00645800002467567</v>
      </c>
      <c r="F32" s="11">
        <f t="shared" si="1"/>
        <v>-0.006873457257583482</v>
      </c>
      <c r="G32" s="16">
        <f t="shared" si="1"/>
        <v>0.0007958180538558679</v>
      </c>
    </row>
    <row r="33" spans="1:7" ht="12.75">
      <c r="A33" s="2">
        <v>11</v>
      </c>
      <c r="B33" s="3" t="s">
        <v>0</v>
      </c>
      <c r="C33" s="11"/>
      <c r="D33" s="7">
        <f t="shared" si="1"/>
        <v>-0.001666246188133158</v>
      </c>
      <c r="E33" s="11">
        <f t="shared" si="1"/>
        <v>-0.0002959599988336947</v>
      </c>
      <c r="F33" s="11">
        <f t="shared" si="1"/>
        <v>0.001962206186966853</v>
      </c>
      <c r="G33" s="16">
        <f t="shared" si="1"/>
      </c>
    </row>
    <row r="34" spans="1:7" ht="12.75">
      <c r="A34" s="2"/>
      <c r="B34" s="3" t="s">
        <v>1</v>
      </c>
      <c r="C34" s="11"/>
      <c r="D34" s="7">
        <f t="shared" si="1"/>
        <v>-0.0091075554169322</v>
      </c>
      <c r="E34" s="11">
        <f t="shared" si="1"/>
        <v>0.01295171386556504</v>
      </c>
      <c r="F34" s="11">
        <f t="shared" si="1"/>
        <v>-0.0038441584486328395</v>
      </c>
      <c r="G34" s="16">
        <f t="shared" si="1"/>
      </c>
    </row>
    <row r="35" spans="1:7" ht="12.75">
      <c r="A35" s="2"/>
      <c r="B35" s="3" t="s">
        <v>2</v>
      </c>
      <c r="C35" s="11"/>
      <c r="D35" s="7">
        <f t="shared" si="1"/>
        <v>0.005351982484366413</v>
      </c>
      <c r="E35" s="11">
        <f t="shared" si="1"/>
        <v>-0.006283830599803419</v>
      </c>
      <c r="F35" s="11">
        <f t="shared" si="1"/>
        <v>0.0009318481154365621</v>
      </c>
      <c r="G35" s="16">
        <f t="shared" si="1"/>
      </c>
    </row>
    <row r="36" spans="1:7" ht="12.75">
      <c r="A36" s="2">
        <v>12</v>
      </c>
      <c r="B36" s="3" t="s">
        <v>0</v>
      </c>
      <c r="C36" s="11"/>
      <c r="D36" s="7">
        <f t="shared" si="1"/>
        <v>0.0029608873638977684</v>
      </c>
      <c r="E36" s="11">
        <f t="shared" si="1"/>
        <v>-0.0029608873638977684</v>
      </c>
      <c r="F36" s="11">
        <f t="shared" si="1"/>
      </c>
      <c r="G36" s="16">
        <f t="shared" si="1"/>
      </c>
    </row>
    <row r="37" spans="1:7" ht="12.75">
      <c r="A37" s="2"/>
      <c r="B37" s="3" t="s">
        <v>1</v>
      </c>
      <c r="C37" s="11"/>
      <c r="D37" s="7">
        <f t="shared" si="1"/>
        <v>-0.0065588827992542065</v>
      </c>
      <c r="E37" s="11">
        <f t="shared" si="1"/>
        <v>0.006558882799247101</v>
      </c>
      <c r="F37" s="11">
        <f t="shared" si="1"/>
      </c>
      <c r="G37" s="16">
        <f t="shared" si="1"/>
      </c>
    </row>
    <row r="38" spans="1:7" ht="12.75">
      <c r="A38" s="2"/>
      <c r="B38" s="3" t="s">
        <v>2</v>
      </c>
      <c r="C38" s="11"/>
      <c r="D38" s="10">
        <f t="shared" si="1"/>
        <v>0.002283960418115072</v>
      </c>
      <c r="E38" s="20">
        <f t="shared" si="1"/>
        <v>-0.002283960418115072</v>
      </c>
      <c r="F38" s="20">
        <f t="shared" si="1"/>
      </c>
      <c r="G38" s="18">
        <f t="shared" si="1"/>
      </c>
    </row>
    <row r="40" spans="10:11" ht="12.75">
      <c r="J40" s="12" t="s">
        <v>16</v>
      </c>
      <c r="K40" s="13">
        <f>AVERAGE(resid2)</f>
        <v>4.20539024479226E-16</v>
      </c>
    </row>
    <row r="41" spans="3:11" ht="12.75">
      <c r="C41" s="9" t="s">
        <v>23</v>
      </c>
      <c r="J41" s="14" t="s">
        <v>14</v>
      </c>
      <c r="K41" s="15">
        <f>STDEV(resid2)</f>
        <v>0.003997282198184287</v>
      </c>
    </row>
    <row r="42" spans="10:11" ht="12.75">
      <c r="J42" s="14" t="s">
        <v>19</v>
      </c>
      <c r="K42" s="16">
        <f>MAX(resid2)</f>
        <v>0.013806266565049796</v>
      </c>
    </row>
    <row r="43" spans="10:11" ht="12.75">
      <c r="J43" s="17" t="s">
        <v>20</v>
      </c>
      <c r="K43" s="18">
        <f>MIN(resid2)</f>
        <v>-0.011029048266420372</v>
      </c>
    </row>
  </sheetData>
  <conditionalFormatting sqref="K40:K43 C3:G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2007-02-14T18:37:22Z</dcterms:created>
  <dcterms:modified xsi:type="dcterms:W3CDTF">2007-02-14T20:01:49Z</dcterms:modified>
  <cp:category/>
  <cp:version/>
  <cp:contentType/>
  <cp:contentStatus/>
</cp:coreProperties>
</file>