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85" windowWidth="17475" windowHeight="9675" activeTab="3"/>
  </bookViews>
  <sheets>
    <sheet name="B1 Seat data" sheetId="1" r:id="rId1"/>
    <sheet name="B1 Residuals rel refer" sheetId="2" r:id="rId2"/>
    <sheet name="B1 Residuals rel avg" sheetId="3" r:id="rId3"/>
    <sheet name="B1 Resid rel avg without ref" sheetId="4" r:id="rId4"/>
  </sheets>
  <definedNames>
    <definedName name="Avg1">'B1 Seat data'!$P$3:$P$32</definedName>
    <definedName name="Avg2">'B1 Seat data'!$S$3:$S$32</definedName>
    <definedName name="Data">'B1 Seat data'!$D$3:$N$32</definedName>
    <definedName name="Ref">'B1 Seat data'!$C$3:$C$32</definedName>
    <definedName name="resid0">'B1 Residuals rel refer'!$D$3:$N$32</definedName>
    <definedName name="resid1">'B1 Residuals rel avg'!$C$3:$N$32</definedName>
    <definedName name="resid2">'B1 Resid rel avg without ref'!$D$3:$N$32</definedName>
  </definedNames>
  <calcPr fullCalcOnLoad="1"/>
</workbook>
</file>

<file path=xl/sharedStrings.xml><?xml version="1.0" encoding="utf-8"?>
<sst xmlns="http://schemas.openxmlformats.org/spreadsheetml/2006/main" count="201" uniqueCount="33">
  <si>
    <t>x</t>
  </si>
  <si>
    <t>y</t>
  </si>
  <si>
    <t>z</t>
  </si>
  <si>
    <t>Casting 1</t>
  </si>
  <si>
    <t>Casting 2</t>
  </si>
  <si>
    <t>Adjust 1</t>
  </si>
  <si>
    <t>Adjust 2</t>
  </si>
  <si>
    <t>Ref</t>
  </si>
  <si>
    <t>Wind 1</t>
  </si>
  <si>
    <t>Wind 2</t>
  </si>
  <si>
    <t>Shim 1</t>
  </si>
  <si>
    <t>Shim 2?</t>
  </si>
  <si>
    <t>Adj Shim 1</t>
  </si>
  <si>
    <t>Adj Shim 2</t>
  </si>
  <si>
    <t>Remove Shim</t>
  </si>
  <si>
    <t xml:space="preserve">B1 </t>
  </si>
  <si>
    <t>Stdev</t>
  </si>
  <si>
    <t>Average</t>
  </si>
  <si>
    <t>With Reference</t>
  </si>
  <si>
    <t>Without Reference</t>
  </si>
  <si>
    <t>Difference</t>
  </si>
  <si>
    <t>Max</t>
  </si>
  <si>
    <t>Min</t>
  </si>
  <si>
    <t>data</t>
  </si>
  <si>
    <t>Ref Point treated as just another measurement</t>
  </si>
  <si>
    <t>Ref Point not included</t>
  </si>
  <si>
    <t>Reference Point treated as absolute</t>
  </si>
  <si>
    <t>Avg1-Ref</t>
  </si>
  <si>
    <t>Avg2-Ref</t>
  </si>
  <si>
    <t>Average1</t>
  </si>
  <si>
    <t>Average2</t>
  </si>
  <si>
    <t>Seat</t>
  </si>
  <si>
    <t>Coordinate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</si>
</sst>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0" xfId="19" applyNumberFormat="1" applyFont="1" applyBorder="1" applyAlignment="1">
      <alignment horizontal="center"/>
      <protection/>
    </xf>
    <xf numFmtId="164" fontId="0" fillId="0" borderId="5" xfId="19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164" fontId="0" fillId="0" borderId="2" xfId="19" applyFont="1" applyBorder="1" applyAlignment="1">
      <alignment horizontal="centerContinuous"/>
      <protection/>
    </xf>
    <xf numFmtId="164" fontId="0" fillId="0" borderId="11" xfId="19" applyNumberFormat="1" applyFont="1" applyBorder="1" applyAlignment="1">
      <alignment horizontal="center"/>
      <protection/>
    </xf>
    <xf numFmtId="164" fontId="0" fillId="0" borderId="6" xfId="19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0" xfId="19" applyFont="1" applyBorder="1" applyAlignment="1">
      <alignment horizontal="centerContinuous"/>
      <protection/>
    </xf>
    <xf numFmtId="164" fontId="0" fillId="0" borderId="4" xfId="19" applyFont="1" applyBorder="1" applyAlignment="1">
      <alignment horizontal="centerContinuous"/>
      <protection/>
    </xf>
    <xf numFmtId="164" fontId="0" fillId="0" borderId="12" xfId="19" applyNumberFormat="1" applyFont="1" applyBorder="1" applyAlignment="1">
      <alignment horizontal="center"/>
      <protection/>
    </xf>
    <xf numFmtId="164" fontId="0" fillId="0" borderId="7" xfId="19" applyNumberFormat="1" applyFont="1" applyBorder="1" applyAlignment="1">
      <alignment horizontal="center"/>
      <protection/>
    </xf>
    <xf numFmtId="164" fontId="0" fillId="0" borderId="8" xfId="19" applyNumberFormat="1" applyFont="1" applyBorder="1" applyAlignment="1">
      <alignment horizontal="center"/>
      <protection/>
    </xf>
    <xf numFmtId="164" fontId="0" fillId="0" borderId="8" xfId="19" applyFont="1" applyBorder="1" applyAlignment="1">
      <alignment horizontal="centerContinuous"/>
      <protection/>
    </xf>
    <xf numFmtId="164" fontId="0" fillId="0" borderId="9" xfId="19" applyFont="1" applyBorder="1" applyAlignment="1">
      <alignment horizontal="centerContinuous"/>
      <protection/>
    </xf>
    <xf numFmtId="0" fontId="6" fillId="0" borderId="0" xfId="0" applyFont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I42" sqref="I42"/>
    </sheetView>
  </sheetViews>
  <sheetFormatPr defaultColWidth="9.140625" defaultRowHeight="12.75"/>
  <cols>
    <col min="1" max="1" width="9.140625" style="2" customWidth="1"/>
    <col min="2" max="13" width="9.140625" style="1" customWidth="1"/>
    <col min="14" max="14" width="11.7109375" style="1" customWidth="1"/>
    <col min="15" max="15" width="4.140625" style="1" customWidth="1"/>
    <col min="16" max="17" width="8.7109375" style="1" customWidth="1"/>
    <col min="18" max="18" width="3.00390625" style="1" customWidth="1"/>
    <col min="19" max="20" width="8.7109375" style="1" customWidth="1"/>
    <col min="21" max="21" width="2.57421875" style="1" customWidth="1"/>
    <col min="22" max="23" width="8.7109375" style="1" customWidth="1"/>
    <col min="24" max="24" width="2.00390625" style="1" customWidth="1"/>
    <col min="25" max="16384" width="9.140625" style="1" customWidth="1"/>
  </cols>
  <sheetData>
    <row r="1" spans="1:22" ht="12.75">
      <c r="A1" s="2" t="s">
        <v>15</v>
      </c>
      <c r="D1" s="41" t="s">
        <v>23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3" t="s">
        <v>18</v>
      </c>
      <c r="Q1" s="3"/>
      <c r="R1" s="3"/>
      <c r="S1" s="3" t="s">
        <v>19</v>
      </c>
      <c r="T1" s="3"/>
      <c r="U1" s="3"/>
      <c r="V1" s="1" t="s">
        <v>20</v>
      </c>
    </row>
    <row r="2" spans="1:26" ht="12.75">
      <c r="A2" s="2" t="s">
        <v>31</v>
      </c>
      <c r="B2" s="1" t="s">
        <v>32</v>
      </c>
      <c r="C2" s="14" t="s">
        <v>7</v>
      </c>
      <c r="D2" s="14" t="s">
        <v>3</v>
      </c>
      <c r="E2" s="14" t="s">
        <v>4</v>
      </c>
      <c r="F2" s="14" t="s">
        <v>8</v>
      </c>
      <c r="G2" s="14" t="s">
        <v>9</v>
      </c>
      <c r="H2" s="14" t="s">
        <v>5</v>
      </c>
      <c r="I2" s="14" t="s">
        <v>6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P2" s="1" t="s">
        <v>29</v>
      </c>
      <c r="Q2" s="1" t="s">
        <v>16</v>
      </c>
      <c r="S2" s="1" t="s">
        <v>30</v>
      </c>
      <c r="T2" s="1" t="s">
        <v>16</v>
      </c>
      <c r="V2" s="1" t="s">
        <v>17</v>
      </c>
      <c r="W2" s="1" t="s">
        <v>16</v>
      </c>
      <c r="Y2" s="1" t="s">
        <v>27</v>
      </c>
      <c r="Z2" s="1" t="s">
        <v>28</v>
      </c>
    </row>
    <row r="3" spans="1:26" ht="12.75">
      <c r="A3" s="2">
        <v>1</v>
      </c>
      <c r="B3" s="1" t="s">
        <v>0</v>
      </c>
      <c r="C3" s="19">
        <v>84.1282</v>
      </c>
      <c r="D3" s="20">
        <v>84.1347828880839</v>
      </c>
      <c r="E3" s="15"/>
      <c r="F3" s="21">
        <v>84.135496928292</v>
      </c>
      <c r="G3" s="22">
        <v>84.1357694591479</v>
      </c>
      <c r="H3" s="15"/>
      <c r="I3" s="22">
        <v>84.1364416270312</v>
      </c>
      <c r="J3" s="15"/>
      <c r="K3" s="15"/>
      <c r="L3" s="22">
        <v>84.137146523123</v>
      </c>
      <c r="M3" s="22">
        <v>84.1376509733756</v>
      </c>
      <c r="N3" s="16"/>
      <c r="P3" s="1">
        <f>AVERAGE(C3:N3)</f>
        <v>84.13506977129337</v>
      </c>
      <c r="Q3" s="1">
        <f>STDEV(C3:N3)</f>
        <v>0.003183435678393571</v>
      </c>
      <c r="S3" s="1">
        <f>AVERAGE(D3:N3)</f>
        <v>84.1362147331756</v>
      </c>
      <c r="T3" s="1">
        <f>STDEV(D3:N3)</f>
        <v>0.001072025411746417</v>
      </c>
      <c r="V3" s="1">
        <f>P3-S3</f>
        <v>-0.0011449618822325647</v>
      </c>
      <c r="W3" s="1">
        <f>Q3-T3</f>
        <v>0.002111410266647154</v>
      </c>
      <c r="Y3" s="1">
        <f aca="true" t="shared" si="0" ref="Y3:Y32">Avg1-Ref</f>
        <v>0.006869771293366966</v>
      </c>
      <c r="Z3" s="1">
        <f aca="true" t="shared" si="1" ref="Z3:Z32">Avg2-Ref</f>
        <v>0.008014733175599531</v>
      </c>
    </row>
    <row r="4" spans="2:26" ht="12.75">
      <c r="B4" s="1" t="s">
        <v>1</v>
      </c>
      <c r="C4" s="23">
        <v>-26.2096</v>
      </c>
      <c r="D4" s="24">
        <v>-26.2171229614748</v>
      </c>
      <c r="E4" s="17"/>
      <c r="F4" s="25">
        <v>-26.2320479744553</v>
      </c>
      <c r="G4" s="26">
        <v>-26.2207014224712</v>
      </c>
      <c r="H4" s="17"/>
      <c r="I4" s="26">
        <v>-26.2188254872724</v>
      </c>
      <c r="J4" s="17"/>
      <c r="K4" s="17"/>
      <c r="L4" s="26">
        <v>-26.2193323084577</v>
      </c>
      <c r="M4" s="26">
        <v>-26.2198540156807</v>
      </c>
      <c r="N4" s="18"/>
      <c r="P4" s="1">
        <f aca="true" t="shared" si="2" ref="P4:P32">AVERAGE(C4:N4)</f>
        <v>-26.219640595687444</v>
      </c>
      <c r="Q4" s="1">
        <f aca="true" t="shared" si="3" ref="Q4:Q32">STDEV(C4:N4)</f>
        <v>0.006620994839390157</v>
      </c>
      <c r="S4" s="1">
        <f aca="true" t="shared" si="4" ref="S4:S32">AVERAGE(D4:N4)</f>
        <v>-26.221314028302018</v>
      </c>
      <c r="T4" s="1">
        <f aca="true" t="shared" si="5" ref="T4:T32">STDEV(D4:N4)</f>
        <v>0.005392765782556008</v>
      </c>
      <c r="V4" s="1">
        <f aca="true" t="shared" si="6" ref="V4:V32">P4-S4</f>
        <v>0.0016734326145737555</v>
      </c>
      <c r="W4" s="1">
        <f aca="true" t="shared" si="7" ref="W4:W32">Q4-T4</f>
        <v>0.0012282290568341493</v>
      </c>
      <c r="Y4" s="1">
        <f t="shared" si="0"/>
        <v>-0.010040595687446086</v>
      </c>
      <c r="Z4" s="1">
        <f t="shared" si="1"/>
        <v>-0.011714028302019841</v>
      </c>
    </row>
    <row r="5" spans="2:26" ht="12.75">
      <c r="B5" s="1" t="s">
        <v>2</v>
      </c>
      <c r="C5" s="23">
        <v>-33.8408</v>
      </c>
      <c r="D5" s="24">
        <v>-33.8399693408363</v>
      </c>
      <c r="E5" s="17"/>
      <c r="F5" s="25">
        <v>-33.8432116097481</v>
      </c>
      <c r="G5" s="26">
        <v>-33.8415773487582</v>
      </c>
      <c r="H5" s="17"/>
      <c r="I5" s="26">
        <v>-33.8393521277069</v>
      </c>
      <c r="J5" s="17"/>
      <c r="K5" s="17"/>
      <c r="L5" s="26">
        <v>-33.8431185808173</v>
      </c>
      <c r="M5" s="26">
        <v>-33.843601109021</v>
      </c>
      <c r="N5" s="18"/>
      <c r="P5" s="1">
        <f t="shared" si="2"/>
        <v>-33.84166144526968</v>
      </c>
      <c r="Q5" s="1">
        <f t="shared" si="3"/>
        <v>0.0016947897892069914</v>
      </c>
      <c r="S5" s="1">
        <f t="shared" si="4"/>
        <v>-33.841805019481306</v>
      </c>
      <c r="T5" s="1">
        <f t="shared" si="5"/>
        <v>0.0018093150803271316</v>
      </c>
      <c r="V5" s="1">
        <f t="shared" si="6"/>
        <v>0.0001435742116271399</v>
      </c>
      <c r="W5" s="1">
        <f t="shared" si="7"/>
        <v>-0.00011452529112014023</v>
      </c>
      <c r="Y5" s="1">
        <f t="shared" si="0"/>
        <v>-0.0008614452696775743</v>
      </c>
      <c r="Z5" s="1">
        <f t="shared" si="1"/>
        <v>-0.0010050194813047142</v>
      </c>
    </row>
    <row r="6" spans="1:26" ht="12.75">
      <c r="A6" s="2">
        <v>2</v>
      </c>
      <c r="B6" s="1" t="s">
        <v>0</v>
      </c>
      <c r="C6" s="23">
        <v>65.6586</v>
      </c>
      <c r="D6" s="24">
        <v>65.6518782172331</v>
      </c>
      <c r="E6" s="25">
        <v>65.6501942804758</v>
      </c>
      <c r="F6" s="25">
        <v>65.653082781884</v>
      </c>
      <c r="G6" s="26">
        <v>65.6542589214462</v>
      </c>
      <c r="H6" s="26">
        <v>65.656615728584</v>
      </c>
      <c r="I6" s="26">
        <v>65.6547782870353</v>
      </c>
      <c r="J6" s="26">
        <v>65.6492503883065</v>
      </c>
      <c r="K6" s="26">
        <v>65.6492503883065</v>
      </c>
      <c r="L6" s="26">
        <v>65.6512638203233</v>
      </c>
      <c r="M6" s="26">
        <v>65.6523439038767</v>
      </c>
      <c r="N6" s="27">
        <v>65.6512217397091</v>
      </c>
      <c r="P6" s="1">
        <f t="shared" si="2"/>
        <v>65.65272820476504</v>
      </c>
      <c r="Q6" s="1">
        <f t="shared" si="3"/>
        <v>0.0028944726039923244</v>
      </c>
      <c r="S6" s="1">
        <f t="shared" si="4"/>
        <v>65.65219440519822</v>
      </c>
      <c r="T6" s="1">
        <f t="shared" si="5"/>
        <v>0.002335494533790817</v>
      </c>
      <c r="V6" s="1">
        <f t="shared" si="6"/>
        <v>0.0005337995668242002</v>
      </c>
      <c r="W6" s="1">
        <f t="shared" si="7"/>
        <v>0.0005589780702015073</v>
      </c>
      <c r="Y6" s="1">
        <f t="shared" si="0"/>
        <v>-0.005871795234966726</v>
      </c>
      <c r="Z6" s="1">
        <f t="shared" si="1"/>
        <v>-0.006405594801790926</v>
      </c>
    </row>
    <row r="7" spans="2:26" ht="12.75">
      <c r="B7" s="1" t="s">
        <v>1</v>
      </c>
      <c r="C7" s="23">
        <v>-31.0999</v>
      </c>
      <c r="D7" s="24">
        <v>-31.1028366789278</v>
      </c>
      <c r="E7" s="25">
        <v>-31.1070044365574</v>
      </c>
      <c r="F7" s="25">
        <v>-31.1051303245802</v>
      </c>
      <c r="G7" s="26">
        <v>-31.0992770624407</v>
      </c>
      <c r="H7" s="26">
        <v>-31.1032535289143</v>
      </c>
      <c r="I7" s="26">
        <v>-31.0968220892884</v>
      </c>
      <c r="J7" s="26">
        <v>-31.1027659996855</v>
      </c>
      <c r="K7" s="26">
        <v>-31.1027659996855</v>
      </c>
      <c r="L7" s="26">
        <v>-31.1004221648705</v>
      </c>
      <c r="M7" s="26">
        <v>-31.1003338293559</v>
      </c>
      <c r="N7" s="27">
        <v>-31.1035655174012</v>
      </c>
      <c r="P7" s="1">
        <f t="shared" si="2"/>
        <v>-31.10200646930895</v>
      </c>
      <c r="Q7" s="1">
        <f t="shared" si="3"/>
        <v>0.0027738941080317665</v>
      </c>
      <c r="S7" s="1">
        <f t="shared" si="4"/>
        <v>-31.10219796651885</v>
      </c>
      <c r="T7" s="1">
        <f t="shared" si="5"/>
        <v>0.0028248677456361</v>
      </c>
      <c r="V7" s="1">
        <f t="shared" si="6"/>
        <v>0.0001914972099008594</v>
      </c>
      <c r="W7" s="1">
        <f t="shared" si="7"/>
        <v>-5.0973637604333644E-05</v>
      </c>
      <c r="Y7" s="1">
        <f t="shared" si="0"/>
        <v>-0.002106469308948533</v>
      </c>
      <c r="Z7" s="1">
        <f t="shared" si="1"/>
        <v>-0.0022979665188493925</v>
      </c>
    </row>
    <row r="8" spans="2:26" ht="12.75">
      <c r="B8" s="1" t="s">
        <v>2</v>
      </c>
      <c r="C8" s="23">
        <v>-43.3149</v>
      </c>
      <c r="D8" s="24">
        <v>-43.3239259287335</v>
      </c>
      <c r="E8" s="25">
        <v>-43.3242337990511</v>
      </c>
      <c r="F8" s="25">
        <v>-43.3249469636173</v>
      </c>
      <c r="G8" s="26">
        <v>-43.3229923468217</v>
      </c>
      <c r="H8" s="26">
        <v>-43.3222939034669</v>
      </c>
      <c r="I8" s="26">
        <v>-43.3249735553378</v>
      </c>
      <c r="J8" s="26">
        <v>-43.32022923525</v>
      </c>
      <c r="K8" s="26">
        <v>-43.32022923525</v>
      </c>
      <c r="L8" s="26">
        <v>-43.3194473282895</v>
      </c>
      <c r="M8" s="26">
        <v>-43.3199548764662</v>
      </c>
      <c r="N8" s="27">
        <v>-43.3241457824438</v>
      </c>
      <c r="P8" s="1">
        <f t="shared" si="2"/>
        <v>-43.32185607956065</v>
      </c>
      <c r="Q8" s="1">
        <f t="shared" si="3"/>
        <v>0.0030004927015077803</v>
      </c>
      <c r="S8" s="1">
        <f t="shared" si="4"/>
        <v>-43.3224884504298</v>
      </c>
      <c r="T8" s="1">
        <f t="shared" si="5"/>
        <v>0.002150503569820582</v>
      </c>
      <c r="V8" s="1">
        <f t="shared" si="6"/>
        <v>0.0006323708691482466</v>
      </c>
      <c r="W8" s="1">
        <f t="shared" si="7"/>
        <v>0.0008499891316871983</v>
      </c>
      <c r="Y8" s="1">
        <f t="shared" si="0"/>
        <v>-0.006956079560652029</v>
      </c>
      <c r="Z8" s="1">
        <f t="shared" si="1"/>
        <v>-0.007588450429800275</v>
      </c>
    </row>
    <row r="9" spans="1:26" ht="12.75">
      <c r="A9" s="2">
        <v>3</v>
      </c>
      <c r="B9" s="1" t="s">
        <v>0</v>
      </c>
      <c r="C9" s="23">
        <v>44.1259</v>
      </c>
      <c r="D9" s="24">
        <v>44.1348756317851</v>
      </c>
      <c r="E9" s="25">
        <v>44.1354284140618</v>
      </c>
      <c r="F9" s="25">
        <v>44.1372286873967</v>
      </c>
      <c r="G9" s="26">
        <v>44.1333140123991</v>
      </c>
      <c r="H9" s="26">
        <v>44.1382072343143</v>
      </c>
      <c r="I9" s="26">
        <v>44.1338444548988</v>
      </c>
      <c r="J9" s="26">
        <v>44.1307014882527</v>
      </c>
      <c r="K9" s="26">
        <v>44.1307014882527</v>
      </c>
      <c r="L9" s="26">
        <v>44.1348674485152</v>
      </c>
      <c r="M9" s="26">
        <v>44.134881494652</v>
      </c>
      <c r="N9" s="27">
        <v>44.1356569349946</v>
      </c>
      <c r="P9" s="1">
        <f t="shared" si="2"/>
        <v>44.13380060746025</v>
      </c>
      <c r="Q9" s="1">
        <f t="shared" si="3"/>
        <v>0.0033384171276872217</v>
      </c>
      <c r="S9" s="1">
        <f t="shared" si="4"/>
        <v>44.1345188445021</v>
      </c>
      <c r="T9" s="1">
        <f t="shared" si="5"/>
        <v>0.002334549441131419</v>
      </c>
      <c r="V9" s="1">
        <f t="shared" si="6"/>
        <v>-0.0007182370418448158</v>
      </c>
      <c r="W9" s="1">
        <f t="shared" si="7"/>
        <v>0.0010038676865558025</v>
      </c>
      <c r="Y9" s="1">
        <f t="shared" si="0"/>
        <v>0.007900607460250342</v>
      </c>
      <c r="Z9" s="1">
        <f t="shared" si="1"/>
        <v>0.008618844502095158</v>
      </c>
    </row>
    <row r="10" spans="2:26" ht="12.75">
      <c r="B10" s="1" t="s">
        <v>1</v>
      </c>
      <c r="C10" s="23">
        <v>-33.2731</v>
      </c>
      <c r="D10" s="24">
        <v>-33.271797003601</v>
      </c>
      <c r="E10" s="25">
        <v>-33.2754251699052</v>
      </c>
      <c r="F10" s="25">
        <v>-33.2714991604184</v>
      </c>
      <c r="G10" s="26">
        <v>-33.2698711390292</v>
      </c>
      <c r="H10" s="26">
        <v>-33.2724729848149</v>
      </c>
      <c r="I10" s="26">
        <v>-33.2695863389533</v>
      </c>
      <c r="J10" s="26">
        <v>-33.2761124560226</v>
      </c>
      <c r="K10" s="26">
        <v>-33.2761124560226</v>
      </c>
      <c r="L10" s="26">
        <v>-33.2736756436041</v>
      </c>
      <c r="M10" s="26">
        <v>-33.2705909234639</v>
      </c>
      <c r="N10" s="27">
        <v>-33.2722181946073</v>
      </c>
      <c r="P10" s="1">
        <f t="shared" si="2"/>
        <v>-33.27270512253688</v>
      </c>
      <c r="Q10" s="1">
        <f t="shared" si="3"/>
        <v>0.0022666447500297223</v>
      </c>
      <c r="S10" s="1">
        <f t="shared" si="4"/>
        <v>-33.272669224585684</v>
      </c>
      <c r="T10" s="1">
        <f t="shared" si="5"/>
        <v>0.0023736966770931006</v>
      </c>
      <c r="V10" s="1">
        <f t="shared" si="6"/>
        <v>-3.589795119296468E-05</v>
      </c>
      <c r="W10" s="1">
        <f t="shared" si="7"/>
        <v>-0.00010705192706337826</v>
      </c>
      <c r="Y10" s="1">
        <f t="shared" si="0"/>
        <v>0.0003948774631226115</v>
      </c>
      <c r="Z10" s="1">
        <f t="shared" si="1"/>
        <v>0.0004307754143155762</v>
      </c>
    </row>
    <row r="11" spans="2:26" ht="12.75">
      <c r="B11" s="1" t="s">
        <v>2</v>
      </c>
      <c r="C11" s="23">
        <v>-36.9465</v>
      </c>
      <c r="D11" s="24">
        <v>-36.9513645407082</v>
      </c>
      <c r="E11" s="25">
        <v>-36.9417363981179</v>
      </c>
      <c r="F11" s="25">
        <v>-36.9505806803125</v>
      </c>
      <c r="G11" s="26">
        <v>-36.9475079572869</v>
      </c>
      <c r="H11" s="26">
        <v>-36.9468378828878</v>
      </c>
      <c r="I11" s="26">
        <v>-36.9476264079988</v>
      </c>
      <c r="J11" s="26">
        <v>-36.9479854540646</v>
      </c>
      <c r="K11" s="26">
        <v>-36.9479854540646</v>
      </c>
      <c r="L11" s="26">
        <v>-36.9464454112326</v>
      </c>
      <c r="M11" s="26">
        <v>-36.9479554708</v>
      </c>
      <c r="N11" s="27">
        <v>-36.9491194734948</v>
      </c>
      <c r="P11" s="1">
        <f t="shared" si="2"/>
        <v>-36.947637094247405</v>
      </c>
      <c r="Q11" s="1">
        <f t="shared" si="3"/>
        <v>0.0023986153756499432</v>
      </c>
      <c r="S11" s="1">
        <f t="shared" si="4"/>
        <v>-36.9477404664517</v>
      </c>
      <c r="T11" s="1">
        <f t="shared" si="5"/>
        <v>0.0024874964453651086</v>
      </c>
      <c r="V11" s="1">
        <f t="shared" si="6"/>
        <v>0.00010337220429335048</v>
      </c>
      <c r="W11" s="1">
        <f t="shared" si="7"/>
        <v>-8.888106971516535E-05</v>
      </c>
      <c r="Y11" s="1">
        <f t="shared" si="0"/>
        <v>-0.001137094247404491</v>
      </c>
      <c r="Z11" s="1">
        <f t="shared" si="1"/>
        <v>-0.0012404664516978414</v>
      </c>
    </row>
    <row r="12" spans="1:26" ht="12.75">
      <c r="A12" s="2">
        <v>4</v>
      </c>
      <c r="B12" s="1" t="s">
        <v>0</v>
      </c>
      <c r="C12" s="23">
        <v>33.1685</v>
      </c>
      <c r="D12" s="24">
        <v>33.1695163949496</v>
      </c>
      <c r="E12" s="25">
        <v>33.1758223677034</v>
      </c>
      <c r="F12" s="25"/>
      <c r="G12" s="26">
        <v>33.1715283062969</v>
      </c>
      <c r="H12" s="17"/>
      <c r="I12" s="26">
        <v>33.1673582332673</v>
      </c>
      <c r="J12" s="26">
        <v>33.171607876378</v>
      </c>
      <c r="K12" s="26">
        <v>33.171607876378</v>
      </c>
      <c r="L12" s="26">
        <v>33.167293984224</v>
      </c>
      <c r="M12" s="26">
        <v>33.1694407729979</v>
      </c>
      <c r="N12" s="27">
        <v>33.1734946730533</v>
      </c>
      <c r="P12" s="1">
        <f t="shared" si="2"/>
        <v>33.170617048524846</v>
      </c>
      <c r="Q12" s="1">
        <f t="shared" si="3"/>
        <v>0.0027266082138906705</v>
      </c>
      <c r="S12" s="1">
        <f t="shared" si="4"/>
        <v>33.17085227613872</v>
      </c>
      <c r="T12" s="1">
        <f t="shared" si="5"/>
        <v>0.002782302293942864</v>
      </c>
      <c r="V12" s="1">
        <f t="shared" si="6"/>
        <v>-0.00023522761387084756</v>
      </c>
      <c r="W12" s="1">
        <f t="shared" si="7"/>
        <v>-5.56940800521934E-05</v>
      </c>
      <c r="Y12" s="1">
        <f t="shared" si="0"/>
        <v>0.0021170485248447335</v>
      </c>
      <c r="Z12" s="1">
        <f t="shared" si="1"/>
        <v>0.002352276138715581</v>
      </c>
    </row>
    <row r="13" spans="2:26" ht="12.75">
      <c r="B13" s="1" t="s">
        <v>1</v>
      </c>
      <c r="C13" s="23">
        <v>-25.8008</v>
      </c>
      <c r="D13" s="24">
        <v>-25.7979882810486</v>
      </c>
      <c r="E13" s="25">
        <v>-25.7994700417727</v>
      </c>
      <c r="F13" s="17"/>
      <c r="G13" s="26">
        <v>-25.7974527896426</v>
      </c>
      <c r="H13" s="17"/>
      <c r="I13" s="26">
        <v>-25.7962359791922</v>
      </c>
      <c r="J13" s="26">
        <v>-25.8000531449821</v>
      </c>
      <c r="K13" s="26">
        <v>-25.8000531449821</v>
      </c>
      <c r="L13" s="26">
        <v>-25.7977268832101</v>
      </c>
      <c r="M13" s="26">
        <v>-25.7972296044796</v>
      </c>
      <c r="N13" s="27">
        <v>-25.7963291308763</v>
      </c>
      <c r="P13" s="1">
        <f t="shared" si="2"/>
        <v>-25.798333900018626</v>
      </c>
      <c r="Q13" s="1">
        <f t="shared" si="3"/>
        <v>0.001639383041501283</v>
      </c>
      <c r="S13" s="1">
        <f t="shared" si="4"/>
        <v>-25.798059888909584</v>
      </c>
      <c r="T13" s="1">
        <f t="shared" si="5"/>
        <v>0.0014760929383785704</v>
      </c>
      <c r="V13" s="1">
        <f t="shared" si="6"/>
        <v>-0.00027401110904179404</v>
      </c>
      <c r="W13" s="1">
        <f t="shared" si="7"/>
        <v>0.0001632901031227126</v>
      </c>
      <c r="Y13" s="1">
        <f t="shared" si="0"/>
        <v>0.0024660999813725937</v>
      </c>
      <c r="Z13" s="1">
        <f t="shared" si="1"/>
        <v>0.0027401110904143877</v>
      </c>
    </row>
    <row r="14" spans="2:26" ht="12.75">
      <c r="B14" s="1" t="s">
        <v>2</v>
      </c>
      <c r="C14" s="23">
        <v>-15.9737</v>
      </c>
      <c r="D14" s="24">
        <v>-15.965047335662</v>
      </c>
      <c r="E14" s="25">
        <v>-15.975789323465</v>
      </c>
      <c r="F14" s="17"/>
      <c r="G14" s="26">
        <v>-15.9639017544566</v>
      </c>
      <c r="H14" s="17"/>
      <c r="I14" s="26">
        <v>-15.9637149875863</v>
      </c>
      <c r="J14" s="26">
        <v>-15.9690871757215</v>
      </c>
      <c r="K14" s="26">
        <v>-15.9690871757215</v>
      </c>
      <c r="L14" s="26">
        <v>-15.9656901449971</v>
      </c>
      <c r="M14" s="26">
        <v>-15.9646983691248</v>
      </c>
      <c r="N14" s="27">
        <v>-15.9648636744391</v>
      </c>
      <c r="P14" s="1">
        <f t="shared" si="2"/>
        <v>-15.967557994117389</v>
      </c>
      <c r="Q14" s="1">
        <f t="shared" si="3"/>
        <v>0.004262519851312628</v>
      </c>
      <c r="S14" s="1">
        <f t="shared" si="4"/>
        <v>-15.966875549019322</v>
      </c>
      <c r="T14" s="1">
        <f t="shared" si="5"/>
        <v>0.0038988116983994206</v>
      </c>
      <c r="V14" s="1">
        <f t="shared" si="6"/>
        <v>-0.0006824450980662533</v>
      </c>
      <c r="W14" s="1">
        <f t="shared" si="7"/>
        <v>0.0003637081529132076</v>
      </c>
      <c r="Y14" s="1">
        <f t="shared" si="0"/>
        <v>0.006142005882610491</v>
      </c>
      <c r="Z14" s="1">
        <f t="shared" si="1"/>
        <v>0.006824450980676744</v>
      </c>
    </row>
    <row r="15" spans="1:26" ht="12.75">
      <c r="A15" s="2">
        <v>5</v>
      </c>
      <c r="B15" s="1" t="s">
        <v>0</v>
      </c>
      <c r="C15" s="23">
        <v>32.483</v>
      </c>
      <c r="D15" s="24">
        <v>32.4791904779901</v>
      </c>
      <c r="E15" s="25">
        <v>32.4874168275088</v>
      </c>
      <c r="F15" s="25">
        <v>32.4878210086739</v>
      </c>
      <c r="G15" s="26">
        <v>32.4767591001556</v>
      </c>
      <c r="H15" s="26">
        <v>32.4764074907331</v>
      </c>
      <c r="I15" s="26">
        <v>32.4770722557699</v>
      </c>
      <c r="J15" s="26">
        <v>32.481608872797</v>
      </c>
      <c r="K15" s="26">
        <v>32.481608872797</v>
      </c>
      <c r="L15" s="26">
        <v>32.4794557697671</v>
      </c>
      <c r="M15" s="26">
        <v>32.4774613451984</v>
      </c>
      <c r="N15" s="27">
        <v>32.4800239998338</v>
      </c>
      <c r="P15" s="1">
        <f t="shared" si="2"/>
        <v>32.48065216843539</v>
      </c>
      <c r="Q15" s="1">
        <f t="shared" si="3"/>
        <v>0.003868622774023284</v>
      </c>
      <c r="S15" s="1">
        <f t="shared" si="4"/>
        <v>32.480438729202234</v>
      </c>
      <c r="T15" s="1">
        <f t="shared" si="5"/>
        <v>0.003982652776983443</v>
      </c>
      <c r="V15" s="1">
        <f t="shared" si="6"/>
        <v>0.00021343923315697566</v>
      </c>
      <c r="W15" s="1">
        <f t="shared" si="7"/>
        <v>-0.00011403000296015837</v>
      </c>
      <c r="Y15" s="1">
        <f t="shared" si="0"/>
        <v>-0.00234783156460594</v>
      </c>
      <c r="Z15" s="1">
        <f t="shared" si="1"/>
        <v>-0.0025612707977629157</v>
      </c>
    </row>
    <row r="16" spans="2:26" ht="12.75">
      <c r="B16" s="1" t="s">
        <v>1</v>
      </c>
      <c r="C16" s="23">
        <v>-6.0788</v>
      </c>
      <c r="D16" s="24">
        <v>-6.0749625133969</v>
      </c>
      <c r="E16" s="25">
        <v>-6.07565257848005</v>
      </c>
      <c r="F16" s="25">
        <v>-6.06904848004485</v>
      </c>
      <c r="G16" s="26">
        <v>-6.07645695753341</v>
      </c>
      <c r="H16" s="26">
        <v>-6.0703020313446</v>
      </c>
      <c r="I16" s="26">
        <v>-6.07771680257212</v>
      </c>
      <c r="J16" s="26">
        <v>-6.08218935617553</v>
      </c>
      <c r="K16" s="26">
        <v>-6.08218935617553</v>
      </c>
      <c r="L16" s="26">
        <v>-6.07967058073008</v>
      </c>
      <c r="M16" s="26">
        <v>-6.07443519511235</v>
      </c>
      <c r="N16" s="27">
        <v>-6.07826810673311</v>
      </c>
      <c r="P16" s="1">
        <f t="shared" si="2"/>
        <v>-6.076640996524876</v>
      </c>
      <c r="Q16" s="1">
        <f t="shared" si="3"/>
        <v>0.004109142849011387</v>
      </c>
      <c r="S16" s="1">
        <f t="shared" si="4"/>
        <v>-6.076444723481686</v>
      </c>
      <c r="T16" s="1">
        <f t="shared" si="5"/>
        <v>0.00425030062820828</v>
      </c>
      <c r="V16" s="1">
        <f t="shared" si="6"/>
        <v>-0.0001962730431905868</v>
      </c>
      <c r="W16" s="1">
        <f t="shared" si="7"/>
        <v>-0.00014115777919689303</v>
      </c>
      <c r="Y16" s="1">
        <f t="shared" si="0"/>
        <v>0.0021590034751239884</v>
      </c>
      <c r="Z16" s="1">
        <f t="shared" si="1"/>
        <v>0.002355276518314575</v>
      </c>
    </row>
    <row r="17" spans="2:26" ht="12.75">
      <c r="B17" s="1" t="s">
        <v>2</v>
      </c>
      <c r="C17" s="23">
        <v>-13.4127</v>
      </c>
      <c r="D17" s="24">
        <v>-13.4123227576123</v>
      </c>
      <c r="E17" s="25">
        <v>-13.4158108634306</v>
      </c>
      <c r="F17" s="25">
        <v>-13.4043281888786</v>
      </c>
      <c r="G17" s="26">
        <v>-13.4111215582903</v>
      </c>
      <c r="H17" s="26">
        <v>-13.4071511807622</v>
      </c>
      <c r="I17" s="26">
        <v>-13.4104492671251</v>
      </c>
      <c r="J17" s="26">
        <v>-13.4142216944307</v>
      </c>
      <c r="K17" s="26">
        <v>-13.4142216944307</v>
      </c>
      <c r="L17" s="26">
        <v>-13.4124646961503</v>
      </c>
      <c r="M17" s="26">
        <v>-13.4131607610061</v>
      </c>
      <c r="N17" s="27">
        <v>-13.4130112045646</v>
      </c>
      <c r="P17" s="1">
        <f t="shared" si="2"/>
        <v>-13.411746988890124</v>
      </c>
      <c r="Q17" s="1">
        <f t="shared" si="3"/>
        <v>0.003195885691093936</v>
      </c>
      <c r="S17" s="1">
        <f t="shared" si="4"/>
        <v>-13.4116603515165</v>
      </c>
      <c r="T17" s="1">
        <f t="shared" si="5"/>
        <v>0.0033370607171699786</v>
      </c>
      <c r="V17" s="1">
        <f t="shared" si="6"/>
        <v>-8.663737362368806E-05</v>
      </c>
      <c r="W17" s="1">
        <f t="shared" si="7"/>
        <v>-0.0001411750260760427</v>
      </c>
      <c r="Y17" s="1">
        <f t="shared" si="0"/>
        <v>0.0009530111098747795</v>
      </c>
      <c r="Z17" s="1">
        <f t="shared" si="1"/>
        <v>0.0010396484834984676</v>
      </c>
    </row>
    <row r="18" spans="1:26" ht="12.75">
      <c r="A18" s="2">
        <v>6</v>
      </c>
      <c r="B18" s="1" t="s">
        <v>0</v>
      </c>
      <c r="C18" s="23">
        <v>21.0774</v>
      </c>
      <c r="D18" s="24">
        <v>21.0746956398093</v>
      </c>
      <c r="E18" s="25">
        <v>21.0782496703751</v>
      </c>
      <c r="F18" s="25">
        <v>21.079370813689</v>
      </c>
      <c r="G18" s="26">
        <v>21.068420845005</v>
      </c>
      <c r="H18" s="26">
        <v>21.0799067170977</v>
      </c>
      <c r="I18" s="26">
        <v>21.0690560517101</v>
      </c>
      <c r="J18" s="26">
        <v>21.0818411733207</v>
      </c>
      <c r="K18" s="26">
        <v>21.0818411733207</v>
      </c>
      <c r="L18" s="26">
        <v>21.0717000422506</v>
      </c>
      <c r="M18" s="26">
        <v>21.072164427828</v>
      </c>
      <c r="N18" s="27">
        <v>21.0730336470013</v>
      </c>
      <c r="P18" s="1">
        <f t="shared" si="2"/>
        <v>21.075640016783957</v>
      </c>
      <c r="Q18" s="1">
        <f t="shared" si="3"/>
        <v>0.004764387408712042</v>
      </c>
      <c r="S18" s="1">
        <f t="shared" si="4"/>
        <v>21.075480018309772</v>
      </c>
      <c r="T18" s="1">
        <f t="shared" si="5"/>
        <v>0.004963004388808479</v>
      </c>
      <c r="V18" s="1">
        <f t="shared" si="6"/>
        <v>0.00015999847418513014</v>
      </c>
      <c r="W18" s="1">
        <f t="shared" si="7"/>
        <v>-0.00019861698009643759</v>
      </c>
      <c r="Y18" s="1">
        <f t="shared" si="0"/>
        <v>-0.001759983216043537</v>
      </c>
      <c r="Z18" s="1">
        <f t="shared" si="1"/>
        <v>-0.001919981690228667</v>
      </c>
    </row>
    <row r="19" spans="2:26" ht="12.75">
      <c r="B19" s="1" t="s">
        <v>1</v>
      </c>
      <c r="C19" s="23">
        <v>13.5224</v>
      </c>
      <c r="D19" s="24">
        <v>13.5204045608474</v>
      </c>
      <c r="E19" s="25">
        <v>13.5255408389514</v>
      </c>
      <c r="F19" s="25">
        <v>13.5240096422048</v>
      </c>
      <c r="G19" s="26">
        <v>13.5216601815785</v>
      </c>
      <c r="H19" s="26">
        <v>13.5218686904306</v>
      </c>
      <c r="I19" s="26">
        <v>13.5198528137915</v>
      </c>
      <c r="J19" s="26">
        <v>13.521629518439</v>
      </c>
      <c r="K19" s="26">
        <v>13.521629518439</v>
      </c>
      <c r="L19" s="26">
        <v>13.5250397866298</v>
      </c>
      <c r="M19" s="26">
        <v>13.5212577763531</v>
      </c>
      <c r="N19" s="27">
        <v>13.523281207399</v>
      </c>
      <c r="P19" s="1">
        <f t="shared" si="2"/>
        <v>13.522381211255343</v>
      </c>
      <c r="Q19" s="1">
        <f t="shared" si="3"/>
        <v>0.001757790342058589</v>
      </c>
      <c r="S19" s="1">
        <f t="shared" si="4"/>
        <v>13.522379503187647</v>
      </c>
      <c r="T19" s="1">
        <f t="shared" si="5"/>
        <v>0.0018435756193767958</v>
      </c>
      <c r="V19" s="1">
        <f t="shared" si="6"/>
        <v>1.708067696171156E-06</v>
      </c>
      <c r="W19" s="1">
        <f t="shared" si="7"/>
        <v>-8.578527731820671E-05</v>
      </c>
      <c r="Y19" s="1">
        <f t="shared" si="0"/>
        <v>-1.878874465610636E-05</v>
      </c>
      <c r="Z19" s="1">
        <f t="shared" si="1"/>
        <v>-2.0496812352277516E-05</v>
      </c>
    </row>
    <row r="20" spans="2:26" ht="12.75">
      <c r="B20" s="1" t="s">
        <v>2</v>
      </c>
      <c r="C20" s="23">
        <v>-8.097</v>
      </c>
      <c r="D20" s="24">
        <v>-8.09526576344907</v>
      </c>
      <c r="E20" s="25">
        <v>-8.09996001750819</v>
      </c>
      <c r="F20" s="25">
        <v>-8.09670489808351</v>
      </c>
      <c r="G20" s="26">
        <v>-8.09827115248699</v>
      </c>
      <c r="H20" s="26">
        <v>-8.09580546035529</v>
      </c>
      <c r="I20" s="26">
        <v>-8.09607507690676</v>
      </c>
      <c r="J20" s="26">
        <v>-8.09856960951094</v>
      </c>
      <c r="K20" s="26">
        <v>-8.09856960951094</v>
      </c>
      <c r="L20" s="26">
        <v>-8.09976335635781</v>
      </c>
      <c r="M20" s="26">
        <v>-8.10041046072058</v>
      </c>
      <c r="N20" s="27">
        <v>-8.10112404247282</v>
      </c>
      <c r="P20" s="1">
        <f t="shared" si="2"/>
        <v>-8.098126620613575</v>
      </c>
      <c r="Q20" s="1">
        <f t="shared" si="3"/>
        <v>0.001947627192621605</v>
      </c>
      <c r="S20" s="1">
        <f t="shared" si="4"/>
        <v>-8.098229040669354</v>
      </c>
      <c r="T20" s="1">
        <f t="shared" si="5"/>
        <v>0.002008509545479219</v>
      </c>
      <c r="V20" s="1">
        <f t="shared" si="6"/>
        <v>0.00010242005577865143</v>
      </c>
      <c r="W20" s="1">
        <f t="shared" si="7"/>
        <v>-6.0882352857613955E-05</v>
      </c>
      <c r="Y20" s="1">
        <f t="shared" si="0"/>
        <v>-0.0011266206135758239</v>
      </c>
      <c r="Z20" s="1">
        <f t="shared" si="1"/>
        <v>-0.0012290406693544753</v>
      </c>
    </row>
    <row r="21" spans="1:26" ht="12.75">
      <c r="A21" s="2">
        <v>7</v>
      </c>
      <c r="B21" s="1" t="s">
        <v>0</v>
      </c>
      <c r="C21" s="23">
        <v>35.5218</v>
      </c>
      <c r="D21" s="24">
        <v>35.5173327464522</v>
      </c>
      <c r="E21" s="25">
        <v>35.5212301946554</v>
      </c>
      <c r="F21" s="25">
        <v>35.5171582356534</v>
      </c>
      <c r="G21" s="17"/>
      <c r="H21" s="26">
        <v>35.5221212278411</v>
      </c>
      <c r="I21" s="17"/>
      <c r="J21" s="26">
        <v>35.517601146449</v>
      </c>
      <c r="K21" s="26">
        <v>35.517601146449</v>
      </c>
      <c r="L21" s="17"/>
      <c r="M21" s="17"/>
      <c r="N21" s="18"/>
      <c r="P21" s="1">
        <f t="shared" si="2"/>
        <v>35.5192635282143</v>
      </c>
      <c r="Q21" s="1">
        <f t="shared" si="3"/>
        <v>0.0023149915195756856</v>
      </c>
      <c r="S21" s="1">
        <f t="shared" si="4"/>
        <v>35.51884078291669</v>
      </c>
      <c r="T21" s="1">
        <f t="shared" si="5"/>
        <v>0.0022203217683325048</v>
      </c>
      <c r="V21" s="1">
        <f t="shared" si="6"/>
        <v>0.00042274529761243684</v>
      </c>
      <c r="W21" s="1">
        <f t="shared" si="7"/>
        <v>9.466975124318086E-05</v>
      </c>
      <c r="Y21" s="1">
        <f t="shared" si="0"/>
        <v>-0.0025364717856959373</v>
      </c>
      <c r="Z21" s="1">
        <f t="shared" si="1"/>
        <v>-0.002959217083308374</v>
      </c>
    </row>
    <row r="22" spans="2:26" ht="12.75">
      <c r="B22" s="1" t="s">
        <v>1</v>
      </c>
      <c r="C22" s="23">
        <v>45.9895</v>
      </c>
      <c r="D22" s="24">
        <v>45.9941654143585</v>
      </c>
      <c r="E22" s="25">
        <v>45.9992502748488</v>
      </c>
      <c r="F22" s="25">
        <v>45.996292416261</v>
      </c>
      <c r="G22" s="17"/>
      <c r="H22" s="26">
        <v>45.9950574041571</v>
      </c>
      <c r="I22" s="17"/>
      <c r="J22" s="26">
        <v>45.9968174107894</v>
      </c>
      <c r="K22" s="26">
        <v>45.9968174107894</v>
      </c>
      <c r="L22" s="17"/>
      <c r="M22" s="17"/>
      <c r="N22" s="18"/>
      <c r="P22" s="1">
        <f t="shared" si="2"/>
        <v>45.99541433302917</v>
      </c>
      <c r="Q22" s="1">
        <f t="shared" si="3"/>
        <v>0.0030574844086188155</v>
      </c>
      <c r="S22" s="1">
        <f>AVERAGE(D22:N22)</f>
        <v>45.9964000552007</v>
      </c>
      <c r="T22" s="1">
        <f t="shared" si="5"/>
        <v>0.0017481442204285247</v>
      </c>
      <c r="V22" s="1">
        <f t="shared" si="6"/>
        <v>-0.0009857221715350306</v>
      </c>
      <c r="W22" s="1">
        <f t="shared" si="7"/>
        <v>0.0013093401881902908</v>
      </c>
      <c r="Y22" s="1">
        <f t="shared" si="0"/>
        <v>0.005914333029167551</v>
      </c>
      <c r="Z22" s="1">
        <f t="shared" si="1"/>
        <v>0.006900055200702582</v>
      </c>
    </row>
    <row r="23" spans="2:26" ht="12.75">
      <c r="B23" s="1" t="s">
        <v>2</v>
      </c>
      <c r="C23" s="23">
        <v>-15.9457</v>
      </c>
      <c r="D23" s="24">
        <v>-15.948038831559</v>
      </c>
      <c r="E23" s="25">
        <v>-15.9470843318413</v>
      </c>
      <c r="F23" s="25">
        <v>-15.9508855813671</v>
      </c>
      <c r="G23" s="17"/>
      <c r="H23" s="26">
        <v>-15.9480455541446</v>
      </c>
      <c r="I23" s="17"/>
      <c r="J23" s="26">
        <v>-15.9483432664018</v>
      </c>
      <c r="K23" s="26">
        <v>-15.9483432664018</v>
      </c>
      <c r="L23" s="17"/>
      <c r="M23" s="17"/>
      <c r="N23" s="18"/>
      <c r="P23" s="1">
        <f t="shared" si="2"/>
        <v>-15.94806297595937</v>
      </c>
      <c r="Q23" s="1">
        <f t="shared" si="3"/>
        <v>0.0015634637250920211</v>
      </c>
      <c r="S23" s="1">
        <f t="shared" si="4"/>
        <v>-15.948456805285934</v>
      </c>
      <c r="T23" s="1">
        <f t="shared" si="5"/>
        <v>0.001276890621999164</v>
      </c>
      <c r="V23" s="1">
        <f t="shared" si="6"/>
        <v>0.0003938293265637327</v>
      </c>
      <c r="W23" s="1">
        <f t="shared" si="7"/>
        <v>0.0002865731030928572</v>
      </c>
      <c r="Y23" s="1">
        <f t="shared" si="0"/>
        <v>-0.0023629759593699617</v>
      </c>
      <c r="Z23" s="1">
        <f t="shared" si="1"/>
        <v>-0.0027568052859336944</v>
      </c>
    </row>
    <row r="24" spans="1:26" ht="12.75">
      <c r="A24" s="2">
        <v>8</v>
      </c>
      <c r="B24" s="1" t="s">
        <v>0</v>
      </c>
      <c r="C24" s="23">
        <v>73.8754</v>
      </c>
      <c r="D24" s="24">
        <v>73.85755491669</v>
      </c>
      <c r="E24" s="25">
        <v>73.8660605423447</v>
      </c>
      <c r="F24" s="25">
        <v>73.865261243696</v>
      </c>
      <c r="G24" s="17"/>
      <c r="H24" s="26">
        <v>73.8655298769939</v>
      </c>
      <c r="I24" s="17"/>
      <c r="J24" s="17"/>
      <c r="K24" s="17"/>
      <c r="L24" s="17"/>
      <c r="M24" s="17"/>
      <c r="N24" s="18"/>
      <c r="P24" s="1">
        <f t="shared" si="2"/>
        <v>73.86596131594493</v>
      </c>
      <c r="Q24" s="1">
        <f t="shared" si="3"/>
        <v>0.006333292819008148</v>
      </c>
      <c r="S24" s="1">
        <f t="shared" si="4"/>
        <v>73.86360164493115</v>
      </c>
      <c r="T24" s="1">
        <f t="shared" si="5"/>
        <v>0.004044809260468466</v>
      </c>
      <c r="V24" s="1">
        <f t="shared" si="6"/>
        <v>0.0023596710137780974</v>
      </c>
      <c r="W24" s="1">
        <f t="shared" si="7"/>
        <v>0.0022884835585396815</v>
      </c>
      <c r="Y24" s="1">
        <f t="shared" si="0"/>
        <v>-0.009438684055069757</v>
      </c>
      <c r="Z24" s="1">
        <f t="shared" si="1"/>
        <v>-0.011798355068847854</v>
      </c>
    </row>
    <row r="25" spans="2:26" ht="12.75">
      <c r="B25" s="1" t="s">
        <v>1</v>
      </c>
      <c r="C25" s="23">
        <v>31.5183</v>
      </c>
      <c r="D25" s="24">
        <v>31.5199742914038</v>
      </c>
      <c r="E25" s="25">
        <v>31.5129896316936</v>
      </c>
      <c r="F25" s="25">
        <v>31.5072245102559</v>
      </c>
      <c r="G25" s="17"/>
      <c r="H25" s="26">
        <v>31.5093172960555</v>
      </c>
      <c r="I25" s="17"/>
      <c r="J25" s="17"/>
      <c r="K25" s="17"/>
      <c r="L25" s="17"/>
      <c r="M25" s="17"/>
      <c r="N25" s="18"/>
      <c r="P25" s="1">
        <f t="shared" si="2"/>
        <v>31.51356114588176</v>
      </c>
      <c r="Q25" s="1">
        <f t="shared" si="3"/>
        <v>0.005524378125881105</v>
      </c>
      <c r="S25" s="1">
        <f t="shared" si="4"/>
        <v>31.512376432352198</v>
      </c>
      <c r="T25" s="1">
        <f t="shared" si="5"/>
        <v>0.005597740370554171</v>
      </c>
      <c r="V25" s="1">
        <f t="shared" si="6"/>
        <v>0.0011847135295610656</v>
      </c>
      <c r="W25" s="1">
        <f t="shared" si="7"/>
        <v>-7.336224467306609E-05</v>
      </c>
      <c r="Y25" s="1">
        <f t="shared" si="0"/>
        <v>-0.00473885411824071</v>
      </c>
      <c r="Z25" s="1">
        <f t="shared" si="1"/>
        <v>-0.005923567647801775</v>
      </c>
    </row>
    <row r="26" spans="2:26" ht="12.75">
      <c r="B26" s="1" t="s">
        <v>2</v>
      </c>
      <c r="C26" s="23">
        <v>-32.0567</v>
      </c>
      <c r="D26" s="24">
        <v>-32.0463574441728</v>
      </c>
      <c r="E26" s="25">
        <v>-32.0458608805017</v>
      </c>
      <c r="F26" s="25">
        <v>-32.0486256268046</v>
      </c>
      <c r="G26" s="17"/>
      <c r="H26" s="26">
        <v>-32.0527259137782</v>
      </c>
      <c r="I26" s="17"/>
      <c r="J26" s="17"/>
      <c r="K26" s="17"/>
      <c r="L26" s="17"/>
      <c r="M26" s="17"/>
      <c r="N26" s="18"/>
      <c r="P26" s="1">
        <f t="shared" si="2"/>
        <v>-32.05005397305146</v>
      </c>
      <c r="Q26" s="1">
        <f t="shared" si="3"/>
        <v>0.004598789659531611</v>
      </c>
      <c r="S26" s="1">
        <f t="shared" si="4"/>
        <v>-32.048392466314326</v>
      </c>
      <c r="T26" s="1">
        <f t="shared" si="5"/>
        <v>0.0031296098041956708</v>
      </c>
      <c r="V26" s="1">
        <f t="shared" si="6"/>
        <v>-0.0016615067371361647</v>
      </c>
      <c r="W26" s="1">
        <f t="shared" si="7"/>
        <v>0.0014691798553359398</v>
      </c>
      <c r="Y26" s="1">
        <f t="shared" si="0"/>
        <v>0.006646026948537553</v>
      </c>
      <c r="Z26" s="1">
        <f t="shared" si="1"/>
        <v>0.008307533685673718</v>
      </c>
    </row>
    <row r="27" spans="1:26" ht="12.75">
      <c r="A27" s="2">
        <v>9</v>
      </c>
      <c r="B27" s="1" t="s">
        <v>0</v>
      </c>
      <c r="C27" s="23">
        <v>62.3892</v>
      </c>
      <c r="D27" s="24">
        <v>62.3931787132021</v>
      </c>
      <c r="E27" s="25">
        <v>62.3910757071741</v>
      </c>
      <c r="F27" s="25">
        <v>62.3902135356625</v>
      </c>
      <c r="G27" s="26">
        <v>62.3917266725527</v>
      </c>
      <c r="H27" s="26">
        <v>62.391959127705</v>
      </c>
      <c r="I27" s="26">
        <v>62.3928369710512</v>
      </c>
      <c r="J27" s="26">
        <v>62.3921129883551</v>
      </c>
      <c r="K27" s="26">
        <v>62.3921129883551</v>
      </c>
      <c r="L27" s="26">
        <v>62.3884429442955</v>
      </c>
      <c r="M27" s="26">
        <v>62.3886823312333</v>
      </c>
      <c r="N27" s="27">
        <v>62.3911463494356</v>
      </c>
      <c r="P27" s="1">
        <f t="shared" si="2"/>
        <v>62.39105736075186</v>
      </c>
      <c r="Q27" s="1">
        <f t="shared" si="3"/>
        <v>0.0015898265821948315</v>
      </c>
      <c r="S27" s="1">
        <f t="shared" si="4"/>
        <v>62.391226211729304</v>
      </c>
      <c r="T27" s="1">
        <f t="shared" si="5"/>
        <v>0.001550471800294087</v>
      </c>
      <c r="V27" s="1">
        <f t="shared" si="6"/>
        <v>-0.00016885097744534505</v>
      </c>
      <c r="W27" s="1">
        <f t="shared" si="7"/>
        <v>3.935478190074458E-05</v>
      </c>
      <c r="Y27" s="1">
        <f t="shared" si="0"/>
        <v>0.001857360751856163</v>
      </c>
      <c r="Z27" s="1">
        <f t="shared" si="1"/>
        <v>0.002026211729301508</v>
      </c>
    </row>
    <row r="28" spans="2:26" ht="12.75">
      <c r="B28" s="1" t="s">
        <v>1</v>
      </c>
      <c r="C28" s="23">
        <v>22.3224</v>
      </c>
      <c r="D28" s="24">
        <v>22.3208004960777</v>
      </c>
      <c r="E28" s="25">
        <v>22.3178700566425</v>
      </c>
      <c r="F28" s="25">
        <v>22.3191795040627</v>
      </c>
      <c r="G28" s="26">
        <v>22.3226669835</v>
      </c>
      <c r="H28" s="26">
        <v>22.3206309836579</v>
      </c>
      <c r="I28" s="26">
        <v>22.3234240358122</v>
      </c>
      <c r="J28" s="26">
        <v>22.3210480159817</v>
      </c>
      <c r="K28" s="26">
        <v>22.3210480159817</v>
      </c>
      <c r="L28" s="26">
        <v>22.3250074347998</v>
      </c>
      <c r="M28" s="26">
        <v>22.3205421935145</v>
      </c>
      <c r="N28" s="27">
        <v>22.3208608796058</v>
      </c>
      <c r="P28" s="1">
        <f t="shared" si="2"/>
        <v>22.321289883303038</v>
      </c>
      <c r="Q28" s="1">
        <f t="shared" si="3"/>
        <v>0.0018874274800285318</v>
      </c>
      <c r="S28" s="1">
        <f t="shared" si="4"/>
        <v>22.321188963603312</v>
      </c>
      <c r="T28" s="1">
        <f t="shared" si="5"/>
        <v>0.0019452972958254266</v>
      </c>
      <c r="V28" s="1">
        <f t="shared" si="6"/>
        <v>0.00010091969972592096</v>
      </c>
      <c r="W28" s="1">
        <f t="shared" si="7"/>
        <v>-5.786981579689477E-05</v>
      </c>
      <c r="Y28" s="1">
        <f t="shared" si="0"/>
        <v>-0.0011101166969602616</v>
      </c>
      <c r="Z28" s="1">
        <f t="shared" si="1"/>
        <v>-0.0012110363966861826</v>
      </c>
    </row>
    <row r="29" spans="2:26" ht="12.75">
      <c r="B29" s="1" t="s">
        <v>2</v>
      </c>
      <c r="C29" s="23">
        <v>-50.4955</v>
      </c>
      <c r="D29" s="24">
        <v>-50.492483363597</v>
      </c>
      <c r="E29" s="25">
        <v>-50.4956953162365</v>
      </c>
      <c r="F29" s="25">
        <v>-50.4943647745515</v>
      </c>
      <c r="G29" s="26">
        <v>-50.4954649155543</v>
      </c>
      <c r="H29" s="26">
        <v>-50.4923832705497</v>
      </c>
      <c r="I29" s="26">
        <v>-50.4972564127207</v>
      </c>
      <c r="J29" s="26">
        <v>-50.492167660702</v>
      </c>
      <c r="K29" s="26">
        <v>-50.492167660702</v>
      </c>
      <c r="L29" s="26">
        <v>-50.4934859712495</v>
      </c>
      <c r="M29" s="26">
        <v>-50.4919529574621</v>
      </c>
      <c r="N29" s="27">
        <v>-50.4907813405322</v>
      </c>
      <c r="P29" s="1">
        <f t="shared" si="2"/>
        <v>-50.493641970321455</v>
      </c>
      <c r="Q29" s="1">
        <f t="shared" si="3"/>
        <v>0.001975128262202434</v>
      </c>
      <c r="S29" s="1">
        <f t="shared" si="4"/>
        <v>-50.4934730585325</v>
      </c>
      <c r="T29" s="1">
        <f t="shared" si="5"/>
        <v>0.0019785431703751195</v>
      </c>
      <c r="V29" s="1">
        <f t="shared" si="6"/>
        <v>-0.00016891178895406256</v>
      </c>
      <c r="W29" s="1">
        <f t="shared" si="7"/>
        <v>-3.4149081726856864E-06</v>
      </c>
      <c r="Y29" s="1">
        <f t="shared" si="0"/>
        <v>0.0018580296785444261</v>
      </c>
      <c r="Z29" s="1">
        <f t="shared" si="1"/>
        <v>0.0020269414674984887</v>
      </c>
    </row>
    <row r="30" spans="1:26" ht="12.75">
      <c r="A30" s="2">
        <v>10</v>
      </c>
      <c r="B30" s="1" t="s">
        <v>0</v>
      </c>
      <c r="C30" s="23">
        <v>71.481</v>
      </c>
      <c r="D30" s="24">
        <v>71.4781492904944</v>
      </c>
      <c r="E30" s="25">
        <v>71.4753219957011</v>
      </c>
      <c r="F30" s="26">
        <v>71.4821636933446</v>
      </c>
      <c r="G30" s="26">
        <v>71.4800226829967</v>
      </c>
      <c r="H30" s="26">
        <v>71.481552596731</v>
      </c>
      <c r="I30" s="26">
        <v>71.4804121192363</v>
      </c>
      <c r="J30" s="26">
        <v>71.4806760661409</v>
      </c>
      <c r="K30" s="26">
        <v>71.4806760661409</v>
      </c>
      <c r="L30" s="26">
        <v>71.4816294675012</v>
      </c>
      <c r="M30" s="26">
        <v>71.4791747508383</v>
      </c>
      <c r="N30" s="27">
        <v>71.4790226559722</v>
      </c>
      <c r="P30" s="1">
        <f t="shared" si="2"/>
        <v>71.47998344875813</v>
      </c>
      <c r="Q30" s="1">
        <f t="shared" si="3"/>
        <v>0.001877463898019716</v>
      </c>
      <c r="S30" s="1">
        <f t="shared" si="4"/>
        <v>71.47989103500888</v>
      </c>
      <c r="T30" s="1">
        <f t="shared" si="5"/>
        <v>0.0019402643591309111</v>
      </c>
      <c r="V30" s="1">
        <f t="shared" si="6"/>
        <v>9.241374925750279E-05</v>
      </c>
      <c r="W30" s="1">
        <f t="shared" si="7"/>
        <v>-6.280046111119503E-05</v>
      </c>
      <c r="Y30" s="1">
        <f t="shared" si="0"/>
        <v>-0.0010165512418609524</v>
      </c>
      <c r="Z30" s="1">
        <f t="shared" si="1"/>
        <v>-0.0011089649911184551</v>
      </c>
    </row>
    <row r="31" spans="2:26" ht="12.75">
      <c r="B31" s="1" t="s">
        <v>1</v>
      </c>
      <c r="C31" s="23">
        <v>1.8624</v>
      </c>
      <c r="D31" s="24">
        <v>1.86383696716563</v>
      </c>
      <c r="E31" s="25">
        <v>1.8643014245793</v>
      </c>
      <c r="F31" s="26">
        <v>1.86217189225927</v>
      </c>
      <c r="G31" s="26">
        <v>1.86443220603863</v>
      </c>
      <c r="H31" s="26">
        <v>1.86235417077299</v>
      </c>
      <c r="I31" s="26">
        <v>1.86090984767486</v>
      </c>
      <c r="J31" s="26">
        <v>1.86572601165556</v>
      </c>
      <c r="K31" s="26">
        <v>1.86572601165556</v>
      </c>
      <c r="L31" s="26">
        <v>1.8657803594429</v>
      </c>
      <c r="M31" s="26">
        <v>1.86564359822489</v>
      </c>
      <c r="N31" s="27">
        <v>1.86083886261321</v>
      </c>
      <c r="P31" s="1">
        <f t="shared" si="2"/>
        <v>1.8636767793402333</v>
      </c>
      <c r="Q31" s="1">
        <f t="shared" si="3"/>
        <v>0.0018837214007260776</v>
      </c>
      <c r="S31" s="1">
        <f t="shared" si="4"/>
        <v>1.8637928501893455</v>
      </c>
      <c r="T31" s="1">
        <f t="shared" si="5"/>
        <v>0.0019301323044105365</v>
      </c>
      <c r="V31" s="1">
        <f t="shared" si="6"/>
        <v>-0.00011607084911213761</v>
      </c>
      <c r="W31" s="1">
        <f t="shared" si="7"/>
        <v>-4.6410903684458845E-05</v>
      </c>
      <c r="Y31" s="1">
        <f t="shared" si="0"/>
        <v>0.0012767793402332916</v>
      </c>
      <c r="Z31" s="1">
        <f t="shared" si="1"/>
        <v>0.0013928501893454293</v>
      </c>
    </row>
    <row r="32" spans="2:26" ht="12.75">
      <c r="B32" s="1" t="s">
        <v>2</v>
      </c>
      <c r="C32" s="28">
        <v>-54.4869</v>
      </c>
      <c r="D32" s="29">
        <v>-54.4852821378427</v>
      </c>
      <c r="E32" s="30">
        <v>-54.4834290698475</v>
      </c>
      <c r="F32" s="31">
        <v>-54.4854632863849</v>
      </c>
      <c r="G32" s="31">
        <v>-54.4871629663451</v>
      </c>
      <c r="H32" s="31">
        <v>-54.4906568340552</v>
      </c>
      <c r="I32" s="31">
        <v>-54.4885521646177</v>
      </c>
      <c r="J32" s="31">
        <v>-54.4822959039183</v>
      </c>
      <c r="K32" s="31">
        <v>-54.4822959039183</v>
      </c>
      <c r="L32" s="31">
        <v>-54.487584510906</v>
      </c>
      <c r="M32" s="31">
        <v>-54.4862659953992</v>
      </c>
      <c r="N32" s="32">
        <v>-54.4841544820527</v>
      </c>
      <c r="P32" s="1">
        <f t="shared" si="2"/>
        <v>-54.48583693794063</v>
      </c>
      <c r="Q32" s="1">
        <f t="shared" si="3"/>
        <v>0.0025385063146340617</v>
      </c>
      <c r="S32" s="1">
        <f t="shared" si="4"/>
        <v>-54.485740295935244</v>
      </c>
      <c r="T32" s="1">
        <f t="shared" si="5"/>
        <v>0.0026391536524512566</v>
      </c>
      <c r="V32" s="1">
        <f t="shared" si="6"/>
        <v>-9.66420053885031E-05</v>
      </c>
      <c r="W32" s="1">
        <f t="shared" si="7"/>
        <v>-0.00010064733781719494</v>
      </c>
      <c r="Y32" s="1">
        <f t="shared" si="0"/>
        <v>0.0010630620593659046</v>
      </c>
      <c r="Z32" s="1">
        <f t="shared" si="1"/>
        <v>0.0011597040647544077</v>
      </c>
    </row>
  </sheetData>
  <mergeCells count="1">
    <mergeCell ref="D1:N1"/>
  </mergeCells>
  <conditionalFormatting sqref="Q3:R32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orientation="portrait" paperSize="9"/>
  <ignoredErrors>
    <ignoredError sqref="S3:T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K39" sqref="K39"/>
    </sheetView>
  </sheetViews>
  <sheetFormatPr defaultColWidth="9.140625" defaultRowHeight="12.75"/>
  <cols>
    <col min="4" max="13" width="9.140625" style="1" customWidth="1"/>
    <col min="14" max="14" width="12.8515625" style="1" customWidth="1"/>
  </cols>
  <sheetData>
    <row r="1" spans="1:3" ht="12.75">
      <c r="A1" s="2" t="s">
        <v>15</v>
      </c>
      <c r="B1" s="1"/>
      <c r="C1" s="1"/>
    </row>
    <row r="2" spans="1:14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>
        <v>1</v>
      </c>
      <c r="B3" s="1" t="s">
        <v>0</v>
      </c>
      <c r="D3" s="8">
        <f aca="true" t="shared" si="0" ref="D3:N12">IF(Data="","",Data-Ref)</f>
        <v>0.006582888083897842</v>
      </c>
      <c r="E3" s="5">
        <f t="shared" si="0"/>
      </c>
      <c r="F3" s="5">
        <f t="shared" si="0"/>
        <v>0.007296928291992799</v>
      </c>
      <c r="G3" s="5">
        <f t="shared" si="0"/>
        <v>0.007569459147887869</v>
      </c>
      <c r="H3" s="5">
        <f t="shared" si="0"/>
      </c>
      <c r="I3" s="5">
        <f t="shared" si="0"/>
        <v>0.008241627031196685</v>
      </c>
      <c r="J3" s="5">
        <f t="shared" si="0"/>
      </c>
      <c r="K3" s="5">
        <f t="shared" si="0"/>
      </c>
      <c r="L3" s="5">
        <f t="shared" si="0"/>
        <v>0.008946523122986605</v>
      </c>
      <c r="M3" s="5">
        <f t="shared" si="0"/>
        <v>0.009450973375592753</v>
      </c>
      <c r="N3" s="6">
        <f t="shared" si="0"/>
      </c>
    </row>
    <row r="4" spans="1:14" ht="12.75">
      <c r="A4" s="2"/>
      <c r="B4" s="1" t="s">
        <v>1</v>
      </c>
      <c r="D4" s="9">
        <f t="shared" si="0"/>
        <v>-0.007522961474801804</v>
      </c>
      <c r="E4" s="4">
        <f t="shared" si="0"/>
      </c>
      <c r="F4" s="13">
        <f t="shared" si="0"/>
        <v>-0.022447974455300113</v>
      </c>
      <c r="G4" s="4">
        <f t="shared" si="0"/>
        <v>-0.011101422471202937</v>
      </c>
      <c r="H4" s="4">
        <f t="shared" si="0"/>
      </c>
      <c r="I4" s="4">
        <f t="shared" si="0"/>
        <v>-0.009225487272402688</v>
      </c>
      <c r="J4" s="4">
        <f t="shared" si="0"/>
      </c>
      <c r="K4" s="4">
        <f t="shared" si="0"/>
      </c>
      <c r="L4" s="4">
        <f t="shared" si="0"/>
        <v>-0.009732308457703454</v>
      </c>
      <c r="M4" s="4">
        <f t="shared" si="0"/>
        <v>-0.010254015680700945</v>
      </c>
      <c r="N4" s="7">
        <f t="shared" si="0"/>
      </c>
    </row>
    <row r="5" spans="1:14" ht="12.75">
      <c r="A5" s="2"/>
      <c r="B5" s="1" t="s">
        <v>2</v>
      </c>
      <c r="D5" s="9">
        <f t="shared" si="0"/>
        <v>0.0008306591637037286</v>
      </c>
      <c r="E5" s="4">
        <f t="shared" si="0"/>
      </c>
      <c r="F5" s="4">
        <f t="shared" si="0"/>
        <v>-0.0024116097481012844</v>
      </c>
      <c r="G5" s="4">
        <f t="shared" si="0"/>
        <v>-0.0007773487581985705</v>
      </c>
      <c r="H5" s="4">
        <f t="shared" si="0"/>
      </c>
      <c r="I5" s="4">
        <f t="shared" si="0"/>
        <v>0.0014478722930988397</v>
      </c>
      <c r="J5" s="4">
        <f t="shared" si="0"/>
      </c>
      <c r="K5" s="4">
        <f t="shared" si="0"/>
      </c>
      <c r="L5" s="4">
        <f t="shared" si="0"/>
        <v>-0.0023185808172954125</v>
      </c>
      <c r="M5" s="4">
        <f t="shared" si="0"/>
        <v>-0.002801109021000059</v>
      </c>
      <c r="N5" s="7">
        <f t="shared" si="0"/>
      </c>
    </row>
    <row r="6" spans="1:14" ht="12.75">
      <c r="A6" s="2">
        <v>2</v>
      </c>
      <c r="B6" s="1" t="s">
        <v>0</v>
      </c>
      <c r="D6" s="9">
        <f t="shared" si="0"/>
        <v>-0.0067217827669026065</v>
      </c>
      <c r="E6" s="4">
        <f t="shared" si="0"/>
        <v>-0.008405719524205324</v>
      </c>
      <c r="F6" s="4">
        <f t="shared" si="0"/>
        <v>-0.005517218116011691</v>
      </c>
      <c r="G6" s="4">
        <f t="shared" si="0"/>
        <v>-0.004341078553807165</v>
      </c>
      <c r="H6" s="4">
        <f t="shared" si="0"/>
        <v>-0.0019842714160063224</v>
      </c>
      <c r="I6" s="4">
        <f t="shared" si="0"/>
        <v>-0.003821712964708013</v>
      </c>
      <c r="J6" s="4">
        <f t="shared" si="0"/>
        <v>-0.009349611693508564</v>
      </c>
      <c r="K6" s="4">
        <f t="shared" si="0"/>
        <v>-0.009349611693508564</v>
      </c>
      <c r="L6" s="4">
        <f t="shared" si="0"/>
        <v>-0.007336179676713073</v>
      </c>
      <c r="M6" s="4">
        <f t="shared" si="0"/>
        <v>-0.006256096123308907</v>
      </c>
      <c r="N6" s="7">
        <f t="shared" si="0"/>
        <v>-0.007378260290906269</v>
      </c>
    </row>
    <row r="7" spans="1:14" ht="12.75">
      <c r="A7" s="2"/>
      <c r="B7" s="1" t="s">
        <v>1</v>
      </c>
      <c r="D7" s="9">
        <f t="shared" si="0"/>
        <v>-0.0029366789277993632</v>
      </c>
      <c r="E7" s="4">
        <f t="shared" si="0"/>
        <v>-0.0071044365573982304</v>
      </c>
      <c r="F7" s="4">
        <f t="shared" si="0"/>
        <v>-0.005230324580200119</v>
      </c>
      <c r="G7" s="4">
        <f t="shared" si="0"/>
        <v>0.0006229375593029829</v>
      </c>
      <c r="H7" s="4">
        <f t="shared" si="0"/>
        <v>-0.0033535289142996305</v>
      </c>
      <c r="I7" s="4">
        <f t="shared" si="0"/>
        <v>0.003077910711603238</v>
      </c>
      <c r="J7" s="4">
        <f t="shared" si="0"/>
        <v>-0.002865999685496945</v>
      </c>
      <c r="K7" s="4">
        <f t="shared" si="0"/>
        <v>-0.002865999685496945</v>
      </c>
      <c r="L7" s="4">
        <f t="shared" si="0"/>
        <v>-0.0005221648704996085</v>
      </c>
      <c r="M7" s="4">
        <f t="shared" si="0"/>
        <v>-0.0004338293558987516</v>
      </c>
      <c r="N7" s="7">
        <f t="shared" si="0"/>
        <v>-0.0036655174011990255</v>
      </c>
    </row>
    <row r="8" spans="1:14" ht="12.75">
      <c r="A8" s="2"/>
      <c r="B8" s="1" t="s">
        <v>2</v>
      </c>
      <c r="D8" s="9">
        <f t="shared" si="0"/>
        <v>-0.009025928733500166</v>
      </c>
      <c r="E8" s="4">
        <f t="shared" si="0"/>
        <v>-0.009333799051098879</v>
      </c>
      <c r="F8" s="4">
        <f t="shared" si="0"/>
        <v>-0.010046963617298843</v>
      </c>
      <c r="G8" s="4">
        <f t="shared" si="0"/>
        <v>-0.008092346821698015</v>
      </c>
      <c r="H8" s="4">
        <f t="shared" si="0"/>
        <v>-0.007393903466898166</v>
      </c>
      <c r="I8" s="4">
        <f t="shared" si="0"/>
        <v>-0.010073555337797302</v>
      </c>
      <c r="J8" s="4">
        <f t="shared" si="0"/>
        <v>-0.005329235249995179</v>
      </c>
      <c r="K8" s="4">
        <f t="shared" si="0"/>
        <v>-0.005329235249995179</v>
      </c>
      <c r="L8" s="4">
        <f t="shared" si="0"/>
        <v>-0.004547328289497443</v>
      </c>
      <c r="M8" s="4">
        <f t="shared" si="0"/>
        <v>-0.005054876466196845</v>
      </c>
      <c r="N8" s="7">
        <f t="shared" si="0"/>
        <v>-0.00924578244379859</v>
      </c>
    </row>
    <row r="9" spans="1:14" ht="12.75">
      <c r="A9" s="2">
        <v>3</v>
      </c>
      <c r="B9" s="1" t="s">
        <v>0</v>
      </c>
      <c r="D9" s="9">
        <f t="shared" si="0"/>
        <v>0.008975631785098415</v>
      </c>
      <c r="E9" s="4">
        <f t="shared" si="0"/>
        <v>0.009528414061797719</v>
      </c>
      <c r="F9" s="4">
        <f t="shared" si="0"/>
        <v>0.011328687396698456</v>
      </c>
      <c r="G9" s="4">
        <f t="shared" si="0"/>
        <v>0.007414012399095782</v>
      </c>
      <c r="H9" s="4">
        <f t="shared" si="0"/>
        <v>0.012307234314299365</v>
      </c>
      <c r="I9" s="4">
        <f t="shared" si="0"/>
        <v>0.007944454898797915</v>
      </c>
      <c r="J9" s="4">
        <f t="shared" si="0"/>
        <v>0.004801488252695663</v>
      </c>
      <c r="K9" s="4">
        <f t="shared" si="0"/>
        <v>0.004801488252695663</v>
      </c>
      <c r="L9" s="4">
        <f t="shared" si="0"/>
        <v>0.00896744851520026</v>
      </c>
      <c r="M9" s="4">
        <f t="shared" si="0"/>
        <v>0.008981494651997934</v>
      </c>
      <c r="N9" s="7">
        <f t="shared" si="0"/>
        <v>0.00975693499459851</v>
      </c>
    </row>
    <row r="10" spans="1:14" ht="12.75">
      <c r="A10" s="2"/>
      <c r="B10" s="1" t="s">
        <v>1</v>
      </c>
      <c r="D10" s="9">
        <f t="shared" si="0"/>
        <v>0.001302996398997891</v>
      </c>
      <c r="E10" s="4">
        <f t="shared" si="0"/>
        <v>-0.0023251699051982655</v>
      </c>
      <c r="F10" s="4">
        <f t="shared" si="0"/>
        <v>0.0016008395815987342</v>
      </c>
      <c r="G10" s="4">
        <f t="shared" si="0"/>
        <v>0.00322886097080044</v>
      </c>
      <c r="H10" s="4">
        <f t="shared" si="0"/>
        <v>0.000627015185102664</v>
      </c>
      <c r="I10" s="4">
        <f t="shared" si="0"/>
        <v>0.0035136610466963702</v>
      </c>
      <c r="J10" s="4">
        <f t="shared" si="0"/>
        <v>-0.003012456022602805</v>
      </c>
      <c r="K10" s="4">
        <f t="shared" si="0"/>
        <v>-0.003012456022602805</v>
      </c>
      <c r="L10" s="4">
        <f t="shared" si="0"/>
        <v>-0.000575643604101117</v>
      </c>
      <c r="M10" s="4">
        <f t="shared" si="0"/>
        <v>0.0025090765360999967</v>
      </c>
      <c r="N10" s="7">
        <f t="shared" si="0"/>
        <v>0.0008818053927015512</v>
      </c>
    </row>
    <row r="11" spans="1:14" ht="12.75">
      <c r="A11" s="2"/>
      <c r="B11" s="1" t="s">
        <v>2</v>
      </c>
      <c r="D11" s="9">
        <f t="shared" si="0"/>
        <v>-0.004864540708197751</v>
      </c>
      <c r="E11" s="4">
        <f t="shared" si="0"/>
        <v>0.004763601882103785</v>
      </c>
      <c r="F11" s="4">
        <f t="shared" si="0"/>
        <v>-0.004080680312497975</v>
      </c>
      <c r="G11" s="4">
        <f t="shared" si="0"/>
        <v>-0.0010079572869017284</v>
      </c>
      <c r="H11" s="4">
        <f t="shared" si="0"/>
        <v>-0.00033788288779845743</v>
      </c>
      <c r="I11" s="4">
        <f t="shared" si="0"/>
        <v>-0.001126407998796708</v>
      </c>
      <c r="J11" s="4">
        <f t="shared" si="0"/>
        <v>-0.0014854540645998782</v>
      </c>
      <c r="K11" s="4">
        <f t="shared" si="0"/>
        <v>-0.0014854540645998782</v>
      </c>
      <c r="L11" s="4">
        <f t="shared" si="0"/>
        <v>5.458876739794505E-05</v>
      </c>
      <c r="M11" s="4">
        <f t="shared" si="0"/>
        <v>-0.0014554707999963057</v>
      </c>
      <c r="N11" s="7">
        <f t="shared" si="0"/>
        <v>-0.0026194734947964093</v>
      </c>
    </row>
    <row r="12" spans="1:14" ht="12.75">
      <c r="A12" s="2">
        <v>4</v>
      </c>
      <c r="B12" s="1" t="s">
        <v>0</v>
      </c>
      <c r="D12" s="9">
        <f t="shared" si="0"/>
        <v>0.0010163949496018176</v>
      </c>
      <c r="E12" s="4">
        <f t="shared" si="0"/>
        <v>0.007322367703395116</v>
      </c>
      <c r="F12" s="4">
        <f t="shared" si="0"/>
      </c>
      <c r="G12" s="4">
        <f t="shared" si="0"/>
        <v>0.0030283062968976537</v>
      </c>
      <c r="H12" s="4">
        <f t="shared" si="0"/>
      </c>
      <c r="I12" s="4">
        <f t="shared" si="0"/>
        <v>-0.001141766732700944</v>
      </c>
      <c r="J12" s="4">
        <f t="shared" si="0"/>
        <v>0.0031078763779959218</v>
      </c>
      <c r="K12" s="4">
        <f t="shared" si="0"/>
        <v>0.0031078763779959218</v>
      </c>
      <c r="L12" s="4">
        <f t="shared" si="0"/>
        <v>-0.001206015775998992</v>
      </c>
      <c r="M12" s="4">
        <f t="shared" si="0"/>
        <v>0.0009407729979002966</v>
      </c>
      <c r="N12" s="7">
        <f t="shared" si="0"/>
        <v>0.004994673053296594</v>
      </c>
    </row>
    <row r="13" spans="1:14" ht="12.75">
      <c r="A13" s="2"/>
      <c r="B13" s="1" t="s">
        <v>1</v>
      </c>
      <c r="D13" s="9">
        <f aca="true" t="shared" si="1" ref="D13:N22">IF(Data="","",Data-Ref)</f>
        <v>0.0028117189513992003</v>
      </c>
      <c r="E13" s="4">
        <f t="shared" si="1"/>
        <v>0.0013299582272985333</v>
      </c>
      <c r="F13" s="4">
        <f t="shared" si="1"/>
      </c>
      <c r="G13" s="4">
        <f t="shared" si="1"/>
        <v>0.0033472103574005985</v>
      </c>
      <c r="H13" s="4">
        <f t="shared" si="1"/>
      </c>
      <c r="I13" s="4">
        <f t="shared" si="1"/>
        <v>0.004564020807798386</v>
      </c>
      <c r="J13" s="4">
        <f t="shared" si="1"/>
        <v>0.0007468550178977296</v>
      </c>
      <c r="K13" s="4">
        <f t="shared" si="1"/>
        <v>0.0007468550178977296</v>
      </c>
      <c r="L13" s="4">
        <f t="shared" si="1"/>
        <v>0.0030731167898991885</v>
      </c>
      <c r="M13" s="4">
        <f t="shared" si="1"/>
        <v>0.003570395520398506</v>
      </c>
      <c r="N13" s="7">
        <f t="shared" si="1"/>
        <v>0.004470869123700538</v>
      </c>
    </row>
    <row r="14" spans="1:14" ht="12.75">
      <c r="A14" s="2"/>
      <c r="B14" s="1" t="s">
        <v>2</v>
      </c>
      <c r="D14" s="9">
        <f t="shared" si="1"/>
        <v>0.008652664337999383</v>
      </c>
      <c r="E14" s="4">
        <f t="shared" si="1"/>
        <v>-0.002089323465000348</v>
      </c>
      <c r="F14" s="4">
        <f t="shared" si="1"/>
      </c>
      <c r="G14" s="4">
        <f t="shared" si="1"/>
        <v>0.00979824554339892</v>
      </c>
      <c r="H14" s="4">
        <f t="shared" si="1"/>
      </c>
      <c r="I14" s="4">
        <f t="shared" si="1"/>
        <v>0.009985012413698868</v>
      </c>
      <c r="J14" s="4">
        <f t="shared" si="1"/>
        <v>0.004612824278499517</v>
      </c>
      <c r="K14" s="4">
        <f t="shared" si="1"/>
        <v>0.004612824278499517</v>
      </c>
      <c r="L14" s="4">
        <f t="shared" si="1"/>
        <v>0.008009855002899968</v>
      </c>
      <c r="M14" s="4">
        <f t="shared" si="1"/>
        <v>0.009001630875198785</v>
      </c>
      <c r="N14" s="7">
        <f t="shared" si="1"/>
        <v>0.008836325560899638</v>
      </c>
    </row>
    <row r="15" spans="1:14" ht="12.75">
      <c r="A15" s="2">
        <v>5</v>
      </c>
      <c r="B15" s="1" t="s">
        <v>0</v>
      </c>
      <c r="D15" s="9">
        <f t="shared" si="1"/>
        <v>-0.003809522009895261</v>
      </c>
      <c r="E15" s="4">
        <f t="shared" si="1"/>
        <v>0.004416827508805454</v>
      </c>
      <c r="F15" s="4">
        <f t="shared" si="1"/>
        <v>0.004821008673900451</v>
      </c>
      <c r="G15" s="4">
        <f t="shared" si="1"/>
        <v>-0.006240899844399905</v>
      </c>
      <c r="H15" s="4">
        <f t="shared" si="1"/>
        <v>-0.006592509266894808</v>
      </c>
      <c r="I15" s="4">
        <f t="shared" si="1"/>
        <v>-0.005927744230099563</v>
      </c>
      <c r="J15" s="4">
        <f t="shared" si="1"/>
        <v>-0.0013911272030000532</v>
      </c>
      <c r="K15" s="4">
        <f t="shared" si="1"/>
        <v>-0.0013911272030000532</v>
      </c>
      <c r="L15" s="4">
        <f t="shared" si="1"/>
        <v>-0.003544230232897405</v>
      </c>
      <c r="M15" s="4">
        <f t="shared" si="1"/>
        <v>-0.005538654801597431</v>
      </c>
      <c r="N15" s="7">
        <f t="shared" si="1"/>
        <v>-0.0029760001661998103</v>
      </c>
    </row>
    <row r="16" spans="1:14" ht="12.75">
      <c r="A16" s="2"/>
      <c r="B16" s="1" t="s">
        <v>1</v>
      </c>
      <c r="D16" s="9">
        <f t="shared" si="1"/>
        <v>0.0038374866030999044</v>
      </c>
      <c r="E16" s="4">
        <f t="shared" si="1"/>
        <v>0.0031474215199498445</v>
      </c>
      <c r="F16" s="4">
        <f t="shared" si="1"/>
        <v>0.009751519955150556</v>
      </c>
      <c r="G16" s="4">
        <f t="shared" si="1"/>
        <v>0.0023430424665900063</v>
      </c>
      <c r="H16" s="4">
        <f t="shared" si="1"/>
        <v>0.008497968655400534</v>
      </c>
      <c r="I16" s="4">
        <f t="shared" si="1"/>
        <v>0.0010831974278797674</v>
      </c>
      <c r="J16" s="4">
        <f t="shared" si="1"/>
        <v>-0.003389356175529379</v>
      </c>
      <c r="K16" s="4">
        <f t="shared" si="1"/>
        <v>-0.003389356175529379</v>
      </c>
      <c r="L16" s="4">
        <f t="shared" si="1"/>
        <v>-0.0008705807300799506</v>
      </c>
      <c r="M16" s="4">
        <f t="shared" si="1"/>
        <v>0.004364804887650564</v>
      </c>
      <c r="N16" s="7">
        <f t="shared" si="1"/>
        <v>0.0005318932668902931</v>
      </c>
    </row>
    <row r="17" spans="1:14" ht="12.75">
      <c r="A17" s="2"/>
      <c r="B17" s="1" t="s">
        <v>2</v>
      </c>
      <c r="D17" s="9">
        <f t="shared" si="1"/>
        <v>0.000377242387699539</v>
      </c>
      <c r="E17" s="4">
        <f t="shared" si="1"/>
        <v>-0.003110863430601185</v>
      </c>
      <c r="F17" s="4">
        <f t="shared" si="1"/>
        <v>0.00837181112139973</v>
      </c>
      <c r="G17" s="4">
        <f t="shared" si="1"/>
        <v>0.0015784417096984527</v>
      </c>
      <c r="H17" s="4">
        <f t="shared" si="1"/>
        <v>0.005548819237798597</v>
      </c>
      <c r="I17" s="4">
        <f t="shared" si="1"/>
        <v>0.002250732874898631</v>
      </c>
      <c r="J17" s="4">
        <f t="shared" si="1"/>
        <v>-0.001521694430699938</v>
      </c>
      <c r="K17" s="4">
        <f t="shared" si="1"/>
        <v>-0.001521694430699938</v>
      </c>
      <c r="L17" s="4">
        <f t="shared" si="1"/>
        <v>0.0002353038496991644</v>
      </c>
      <c r="M17" s="4">
        <f t="shared" si="1"/>
        <v>-0.00046076100610115134</v>
      </c>
      <c r="N17" s="7">
        <f t="shared" si="1"/>
        <v>-0.0003112045646016526</v>
      </c>
    </row>
    <row r="18" spans="1:14" ht="12.75">
      <c r="A18" s="2">
        <v>6</v>
      </c>
      <c r="B18" s="1" t="s">
        <v>0</v>
      </c>
      <c r="D18" s="9">
        <f t="shared" si="1"/>
        <v>-0.002704360190701749</v>
      </c>
      <c r="E18" s="4">
        <f t="shared" si="1"/>
        <v>0.0008496703750999757</v>
      </c>
      <c r="F18" s="4">
        <f t="shared" si="1"/>
        <v>0.0019708136889988737</v>
      </c>
      <c r="G18" s="4">
        <f t="shared" si="1"/>
        <v>-0.008979154995000016</v>
      </c>
      <c r="H18" s="4">
        <f t="shared" si="1"/>
        <v>0.002506717097698896</v>
      </c>
      <c r="I18" s="4">
        <f t="shared" si="1"/>
        <v>-0.008343948289901704</v>
      </c>
      <c r="J18" s="4">
        <f t="shared" si="1"/>
        <v>0.0044411733206999315</v>
      </c>
      <c r="K18" s="4">
        <f t="shared" si="1"/>
        <v>0.0044411733206999315</v>
      </c>
      <c r="L18" s="4">
        <f t="shared" si="1"/>
        <v>-0.005699957749399687</v>
      </c>
      <c r="M18" s="4">
        <f t="shared" si="1"/>
        <v>-0.005235572172001213</v>
      </c>
      <c r="N18" s="7">
        <f t="shared" si="1"/>
        <v>-0.004366352998701473</v>
      </c>
    </row>
    <row r="19" spans="1:14" ht="12.75">
      <c r="A19" s="2"/>
      <c r="B19" s="1" t="s">
        <v>1</v>
      </c>
      <c r="D19" s="9">
        <f t="shared" si="1"/>
        <v>-0.0019954391525995874</v>
      </c>
      <c r="E19" s="4">
        <f t="shared" si="1"/>
        <v>0.003140838951400937</v>
      </c>
      <c r="F19" s="4">
        <f t="shared" si="1"/>
        <v>0.0016096422048015313</v>
      </c>
      <c r="G19" s="4">
        <f t="shared" si="1"/>
        <v>-0.000739818421498839</v>
      </c>
      <c r="H19" s="4">
        <f t="shared" si="1"/>
        <v>-0.0005313095693999514</v>
      </c>
      <c r="I19" s="4">
        <f t="shared" si="1"/>
        <v>-0.0025471862084991415</v>
      </c>
      <c r="J19" s="4">
        <f t="shared" si="1"/>
        <v>-0.0007704815610001248</v>
      </c>
      <c r="K19" s="4">
        <f t="shared" si="1"/>
        <v>-0.0007704815610001248</v>
      </c>
      <c r="L19" s="4">
        <f t="shared" si="1"/>
        <v>0.002639786629801577</v>
      </c>
      <c r="M19" s="4">
        <f t="shared" si="1"/>
        <v>-0.0011422236468998648</v>
      </c>
      <c r="N19" s="7">
        <f t="shared" si="1"/>
        <v>0.0008812073990007718</v>
      </c>
    </row>
    <row r="20" spans="1:14" ht="12.75">
      <c r="A20" s="2"/>
      <c r="B20" s="1" t="s">
        <v>2</v>
      </c>
      <c r="D20" s="9">
        <f t="shared" si="1"/>
        <v>0.0017342365509289692</v>
      </c>
      <c r="E20" s="4">
        <f t="shared" si="1"/>
        <v>-0.0029600175081903046</v>
      </c>
      <c r="F20" s="4">
        <f t="shared" si="1"/>
        <v>0.0002951019164889601</v>
      </c>
      <c r="G20" s="4">
        <f t="shared" si="1"/>
        <v>-0.0012711524869910562</v>
      </c>
      <c r="H20" s="4">
        <f t="shared" si="1"/>
        <v>0.0011945396447092804</v>
      </c>
      <c r="I20" s="4">
        <f t="shared" si="1"/>
        <v>0.000924923093238661</v>
      </c>
      <c r="J20" s="4">
        <f t="shared" si="1"/>
        <v>-0.0015696095109412056</v>
      </c>
      <c r="K20" s="4">
        <f t="shared" si="1"/>
        <v>-0.0015696095109412056</v>
      </c>
      <c r="L20" s="4">
        <f t="shared" si="1"/>
        <v>-0.0027633563578106646</v>
      </c>
      <c r="M20" s="4">
        <f t="shared" si="1"/>
        <v>-0.003410460720580488</v>
      </c>
      <c r="N20" s="7">
        <f t="shared" si="1"/>
        <v>-0.0041240424728208325</v>
      </c>
    </row>
    <row r="21" spans="1:14" ht="12.75">
      <c r="A21" s="2">
        <v>7</v>
      </c>
      <c r="B21" s="1" t="s">
        <v>0</v>
      </c>
      <c r="D21" s="9">
        <f t="shared" si="1"/>
        <v>-0.00446725354780142</v>
      </c>
      <c r="E21" s="4">
        <f t="shared" si="1"/>
        <v>-0.0005698053445968299</v>
      </c>
      <c r="F21" s="4">
        <f t="shared" si="1"/>
        <v>-0.004641764346601462</v>
      </c>
      <c r="G21" s="4">
        <f t="shared" si="1"/>
      </c>
      <c r="H21" s="4">
        <f t="shared" si="1"/>
        <v>0.00032122784109844815</v>
      </c>
      <c r="I21" s="4">
        <f t="shared" si="1"/>
      </c>
      <c r="J21" s="4">
        <f t="shared" si="1"/>
        <v>-0.004198853550995807</v>
      </c>
      <c r="K21" s="4">
        <f t="shared" si="1"/>
        <v>-0.004198853550995807</v>
      </c>
      <c r="L21" s="4">
        <f t="shared" si="1"/>
      </c>
      <c r="M21" s="4">
        <f t="shared" si="1"/>
      </c>
      <c r="N21" s="7">
        <f t="shared" si="1"/>
      </c>
    </row>
    <row r="22" spans="1:14" ht="12.75">
      <c r="A22" s="2"/>
      <c r="B22" s="1" t="s">
        <v>1</v>
      </c>
      <c r="D22" s="9">
        <f t="shared" si="1"/>
        <v>0.004665414358498765</v>
      </c>
      <c r="E22" s="4">
        <f t="shared" si="1"/>
        <v>0.009750274848798313</v>
      </c>
      <c r="F22" s="4">
        <f t="shared" si="1"/>
        <v>0.006792416260999801</v>
      </c>
      <c r="G22" s="4">
        <f t="shared" si="1"/>
      </c>
      <c r="H22" s="4">
        <f t="shared" si="1"/>
        <v>0.005557404157102042</v>
      </c>
      <c r="I22" s="4">
        <f t="shared" si="1"/>
      </c>
      <c r="J22" s="4">
        <f t="shared" si="1"/>
        <v>0.007317410789397627</v>
      </c>
      <c r="K22" s="4">
        <f t="shared" si="1"/>
        <v>0.007317410789397627</v>
      </c>
      <c r="L22" s="4">
        <f t="shared" si="1"/>
      </c>
      <c r="M22" s="4">
        <f t="shared" si="1"/>
      </c>
      <c r="N22" s="7">
        <f t="shared" si="1"/>
      </c>
    </row>
    <row r="23" spans="1:14" ht="12.75">
      <c r="A23" s="2"/>
      <c r="B23" s="1" t="s">
        <v>2</v>
      </c>
      <c r="D23" s="9">
        <f aca="true" t="shared" si="2" ref="D23:N32">IF(Data="","",Data-Ref)</f>
        <v>-0.002338831558999388</v>
      </c>
      <c r="E23" s="4">
        <f t="shared" si="2"/>
        <v>-0.0013843318412991579</v>
      </c>
      <c r="F23" s="4">
        <f t="shared" si="2"/>
        <v>-0.005185581367099346</v>
      </c>
      <c r="G23" s="4">
        <f t="shared" si="2"/>
      </c>
      <c r="H23" s="4">
        <f t="shared" si="2"/>
        <v>-0.002345554144598694</v>
      </c>
      <c r="I23" s="4">
        <f t="shared" si="2"/>
      </c>
      <c r="J23" s="4">
        <f t="shared" si="2"/>
        <v>-0.002643266401799238</v>
      </c>
      <c r="K23" s="4">
        <f t="shared" si="2"/>
        <v>-0.002643266401799238</v>
      </c>
      <c r="L23" s="4">
        <f t="shared" si="2"/>
      </c>
      <c r="M23" s="4">
        <f t="shared" si="2"/>
      </c>
      <c r="N23" s="7">
        <f t="shared" si="2"/>
      </c>
    </row>
    <row r="24" spans="1:14" ht="12.75">
      <c r="A24" s="2">
        <v>8</v>
      </c>
      <c r="B24" s="1" t="s">
        <v>0</v>
      </c>
      <c r="D24" s="9">
        <f t="shared" si="2"/>
        <v>-0.017845083309993015</v>
      </c>
      <c r="E24" s="4">
        <f t="shared" si="2"/>
        <v>-0.009339457655300976</v>
      </c>
      <c r="F24" s="4">
        <f t="shared" si="2"/>
        <v>-0.010138756304002072</v>
      </c>
      <c r="G24" s="4">
        <f t="shared" si="2"/>
      </c>
      <c r="H24" s="4">
        <f t="shared" si="2"/>
        <v>-0.009870123006095355</v>
      </c>
      <c r="I24" s="4">
        <f t="shared" si="2"/>
      </c>
      <c r="J24" s="4">
        <f t="shared" si="2"/>
      </c>
      <c r="K24" s="4">
        <f t="shared" si="2"/>
      </c>
      <c r="L24" s="4">
        <f t="shared" si="2"/>
      </c>
      <c r="M24" s="4">
        <f t="shared" si="2"/>
      </c>
      <c r="N24" s="7">
        <f t="shared" si="2"/>
      </c>
    </row>
    <row r="25" spans="1:14" ht="12.75">
      <c r="A25" s="2"/>
      <c r="B25" s="1" t="s">
        <v>1</v>
      </c>
      <c r="D25" s="9">
        <f t="shared" si="2"/>
        <v>0.001674291403798378</v>
      </c>
      <c r="E25" s="4">
        <f t="shared" si="2"/>
        <v>-0.005310368306400193</v>
      </c>
      <c r="F25" s="4">
        <f t="shared" si="2"/>
        <v>-0.011075489744101219</v>
      </c>
      <c r="G25" s="4">
        <f t="shared" si="2"/>
      </c>
      <c r="H25" s="4">
        <f t="shared" si="2"/>
        <v>-0.008982703944500514</v>
      </c>
      <c r="I25" s="4">
        <f t="shared" si="2"/>
      </c>
      <c r="J25" s="4">
        <f t="shared" si="2"/>
      </c>
      <c r="K25" s="4">
        <f t="shared" si="2"/>
      </c>
      <c r="L25" s="4">
        <f t="shared" si="2"/>
      </c>
      <c r="M25" s="4">
        <f t="shared" si="2"/>
      </c>
      <c r="N25" s="7">
        <f t="shared" si="2"/>
      </c>
    </row>
    <row r="26" spans="1:14" ht="12.75">
      <c r="A26" s="2"/>
      <c r="B26" s="1" t="s">
        <v>2</v>
      </c>
      <c r="D26" s="9">
        <f t="shared" si="2"/>
        <v>0.010342555827200783</v>
      </c>
      <c r="E26" s="4">
        <f t="shared" si="2"/>
        <v>0.010839119498299965</v>
      </c>
      <c r="F26" s="4">
        <f t="shared" si="2"/>
        <v>0.00807437319539872</v>
      </c>
      <c r="G26" s="4">
        <f t="shared" si="2"/>
      </c>
      <c r="H26" s="4">
        <f t="shared" si="2"/>
        <v>0.003974086221802509</v>
      </c>
      <c r="I26" s="4">
        <f t="shared" si="2"/>
      </c>
      <c r="J26" s="4">
        <f t="shared" si="2"/>
      </c>
      <c r="K26" s="4">
        <f t="shared" si="2"/>
      </c>
      <c r="L26" s="4">
        <f t="shared" si="2"/>
      </c>
      <c r="M26" s="4">
        <f t="shared" si="2"/>
      </c>
      <c r="N26" s="7">
        <f t="shared" si="2"/>
      </c>
    </row>
    <row r="27" spans="1:14" ht="12.75">
      <c r="A27" s="2">
        <v>9</v>
      </c>
      <c r="B27" s="1" t="s">
        <v>0</v>
      </c>
      <c r="D27" s="9">
        <f t="shared" si="2"/>
        <v>0.003978713202094752</v>
      </c>
      <c r="E27" s="4">
        <f t="shared" si="2"/>
        <v>0.0018757071741006826</v>
      </c>
      <c r="F27" s="4">
        <f t="shared" si="2"/>
        <v>0.0010135356624942915</v>
      </c>
      <c r="G27" s="4">
        <f t="shared" si="2"/>
        <v>0.002526672552697562</v>
      </c>
      <c r="H27" s="4">
        <f t="shared" si="2"/>
        <v>0.0027591277049978657</v>
      </c>
      <c r="I27" s="4">
        <f t="shared" si="2"/>
        <v>0.0036369710512005327</v>
      </c>
      <c r="J27" s="4">
        <f t="shared" si="2"/>
        <v>0.002912988355099344</v>
      </c>
      <c r="K27" s="4">
        <f t="shared" si="2"/>
        <v>0.002912988355099344</v>
      </c>
      <c r="L27" s="4">
        <f t="shared" si="2"/>
        <v>-0.0007570557045042392</v>
      </c>
      <c r="M27" s="4">
        <f t="shared" si="2"/>
        <v>-0.0005176687667045599</v>
      </c>
      <c r="N27" s="7">
        <f t="shared" si="2"/>
        <v>0.0019463494355989042</v>
      </c>
    </row>
    <row r="28" spans="1:14" ht="12.75">
      <c r="A28" s="2"/>
      <c r="B28" s="1" t="s">
        <v>1</v>
      </c>
      <c r="D28" s="9">
        <f t="shared" si="2"/>
        <v>-0.0015995039223000163</v>
      </c>
      <c r="E28" s="4">
        <f t="shared" si="2"/>
        <v>-0.004529943357496791</v>
      </c>
      <c r="F28" s="4">
        <f t="shared" si="2"/>
        <v>-0.003220495937299006</v>
      </c>
      <c r="G28" s="4">
        <f t="shared" si="2"/>
        <v>0.00026698350000131654</v>
      </c>
      <c r="H28" s="4">
        <f t="shared" si="2"/>
        <v>-0.0017690163420986948</v>
      </c>
      <c r="I28" s="4">
        <f t="shared" si="2"/>
        <v>0.0010240358122004523</v>
      </c>
      <c r="J28" s="4">
        <f t="shared" si="2"/>
        <v>-0.0013519840182993903</v>
      </c>
      <c r="K28" s="4">
        <f t="shared" si="2"/>
        <v>-0.0013519840182993903</v>
      </c>
      <c r="L28" s="4">
        <f t="shared" si="2"/>
        <v>0.0026074347998026326</v>
      </c>
      <c r="M28" s="4">
        <f t="shared" si="2"/>
        <v>-0.0018578064854999354</v>
      </c>
      <c r="N28" s="7">
        <f t="shared" si="2"/>
        <v>-0.0015391203941987897</v>
      </c>
    </row>
    <row r="29" spans="1:14" ht="12.75">
      <c r="A29" s="2"/>
      <c r="B29" s="1" t="s">
        <v>2</v>
      </c>
      <c r="D29" s="9">
        <f t="shared" si="2"/>
        <v>0.003016636402996653</v>
      </c>
      <c r="E29" s="4">
        <f t="shared" si="2"/>
        <v>-0.00019531623649982066</v>
      </c>
      <c r="F29" s="4">
        <f t="shared" si="2"/>
        <v>0.001135225448500421</v>
      </c>
      <c r="G29" s="4">
        <f t="shared" si="2"/>
        <v>3.508444569888525E-05</v>
      </c>
      <c r="H29" s="4">
        <f t="shared" si="2"/>
        <v>0.0031167294502978393</v>
      </c>
      <c r="I29" s="4">
        <f t="shared" si="2"/>
        <v>-0.0017564127207023716</v>
      </c>
      <c r="J29" s="4">
        <f t="shared" si="2"/>
        <v>0.0033323392979980326</v>
      </c>
      <c r="K29" s="4">
        <f t="shared" si="2"/>
        <v>0.0033323392979980326</v>
      </c>
      <c r="L29" s="4">
        <f t="shared" si="2"/>
        <v>0.0020140287505014953</v>
      </c>
      <c r="M29" s="4">
        <f t="shared" si="2"/>
        <v>0.0035470425379031667</v>
      </c>
      <c r="N29" s="7">
        <f t="shared" si="2"/>
        <v>0.0047186594677981475</v>
      </c>
    </row>
    <row r="30" spans="1:14" ht="12.75">
      <c r="A30" s="2">
        <v>10</v>
      </c>
      <c r="B30" s="1" t="s">
        <v>0</v>
      </c>
      <c r="D30" s="9">
        <f t="shared" si="2"/>
        <v>-0.0028507095055942955</v>
      </c>
      <c r="E30" s="4">
        <f t="shared" si="2"/>
        <v>-0.005678004298900419</v>
      </c>
      <c r="F30" s="4">
        <f t="shared" si="2"/>
        <v>0.0011636933446084186</v>
      </c>
      <c r="G30" s="4">
        <f t="shared" si="2"/>
        <v>-0.000977317003290068</v>
      </c>
      <c r="H30" s="4">
        <f t="shared" si="2"/>
        <v>0.000552596731012045</v>
      </c>
      <c r="I30" s="4">
        <f t="shared" si="2"/>
        <v>-0.000587880763688986</v>
      </c>
      <c r="J30" s="4">
        <f t="shared" si="2"/>
        <v>-0.0003239338590930174</v>
      </c>
      <c r="K30" s="4">
        <f t="shared" si="2"/>
        <v>-0.0003239338590930174</v>
      </c>
      <c r="L30" s="4">
        <f t="shared" si="2"/>
        <v>0.0006294675011986328</v>
      </c>
      <c r="M30" s="4">
        <f t="shared" si="2"/>
        <v>-0.001825249161697684</v>
      </c>
      <c r="N30" s="7">
        <f t="shared" si="2"/>
        <v>-0.0019773440277930376</v>
      </c>
    </row>
    <row r="31" spans="1:14" ht="12.75">
      <c r="A31" s="2"/>
      <c r="B31" s="1" t="s">
        <v>1</v>
      </c>
      <c r="D31" s="9">
        <f t="shared" si="2"/>
        <v>0.001436967165630021</v>
      </c>
      <c r="E31" s="4">
        <f t="shared" si="2"/>
        <v>0.0019014245792998707</v>
      </c>
      <c r="F31" s="4">
        <f t="shared" si="2"/>
        <v>-0.00022810774073001028</v>
      </c>
      <c r="G31" s="4">
        <f t="shared" si="2"/>
        <v>0.002032206038629969</v>
      </c>
      <c r="H31" s="4">
        <f t="shared" si="2"/>
        <v>-4.5829227010019125E-05</v>
      </c>
      <c r="I31" s="4">
        <f t="shared" si="2"/>
        <v>-0.0014901523251400484</v>
      </c>
      <c r="J31" s="4">
        <f t="shared" si="2"/>
        <v>0.0033260116555600128</v>
      </c>
      <c r="K31" s="4">
        <f t="shared" si="2"/>
        <v>0.0033260116555600128</v>
      </c>
      <c r="L31" s="4">
        <f t="shared" si="2"/>
        <v>0.0033803594429000494</v>
      </c>
      <c r="M31" s="4">
        <f t="shared" si="2"/>
        <v>0.003243598224889954</v>
      </c>
      <c r="N31" s="7">
        <f t="shared" si="2"/>
        <v>-0.0015611373867900902</v>
      </c>
    </row>
    <row r="32" spans="1:14" ht="12.75">
      <c r="A32" s="2"/>
      <c r="B32" s="1" t="s">
        <v>2</v>
      </c>
      <c r="D32" s="10">
        <f t="shared" si="2"/>
        <v>0.0016178621572962015</v>
      </c>
      <c r="E32" s="11">
        <f t="shared" si="2"/>
        <v>0.003470930152495555</v>
      </c>
      <c r="F32" s="11">
        <f t="shared" si="2"/>
        <v>0.0014367136150994497</v>
      </c>
      <c r="G32" s="11">
        <f t="shared" si="2"/>
        <v>-0.00026296634510458716</v>
      </c>
      <c r="H32" s="11">
        <f t="shared" si="2"/>
        <v>-0.0037568340552027735</v>
      </c>
      <c r="I32" s="11">
        <f t="shared" si="2"/>
        <v>-0.0016521646177025673</v>
      </c>
      <c r="J32" s="11">
        <f t="shared" si="2"/>
        <v>0.004604096081699538</v>
      </c>
      <c r="K32" s="11">
        <f t="shared" si="2"/>
        <v>0.004604096081699538</v>
      </c>
      <c r="L32" s="11">
        <f t="shared" si="2"/>
        <v>-0.0006845109059980814</v>
      </c>
      <c r="M32" s="11">
        <f t="shared" si="2"/>
        <v>0.0006340046007977662</v>
      </c>
      <c r="N32" s="12">
        <f t="shared" si="2"/>
        <v>0.002745517947296605</v>
      </c>
    </row>
    <row r="34" spans="13:14" ht="12.75">
      <c r="M34" s="34" t="s">
        <v>17</v>
      </c>
      <c r="N34" s="35">
        <f>AVERAGE(resid0)</f>
        <v>-8.568092303637878E-05</v>
      </c>
    </row>
    <row r="35" spans="3:14" ht="12.75">
      <c r="C35" s="33" t="s">
        <v>26</v>
      </c>
      <c r="M35" s="9" t="s">
        <v>16</v>
      </c>
      <c r="N35" s="36">
        <f>STDEV(resid0)</f>
        <v>0.005216945686131729</v>
      </c>
    </row>
    <row r="36" spans="13:14" ht="12.75">
      <c r="M36" s="37" t="s">
        <v>21</v>
      </c>
      <c r="N36" s="38">
        <f>MAX(resid0)</f>
        <v>0.012307234314299365</v>
      </c>
    </row>
    <row r="37" spans="13:14" ht="12.75">
      <c r="M37" s="39" t="s">
        <v>22</v>
      </c>
      <c r="N37" s="40">
        <f>MIN(resid0)</f>
        <v>-0.022447974455300113</v>
      </c>
    </row>
  </sheetData>
  <conditionalFormatting sqref="D3:N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4">
      <selection activeCell="C3" sqref="C3"/>
    </sheetView>
  </sheetViews>
  <sheetFormatPr defaultColWidth="9.140625" defaultRowHeight="12.75"/>
  <sheetData>
    <row r="1" spans="1:14" ht="12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>
        <v>1</v>
      </c>
      <c r="B3" s="1" t="s">
        <v>0</v>
      </c>
      <c r="C3" s="8">
        <f aca="true" t="shared" si="0" ref="C3:C32">Ref-Avg1</f>
        <v>-0.006869771293366966</v>
      </c>
      <c r="D3" s="8">
        <f aca="true" t="shared" si="1" ref="D3:N12">IF(Data="","",Data-Avg1)</f>
        <v>-0.00028688320946912427</v>
      </c>
      <c r="E3" s="5">
        <f t="shared" si="1"/>
      </c>
      <c r="F3" s="5">
        <f t="shared" si="1"/>
        <v>0.0004271569986258328</v>
      </c>
      <c r="G3" s="5">
        <f t="shared" si="1"/>
        <v>0.0006996878545209029</v>
      </c>
      <c r="H3" s="5">
        <f t="shared" si="1"/>
      </c>
      <c r="I3" s="5">
        <f t="shared" si="1"/>
        <v>0.0013718557378297191</v>
      </c>
      <c r="J3" s="5">
        <f t="shared" si="1"/>
      </c>
      <c r="K3" s="5">
        <f t="shared" si="1"/>
      </c>
      <c r="L3" s="5">
        <f t="shared" si="1"/>
        <v>0.0020767518296196386</v>
      </c>
      <c r="M3" s="5">
        <f t="shared" si="1"/>
        <v>0.0025812020822257864</v>
      </c>
      <c r="N3" s="6">
        <f t="shared" si="1"/>
      </c>
    </row>
    <row r="4" spans="1:14" ht="12.75">
      <c r="A4" s="2"/>
      <c r="B4" s="1" t="s">
        <v>1</v>
      </c>
      <c r="C4" s="9">
        <f t="shared" si="0"/>
        <v>0.010040595687446086</v>
      </c>
      <c r="D4" s="9">
        <f t="shared" si="1"/>
        <v>0.002517634212644282</v>
      </c>
      <c r="E4" s="4">
        <f t="shared" si="1"/>
      </c>
      <c r="F4" s="4">
        <f t="shared" si="1"/>
        <v>-0.012407378767854027</v>
      </c>
      <c r="G4" s="4">
        <f t="shared" si="1"/>
        <v>-0.001060826783756852</v>
      </c>
      <c r="H4" s="4">
        <f t="shared" si="1"/>
      </c>
      <c r="I4" s="4">
        <f t="shared" si="1"/>
        <v>0.0008151084150433974</v>
      </c>
      <c r="J4" s="4">
        <f t="shared" si="1"/>
      </c>
      <c r="K4" s="4">
        <f t="shared" si="1"/>
      </c>
      <c r="L4" s="4">
        <f t="shared" si="1"/>
        <v>0.000308287229742632</v>
      </c>
      <c r="M4" s="4">
        <f t="shared" si="1"/>
        <v>-0.00021341999325485972</v>
      </c>
      <c r="N4" s="7">
        <f t="shared" si="1"/>
      </c>
    </row>
    <row r="5" spans="1:14" ht="12.75">
      <c r="A5" s="2"/>
      <c r="B5" s="1" t="s">
        <v>2</v>
      </c>
      <c r="C5" s="9">
        <f t="shared" si="0"/>
        <v>0.0008614452696775743</v>
      </c>
      <c r="D5" s="9">
        <f t="shared" si="1"/>
        <v>0.001692104433381303</v>
      </c>
      <c r="E5" s="4">
        <f t="shared" si="1"/>
      </c>
      <c r="F5" s="4">
        <f t="shared" si="1"/>
        <v>-0.00155016447842371</v>
      </c>
      <c r="G5" s="4">
        <f t="shared" si="1"/>
        <v>8.409651147900377E-05</v>
      </c>
      <c r="H5" s="4">
        <f t="shared" si="1"/>
      </c>
      <c r="I5" s="4">
        <f t="shared" si="1"/>
        <v>0.002309317562776414</v>
      </c>
      <c r="J5" s="4">
        <f t="shared" si="1"/>
      </c>
      <c r="K5" s="4">
        <f t="shared" si="1"/>
      </c>
      <c r="L5" s="4">
        <f t="shared" si="1"/>
        <v>-0.0014571355476178383</v>
      </c>
      <c r="M5" s="4">
        <f t="shared" si="1"/>
        <v>-0.0019396637513224846</v>
      </c>
      <c r="N5" s="7">
        <f t="shared" si="1"/>
      </c>
    </row>
    <row r="6" spans="1:14" ht="12.75">
      <c r="A6" s="2">
        <v>2</v>
      </c>
      <c r="B6" s="1" t="s">
        <v>0</v>
      </c>
      <c r="C6" s="9">
        <f t="shared" si="0"/>
        <v>0.005871795234966726</v>
      </c>
      <c r="D6" s="9">
        <f t="shared" si="1"/>
        <v>-0.0008499875319358807</v>
      </c>
      <c r="E6" s="4">
        <f t="shared" si="1"/>
        <v>-0.0025339242892385982</v>
      </c>
      <c r="F6" s="4">
        <f t="shared" si="1"/>
        <v>0.0003545771189550351</v>
      </c>
      <c r="G6" s="4">
        <f t="shared" si="1"/>
        <v>0.0015307166811595607</v>
      </c>
      <c r="H6" s="4">
        <f t="shared" si="1"/>
        <v>0.0038875238189604033</v>
      </c>
      <c r="I6" s="4">
        <f t="shared" si="1"/>
        <v>0.002050082270258713</v>
      </c>
      <c r="J6" s="4">
        <f t="shared" si="1"/>
        <v>-0.003477816458541838</v>
      </c>
      <c r="K6" s="4">
        <f t="shared" si="1"/>
        <v>-0.003477816458541838</v>
      </c>
      <c r="L6" s="4">
        <f t="shared" si="1"/>
        <v>-0.001464384441746347</v>
      </c>
      <c r="M6" s="4">
        <f t="shared" si="1"/>
        <v>-0.0003843008883421817</v>
      </c>
      <c r="N6" s="7">
        <f t="shared" si="1"/>
        <v>-0.0015064650559395432</v>
      </c>
    </row>
    <row r="7" spans="1:14" ht="12.75">
      <c r="A7" s="2"/>
      <c r="B7" s="1" t="s">
        <v>1</v>
      </c>
      <c r="C7" s="9">
        <f t="shared" si="0"/>
        <v>0.002106469308948533</v>
      </c>
      <c r="D7" s="9">
        <f t="shared" si="1"/>
        <v>-0.0008302096188508301</v>
      </c>
      <c r="E7" s="4">
        <f t="shared" si="1"/>
        <v>-0.004997967248449697</v>
      </c>
      <c r="F7" s="4">
        <f t="shared" si="1"/>
        <v>-0.0031238552712515855</v>
      </c>
      <c r="G7" s="4">
        <f t="shared" si="1"/>
        <v>0.002729406868251516</v>
      </c>
      <c r="H7" s="4">
        <f t="shared" si="1"/>
        <v>-0.0012470596053510974</v>
      </c>
      <c r="I7" s="4">
        <f t="shared" si="1"/>
        <v>0.005184380020551771</v>
      </c>
      <c r="J7" s="4">
        <f t="shared" si="1"/>
        <v>-0.0007595303765484118</v>
      </c>
      <c r="K7" s="4">
        <f t="shared" si="1"/>
        <v>-0.0007595303765484118</v>
      </c>
      <c r="L7" s="4">
        <f t="shared" si="1"/>
        <v>0.0015843044384489247</v>
      </c>
      <c r="M7" s="4">
        <f t="shared" si="1"/>
        <v>0.0016726399530497815</v>
      </c>
      <c r="N7" s="7">
        <f t="shared" si="1"/>
        <v>-0.0015590480922504923</v>
      </c>
    </row>
    <row r="8" spans="1:14" ht="12.75">
      <c r="A8" s="2"/>
      <c r="B8" s="1" t="s">
        <v>2</v>
      </c>
      <c r="C8" s="9">
        <f t="shared" si="0"/>
        <v>0.006956079560652029</v>
      </c>
      <c r="D8" s="9">
        <f t="shared" si="1"/>
        <v>-0.002069849172848137</v>
      </c>
      <c r="E8" s="4">
        <f t="shared" si="1"/>
        <v>-0.00237771949044685</v>
      </c>
      <c r="F8" s="4">
        <f t="shared" si="1"/>
        <v>-0.0030908840566468143</v>
      </c>
      <c r="G8" s="4">
        <f t="shared" si="1"/>
        <v>-0.0011362672610459867</v>
      </c>
      <c r="H8" s="4">
        <f t="shared" si="1"/>
        <v>-0.00043782390624613754</v>
      </c>
      <c r="I8" s="4">
        <f t="shared" si="1"/>
        <v>-0.0031174757771452732</v>
      </c>
      <c r="J8" s="4">
        <f t="shared" si="1"/>
        <v>0.0016268443106568498</v>
      </c>
      <c r="K8" s="4">
        <f t="shared" si="1"/>
        <v>0.0016268443106568498</v>
      </c>
      <c r="L8" s="4">
        <f t="shared" si="1"/>
        <v>0.0024087512711545855</v>
      </c>
      <c r="M8" s="4">
        <f t="shared" si="1"/>
        <v>0.0019012030944551839</v>
      </c>
      <c r="N8" s="7">
        <f t="shared" si="1"/>
        <v>-0.0022897028831465605</v>
      </c>
    </row>
    <row r="9" spans="1:14" ht="12.75">
      <c r="A9" s="2">
        <v>3</v>
      </c>
      <c r="B9" s="1" t="s">
        <v>0</v>
      </c>
      <c r="C9" s="9">
        <f t="shared" si="0"/>
        <v>-0.007900607460250342</v>
      </c>
      <c r="D9" s="9">
        <f t="shared" si="1"/>
        <v>0.0010750243248480729</v>
      </c>
      <c r="E9" s="4">
        <f t="shared" si="1"/>
        <v>0.0016278066015473769</v>
      </c>
      <c r="F9" s="4">
        <f t="shared" si="1"/>
        <v>0.003428079936448114</v>
      </c>
      <c r="G9" s="4">
        <f t="shared" si="1"/>
        <v>-0.00048659506115455997</v>
      </c>
      <c r="H9" s="4">
        <f t="shared" si="1"/>
        <v>0.004406626854049023</v>
      </c>
      <c r="I9" s="4">
        <f t="shared" si="1"/>
        <v>4.384743854757289E-05</v>
      </c>
      <c r="J9" s="4">
        <f t="shared" si="1"/>
        <v>-0.003099119207554679</v>
      </c>
      <c r="K9" s="4">
        <f t="shared" si="1"/>
        <v>-0.003099119207554679</v>
      </c>
      <c r="L9" s="4">
        <f t="shared" si="1"/>
        <v>0.0010668410549499185</v>
      </c>
      <c r="M9" s="4">
        <f t="shared" si="1"/>
        <v>0.0010808871917475926</v>
      </c>
      <c r="N9" s="7">
        <f t="shared" si="1"/>
        <v>0.0018563275343481678</v>
      </c>
    </row>
    <row r="10" spans="1:14" ht="12.75">
      <c r="A10" s="2"/>
      <c r="B10" s="1" t="s">
        <v>1</v>
      </c>
      <c r="C10" s="9">
        <f t="shared" si="0"/>
        <v>-0.0003948774631226115</v>
      </c>
      <c r="D10" s="9">
        <f t="shared" si="1"/>
        <v>0.0009081189358752795</v>
      </c>
      <c r="E10" s="4">
        <f t="shared" si="1"/>
        <v>-0.002720047368320877</v>
      </c>
      <c r="F10" s="4">
        <f t="shared" si="1"/>
        <v>0.0012059621184761227</v>
      </c>
      <c r="G10" s="4">
        <f t="shared" si="1"/>
        <v>0.0028339835076778286</v>
      </c>
      <c r="H10" s="4">
        <f t="shared" si="1"/>
        <v>0.00023213772198005245</v>
      </c>
      <c r="I10" s="4">
        <f t="shared" si="1"/>
        <v>0.0031187835835737587</v>
      </c>
      <c r="J10" s="4">
        <f t="shared" si="1"/>
        <v>-0.0034073334857254167</v>
      </c>
      <c r="K10" s="4">
        <f t="shared" si="1"/>
        <v>-0.0034073334857254167</v>
      </c>
      <c r="L10" s="4">
        <f t="shared" si="1"/>
        <v>-0.0009705210672237286</v>
      </c>
      <c r="M10" s="4">
        <f t="shared" si="1"/>
        <v>0.002114199072977385</v>
      </c>
      <c r="N10" s="7">
        <f t="shared" si="1"/>
        <v>0.0004869279295789397</v>
      </c>
    </row>
    <row r="11" spans="1:14" ht="12.75">
      <c r="A11" s="2"/>
      <c r="B11" s="1" t="s">
        <v>2</v>
      </c>
      <c r="C11" s="9">
        <f t="shared" si="0"/>
        <v>0.001137094247404491</v>
      </c>
      <c r="D11" s="9">
        <f t="shared" si="1"/>
        <v>-0.00372744646079326</v>
      </c>
      <c r="E11" s="4">
        <f t="shared" si="1"/>
        <v>0.005900696129508276</v>
      </c>
      <c r="F11" s="4">
        <f t="shared" si="1"/>
        <v>-0.002943586065093484</v>
      </c>
      <c r="G11" s="4">
        <f t="shared" si="1"/>
        <v>0.00012913696050276258</v>
      </c>
      <c r="H11" s="4">
        <f t="shared" si="1"/>
        <v>0.0007992113596060335</v>
      </c>
      <c r="I11" s="4">
        <f t="shared" si="1"/>
        <v>1.0686248607783E-05</v>
      </c>
      <c r="J11" s="4">
        <f t="shared" si="1"/>
        <v>-0.0003483598171953872</v>
      </c>
      <c r="K11" s="4">
        <f t="shared" si="1"/>
        <v>-0.0003483598171953872</v>
      </c>
      <c r="L11" s="4">
        <f t="shared" si="1"/>
        <v>0.001191683014802436</v>
      </c>
      <c r="M11" s="4">
        <f t="shared" si="1"/>
        <v>-0.00031837655259181474</v>
      </c>
      <c r="N11" s="7">
        <f t="shared" si="1"/>
        <v>-0.0014823792473919184</v>
      </c>
    </row>
    <row r="12" spans="1:14" ht="12.75">
      <c r="A12" s="2">
        <v>4</v>
      </c>
      <c r="B12" s="1" t="s">
        <v>0</v>
      </c>
      <c r="C12" s="9">
        <f t="shared" si="0"/>
        <v>-0.0021170485248447335</v>
      </c>
      <c r="D12" s="9">
        <f t="shared" si="1"/>
        <v>-0.0011006535752429158</v>
      </c>
      <c r="E12" s="4">
        <f t="shared" si="1"/>
        <v>0.005205319178550383</v>
      </c>
      <c r="F12" s="4">
        <f t="shared" si="1"/>
      </c>
      <c r="G12" s="4">
        <f t="shared" si="1"/>
        <v>0.0009112577720529202</v>
      </c>
      <c r="H12" s="4">
        <f t="shared" si="1"/>
      </c>
      <c r="I12" s="4">
        <f t="shared" si="1"/>
        <v>-0.0032588152575456775</v>
      </c>
      <c r="J12" s="4">
        <f t="shared" si="1"/>
        <v>0.0009908278531511883</v>
      </c>
      <c r="K12" s="4">
        <f t="shared" si="1"/>
        <v>0.0009908278531511883</v>
      </c>
      <c r="L12" s="4">
        <f t="shared" si="1"/>
        <v>-0.0033230643008437255</v>
      </c>
      <c r="M12" s="4">
        <f t="shared" si="1"/>
        <v>-0.001176275526944437</v>
      </c>
      <c r="N12" s="7">
        <f t="shared" si="1"/>
        <v>0.002877624528451861</v>
      </c>
    </row>
    <row r="13" spans="1:14" ht="12.75">
      <c r="A13" s="2"/>
      <c r="B13" s="1" t="s">
        <v>1</v>
      </c>
      <c r="C13" s="9">
        <f t="shared" si="0"/>
        <v>-0.0024660999813725937</v>
      </c>
      <c r="D13" s="9">
        <f aca="true" t="shared" si="2" ref="D13:N22">IF(Data="","",Data-Avg1)</f>
        <v>0.0003456189700266066</v>
      </c>
      <c r="E13" s="4">
        <f t="shared" si="2"/>
        <v>-0.0011361417540740604</v>
      </c>
      <c r="F13" s="4">
        <f t="shared" si="2"/>
      </c>
      <c r="G13" s="4">
        <f t="shared" si="2"/>
        <v>0.0008811103760280048</v>
      </c>
      <c r="H13" s="4">
        <f t="shared" si="2"/>
      </c>
      <c r="I13" s="4">
        <f t="shared" si="2"/>
        <v>0.002097920826425792</v>
      </c>
      <c r="J13" s="4">
        <f t="shared" si="2"/>
        <v>-0.001719244963474864</v>
      </c>
      <c r="K13" s="4">
        <f t="shared" si="2"/>
        <v>-0.001719244963474864</v>
      </c>
      <c r="L13" s="4">
        <f t="shared" si="2"/>
        <v>0.0006070168085265948</v>
      </c>
      <c r="M13" s="4">
        <f t="shared" si="2"/>
        <v>0.0011042955390259124</v>
      </c>
      <c r="N13" s="7">
        <f t="shared" si="2"/>
        <v>0.0020047691423279446</v>
      </c>
    </row>
    <row r="14" spans="1:14" ht="12.75">
      <c r="A14" s="2"/>
      <c r="B14" s="1" t="s">
        <v>2</v>
      </c>
      <c r="C14" s="9">
        <f t="shared" si="0"/>
        <v>-0.006142005882610491</v>
      </c>
      <c r="D14" s="9">
        <f t="shared" si="2"/>
        <v>0.002510658455388892</v>
      </c>
      <c r="E14" s="4">
        <f t="shared" si="2"/>
        <v>-0.008231329347610838</v>
      </c>
      <c r="F14" s="4">
        <f t="shared" si="2"/>
      </c>
      <c r="G14" s="4">
        <f t="shared" si="2"/>
        <v>0.0036562396607884295</v>
      </c>
      <c r="H14" s="4">
        <f t="shared" si="2"/>
      </c>
      <c r="I14" s="4">
        <f t="shared" si="2"/>
        <v>0.0038430065310883776</v>
      </c>
      <c r="J14" s="4">
        <f t="shared" si="2"/>
        <v>-0.001529181604110974</v>
      </c>
      <c r="K14" s="4">
        <f t="shared" si="2"/>
        <v>-0.001529181604110974</v>
      </c>
      <c r="L14" s="4">
        <f t="shared" si="2"/>
        <v>0.0018678491202894776</v>
      </c>
      <c r="M14" s="4">
        <f t="shared" si="2"/>
        <v>0.0028596249925882944</v>
      </c>
      <c r="N14" s="7">
        <f t="shared" si="2"/>
        <v>0.0026943196782891476</v>
      </c>
    </row>
    <row r="15" spans="1:14" ht="12.75">
      <c r="A15" s="2">
        <v>5</v>
      </c>
      <c r="B15" s="1" t="s">
        <v>0</v>
      </c>
      <c r="C15" s="9">
        <f t="shared" si="0"/>
        <v>0.00234783156460594</v>
      </c>
      <c r="D15" s="9">
        <f t="shared" si="2"/>
        <v>-0.001461690445289321</v>
      </c>
      <c r="E15" s="4">
        <f t="shared" si="2"/>
        <v>0.006764659073411394</v>
      </c>
      <c r="F15" s="4">
        <f t="shared" si="2"/>
        <v>0.007168840238506391</v>
      </c>
      <c r="G15" s="4">
        <f t="shared" si="2"/>
        <v>-0.0038930682797939653</v>
      </c>
      <c r="H15" s="4">
        <f t="shared" si="2"/>
        <v>-0.004244677702288868</v>
      </c>
      <c r="I15" s="4">
        <f t="shared" si="2"/>
        <v>-0.003579912665493623</v>
      </c>
      <c r="J15" s="4">
        <f t="shared" si="2"/>
        <v>0.0009567043616058868</v>
      </c>
      <c r="K15" s="4">
        <f t="shared" si="2"/>
        <v>0.0009567043616058868</v>
      </c>
      <c r="L15" s="4">
        <f t="shared" si="2"/>
        <v>-0.0011963986682914651</v>
      </c>
      <c r="M15" s="4">
        <f t="shared" si="2"/>
        <v>-0.0031908232369914913</v>
      </c>
      <c r="N15" s="7">
        <f t="shared" si="2"/>
        <v>-0.0006281686015938703</v>
      </c>
    </row>
    <row r="16" spans="1:14" ht="12.75">
      <c r="A16" s="2"/>
      <c r="B16" s="1" t="s">
        <v>1</v>
      </c>
      <c r="C16" s="9">
        <f t="shared" si="0"/>
        <v>-0.0021590034751239884</v>
      </c>
      <c r="D16" s="9">
        <f t="shared" si="2"/>
        <v>0.001678483127975916</v>
      </c>
      <c r="E16" s="4">
        <f t="shared" si="2"/>
        <v>0.0009884180448258562</v>
      </c>
      <c r="F16" s="4">
        <f t="shared" si="2"/>
        <v>0.007592516480026568</v>
      </c>
      <c r="G16" s="4">
        <f t="shared" si="2"/>
        <v>0.00018403899146601788</v>
      </c>
      <c r="H16" s="4">
        <f t="shared" si="2"/>
        <v>0.006338965180276546</v>
      </c>
      <c r="I16" s="4">
        <f t="shared" si="2"/>
        <v>-0.001075806047244221</v>
      </c>
      <c r="J16" s="4">
        <f t="shared" si="2"/>
        <v>-0.005548359650653367</v>
      </c>
      <c r="K16" s="4">
        <f t="shared" si="2"/>
        <v>-0.005548359650653367</v>
      </c>
      <c r="L16" s="4">
        <f t="shared" si="2"/>
        <v>-0.003029584205203939</v>
      </c>
      <c r="M16" s="4">
        <f t="shared" si="2"/>
        <v>0.0022058014125265757</v>
      </c>
      <c r="N16" s="7">
        <f t="shared" si="2"/>
        <v>-0.0016271102082336952</v>
      </c>
    </row>
    <row r="17" spans="1:14" ht="12.75">
      <c r="A17" s="2"/>
      <c r="B17" s="1" t="s">
        <v>2</v>
      </c>
      <c r="C17" s="9">
        <f t="shared" si="0"/>
        <v>-0.0009530111098747795</v>
      </c>
      <c r="D17" s="9">
        <f t="shared" si="2"/>
        <v>-0.0005757687221752406</v>
      </c>
      <c r="E17" s="4">
        <f t="shared" si="2"/>
        <v>-0.004063874540475965</v>
      </c>
      <c r="F17" s="4">
        <f t="shared" si="2"/>
        <v>0.007418800011524951</v>
      </c>
      <c r="G17" s="4">
        <f t="shared" si="2"/>
        <v>0.0006254305998236731</v>
      </c>
      <c r="H17" s="4">
        <f t="shared" si="2"/>
        <v>0.004595808127923817</v>
      </c>
      <c r="I17" s="4">
        <f t="shared" si="2"/>
        <v>0.0012977217650238515</v>
      </c>
      <c r="J17" s="4">
        <f t="shared" si="2"/>
        <v>-0.0024747055405747176</v>
      </c>
      <c r="K17" s="4">
        <f t="shared" si="2"/>
        <v>-0.0024747055405747176</v>
      </c>
      <c r="L17" s="4">
        <f t="shared" si="2"/>
        <v>-0.0007177072601756151</v>
      </c>
      <c r="M17" s="4">
        <f t="shared" si="2"/>
        <v>-0.0014137721159759309</v>
      </c>
      <c r="N17" s="7">
        <f t="shared" si="2"/>
        <v>-0.0012642156744764321</v>
      </c>
    </row>
    <row r="18" spans="1:14" ht="12.75">
      <c r="A18" s="2">
        <v>6</v>
      </c>
      <c r="B18" s="1" t="s">
        <v>0</v>
      </c>
      <c r="C18" s="9">
        <f t="shared" si="0"/>
        <v>0.001759983216043537</v>
      </c>
      <c r="D18" s="9">
        <f t="shared" si="2"/>
        <v>-0.000944376974658212</v>
      </c>
      <c r="E18" s="4">
        <f t="shared" si="2"/>
        <v>0.0026096535911435126</v>
      </c>
      <c r="F18" s="4">
        <f t="shared" si="2"/>
        <v>0.0037307969050424106</v>
      </c>
      <c r="G18" s="4">
        <f t="shared" si="2"/>
        <v>-0.007219171778956479</v>
      </c>
      <c r="H18" s="4">
        <f t="shared" si="2"/>
        <v>0.004266700313742433</v>
      </c>
      <c r="I18" s="4">
        <f t="shared" si="2"/>
        <v>-0.006583965073858167</v>
      </c>
      <c r="J18" s="4">
        <f t="shared" si="2"/>
        <v>0.0062011565367434685</v>
      </c>
      <c r="K18" s="4">
        <f t="shared" si="2"/>
        <v>0.0062011565367434685</v>
      </c>
      <c r="L18" s="4">
        <f t="shared" si="2"/>
        <v>-0.00393997453335615</v>
      </c>
      <c r="M18" s="4">
        <f t="shared" si="2"/>
        <v>-0.003475588955957676</v>
      </c>
      <c r="N18" s="7">
        <f t="shared" si="2"/>
        <v>-0.0026063697826579357</v>
      </c>
    </row>
    <row r="19" spans="1:14" ht="12.75">
      <c r="A19" s="2"/>
      <c r="B19" s="1" t="s">
        <v>1</v>
      </c>
      <c r="C19" s="9">
        <f t="shared" si="0"/>
        <v>1.878874465610636E-05</v>
      </c>
      <c r="D19" s="9">
        <f t="shared" si="2"/>
        <v>-0.001976650407943481</v>
      </c>
      <c r="E19" s="4">
        <f t="shared" si="2"/>
        <v>0.0031596276960570435</v>
      </c>
      <c r="F19" s="4">
        <f t="shared" si="2"/>
        <v>0.0016284309494576377</v>
      </c>
      <c r="G19" s="4">
        <f t="shared" si="2"/>
        <v>-0.0007210296768427327</v>
      </c>
      <c r="H19" s="4">
        <f t="shared" si="2"/>
        <v>-0.0005125208247438451</v>
      </c>
      <c r="I19" s="4">
        <f t="shared" si="2"/>
        <v>-0.002528397463843035</v>
      </c>
      <c r="J19" s="4">
        <f t="shared" si="2"/>
        <v>-0.0007516928163440184</v>
      </c>
      <c r="K19" s="4">
        <f t="shared" si="2"/>
        <v>-0.0007516928163440184</v>
      </c>
      <c r="L19" s="4">
        <f t="shared" si="2"/>
        <v>0.0026585753744576834</v>
      </c>
      <c r="M19" s="4">
        <f t="shared" si="2"/>
        <v>-0.0011234349022437584</v>
      </c>
      <c r="N19" s="7">
        <f t="shared" si="2"/>
        <v>0.0008999961436568782</v>
      </c>
    </row>
    <row r="20" spans="1:14" ht="12.75">
      <c r="A20" s="2"/>
      <c r="B20" s="1" t="s">
        <v>2</v>
      </c>
      <c r="C20" s="9">
        <f t="shared" si="0"/>
        <v>0.0011266206135758239</v>
      </c>
      <c r="D20" s="9">
        <f t="shared" si="2"/>
        <v>0.002860857164504793</v>
      </c>
      <c r="E20" s="4">
        <f t="shared" si="2"/>
        <v>-0.0018333968946144807</v>
      </c>
      <c r="F20" s="4">
        <f t="shared" si="2"/>
        <v>0.001421722530064784</v>
      </c>
      <c r="G20" s="4">
        <f t="shared" si="2"/>
        <v>-0.00014453187341523233</v>
      </c>
      <c r="H20" s="4">
        <f t="shared" si="2"/>
        <v>0.0023211602582851043</v>
      </c>
      <c r="I20" s="4">
        <f t="shared" si="2"/>
        <v>0.002051543706814485</v>
      </c>
      <c r="J20" s="4">
        <f t="shared" si="2"/>
        <v>-0.0004429888973653817</v>
      </c>
      <c r="K20" s="4">
        <f t="shared" si="2"/>
        <v>-0.0004429888973653817</v>
      </c>
      <c r="L20" s="4">
        <f t="shared" si="2"/>
        <v>-0.0016367357442348407</v>
      </c>
      <c r="M20" s="4">
        <f t="shared" si="2"/>
        <v>-0.0022838401070046643</v>
      </c>
      <c r="N20" s="7">
        <f t="shared" si="2"/>
        <v>-0.0029974218592450086</v>
      </c>
    </row>
    <row r="21" spans="1:14" ht="12.75">
      <c r="A21" s="2">
        <v>7</v>
      </c>
      <c r="B21" s="1" t="s">
        <v>0</v>
      </c>
      <c r="C21" s="9">
        <f t="shared" si="0"/>
        <v>0.0025364717856959373</v>
      </c>
      <c r="D21" s="9">
        <f t="shared" si="2"/>
        <v>-0.0019307817621054824</v>
      </c>
      <c r="E21" s="4">
        <f t="shared" si="2"/>
        <v>0.0019666664410991075</v>
      </c>
      <c r="F21" s="4">
        <f t="shared" si="2"/>
        <v>-0.002105292560905525</v>
      </c>
      <c r="G21" s="4">
        <f t="shared" si="2"/>
      </c>
      <c r="H21" s="4">
        <f t="shared" si="2"/>
        <v>0.0028576996267943855</v>
      </c>
      <c r="I21" s="4">
        <f t="shared" si="2"/>
      </c>
      <c r="J21" s="4">
        <f t="shared" si="2"/>
        <v>-0.0016623817652998696</v>
      </c>
      <c r="K21" s="4">
        <f t="shared" si="2"/>
        <v>-0.0016623817652998696</v>
      </c>
      <c r="L21" s="4">
        <f t="shared" si="2"/>
      </c>
      <c r="M21" s="4">
        <f t="shared" si="2"/>
      </c>
      <c r="N21" s="7">
        <f t="shared" si="2"/>
      </c>
    </row>
    <row r="22" spans="1:14" ht="12.75">
      <c r="A22" s="2"/>
      <c r="B22" s="1" t="s">
        <v>1</v>
      </c>
      <c r="C22" s="9">
        <f t="shared" si="0"/>
        <v>-0.005914333029167551</v>
      </c>
      <c r="D22" s="9">
        <f t="shared" si="2"/>
        <v>-0.001248918670668786</v>
      </c>
      <c r="E22" s="4">
        <f t="shared" si="2"/>
        <v>0.0038359418196307615</v>
      </c>
      <c r="F22" s="4">
        <f t="shared" si="2"/>
        <v>0.0008780832318322496</v>
      </c>
      <c r="G22" s="4">
        <f t="shared" si="2"/>
      </c>
      <c r="H22" s="4">
        <f t="shared" si="2"/>
        <v>-0.0003569288720655095</v>
      </c>
      <c r="I22" s="4">
        <f t="shared" si="2"/>
      </c>
      <c r="J22" s="4">
        <f t="shared" si="2"/>
        <v>0.001403077760230076</v>
      </c>
      <c r="K22" s="4">
        <f t="shared" si="2"/>
        <v>0.001403077760230076</v>
      </c>
      <c r="L22" s="4">
        <f t="shared" si="2"/>
      </c>
      <c r="M22" s="4">
        <f t="shared" si="2"/>
      </c>
      <c r="N22" s="7">
        <f t="shared" si="2"/>
      </c>
    </row>
    <row r="23" spans="1:14" ht="12.75">
      <c r="A23" s="2"/>
      <c r="B23" s="1" t="s">
        <v>2</v>
      </c>
      <c r="C23" s="9">
        <f t="shared" si="0"/>
        <v>0.0023629759593699617</v>
      </c>
      <c r="D23" s="9">
        <f aca="true" t="shared" si="3" ref="D23:N32">IF(Data="","",Data-Avg1)</f>
        <v>2.414440037057375E-05</v>
      </c>
      <c r="E23" s="4">
        <f t="shared" si="3"/>
        <v>0.0009786441180708039</v>
      </c>
      <c r="F23" s="4">
        <f t="shared" si="3"/>
        <v>-0.002822605407729384</v>
      </c>
      <c r="G23" s="4">
        <f t="shared" si="3"/>
      </c>
      <c r="H23" s="4">
        <f t="shared" si="3"/>
        <v>1.742181477126792E-05</v>
      </c>
      <c r="I23" s="4">
        <f t="shared" si="3"/>
      </c>
      <c r="J23" s="4">
        <f t="shared" si="3"/>
        <v>-0.00028029044242927625</v>
      </c>
      <c r="K23" s="4">
        <f t="shared" si="3"/>
        <v>-0.00028029044242927625</v>
      </c>
      <c r="L23" s="4">
        <f t="shared" si="3"/>
      </c>
      <c r="M23" s="4">
        <f t="shared" si="3"/>
      </c>
      <c r="N23" s="7">
        <f t="shared" si="3"/>
      </c>
    </row>
    <row r="24" spans="1:14" ht="12.75">
      <c r="A24" s="2">
        <v>8</v>
      </c>
      <c r="B24" s="1" t="s">
        <v>0</v>
      </c>
      <c r="C24" s="9">
        <f t="shared" si="0"/>
        <v>0.009438684055069757</v>
      </c>
      <c r="D24" s="9">
        <f t="shared" si="3"/>
        <v>-0.008406399254923258</v>
      </c>
      <c r="E24" s="4">
        <f t="shared" si="3"/>
        <v>9.922639976878145E-05</v>
      </c>
      <c r="F24" s="4">
        <f t="shared" si="3"/>
        <v>-0.0007000722489323152</v>
      </c>
      <c r="G24" s="4">
        <f t="shared" si="3"/>
      </c>
      <c r="H24" s="4">
        <f t="shared" si="3"/>
        <v>-0.0004314389510255978</v>
      </c>
      <c r="I24" s="4">
        <f t="shared" si="3"/>
      </c>
      <c r="J24" s="4">
        <f t="shared" si="3"/>
      </c>
      <c r="K24" s="4">
        <f t="shared" si="3"/>
      </c>
      <c r="L24" s="4">
        <f t="shared" si="3"/>
      </c>
      <c r="M24" s="4">
        <f t="shared" si="3"/>
      </c>
      <c r="N24" s="7">
        <f t="shared" si="3"/>
      </c>
    </row>
    <row r="25" spans="1:14" ht="12.75">
      <c r="A25" s="2"/>
      <c r="B25" s="1" t="s">
        <v>1</v>
      </c>
      <c r="C25" s="9">
        <f t="shared" si="0"/>
        <v>0.00473885411824071</v>
      </c>
      <c r="D25" s="9">
        <f t="shared" si="3"/>
        <v>0.006413145522039088</v>
      </c>
      <c r="E25" s="4">
        <f t="shared" si="3"/>
        <v>-0.0005715141881594832</v>
      </c>
      <c r="F25" s="4">
        <f t="shared" si="3"/>
        <v>-0.0063366356258605094</v>
      </c>
      <c r="G25" s="4">
        <f t="shared" si="3"/>
      </c>
      <c r="H25" s="4">
        <f t="shared" si="3"/>
        <v>-0.0042438498262598046</v>
      </c>
      <c r="I25" s="4">
        <f t="shared" si="3"/>
      </c>
      <c r="J25" s="4">
        <f t="shared" si="3"/>
      </c>
      <c r="K25" s="4">
        <f t="shared" si="3"/>
      </c>
      <c r="L25" s="4">
        <f t="shared" si="3"/>
      </c>
      <c r="M25" s="4">
        <f t="shared" si="3"/>
      </c>
      <c r="N25" s="7">
        <f t="shared" si="3"/>
      </c>
    </row>
    <row r="26" spans="1:14" ht="12.75">
      <c r="A26" s="2"/>
      <c r="B26" s="1" t="s">
        <v>2</v>
      </c>
      <c r="C26" s="9">
        <f t="shared" si="0"/>
        <v>-0.006646026948537553</v>
      </c>
      <c r="D26" s="9">
        <f t="shared" si="3"/>
        <v>0.00369652887866323</v>
      </c>
      <c r="E26" s="4">
        <f t="shared" si="3"/>
        <v>0.004193092549762412</v>
      </c>
      <c r="F26" s="4">
        <f t="shared" si="3"/>
        <v>0.0014283462468611674</v>
      </c>
      <c r="G26" s="4">
        <f t="shared" si="3"/>
      </c>
      <c r="H26" s="4">
        <f t="shared" si="3"/>
        <v>-0.002671940726735045</v>
      </c>
      <c r="I26" s="4">
        <f t="shared" si="3"/>
      </c>
      <c r="J26" s="4">
        <f t="shared" si="3"/>
      </c>
      <c r="K26" s="4">
        <f t="shared" si="3"/>
      </c>
      <c r="L26" s="4">
        <f t="shared" si="3"/>
      </c>
      <c r="M26" s="4">
        <f t="shared" si="3"/>
      </c>
      <c r="N26" s="7">
        <f t="shared" si="3"/>
      </c>
    </row>
    <row r="27" spans="1:14" ht="12.75">
      <c r="A27" s="2">
        <v>9</v>
      </c>
      <c r="B27" s="1" t="s">
        <v>0</v>
      </c>
      <c r="C27" s="9">
        <f t="shared" si="0"/>
        <v>-0.001857360751856163</v>
      </c>
      <c r="D27" s="9">
        <f t="shared" si="3"/>
        <v>0.0021213524502385894</v>
      </c>
      <c r="E27" s="4">
        <f t="shared" si="3"/>
        <v>1.8346422244519545E-05</v>
      </c>
      <c r="F27" s="4">
        <f t="shared" si="3"/>
        <v>-0.0008438250893618715</v>
      </c>
      <c r="G27" s="4">
        <f t="shared" si="3"/>
        <v>0.000669311800841399</v>
      </c>
      <c r="H27" s="4">
        <f t="shared" si="3"/>
        <v>0.0009017669531417027</v>
      </c>
      <c r="I27" s="4">
        <f t="shared" si="3"/>
        <v>0.0017796102993443697</v>
      </c>
      <c r="J27" s="4">
        <f t="shared" si="3"/>
        <v>0.001055627603243181</v>
      </c>
      <c r="K27" s="4">
        <f t="shared" si="3"/>
        <v>0.001055627603243181</v>
      </c>
      <c r="L27" s="4">
        <f t="shared" si="3"/>
        <v>-0.002614416456360402</v>
      </c>
      <c r="M27" s="4">
        <f t="shared" si="3"/>
        <v>-0.002375029518560723</v>
      </c>
      <c r="N27" s="7">
        <f t="shared" si="3"/>
        <v>8.898868374274116E-05</v>
      </c>
    </row>
    <row r="28" spans="1:14" ht="12.75">
      <c r="A28" s="2"/>
      <c r="B28" s="1" t="s">
        <v>1</v>
      </c>
      <c r="C28" s="9">
        <f t="shared" si="0"/>
        <v>0.0011101166969602616</v>
      </c>
      <c r="D28" s="9">
        <f t="shared" si="3"/>
        <v>-0.0004893872253397547</v>
      </c>
      <c r="E28" s="4">
        <f t="shared" si="3"/>
        <v>-0.003419826660536529</v>
      </c>
      <c r="F28" s="4">
        <f t="shared" si="3"/>
        <v>-0.0021103792403387445</v>
      </c>
      <c r="G28" s="4">
        <f t="shared" si="3"/>
        <v>0.0013771001969615781</v>
      </c>
      <c r="H28" s="4">
        <f t="shared" si="3"/>
        <v>-0.0006588996451384332</v>
      </c>
      <c r="I28" s="4">
        <f t="shared" si="3"/>
        <v>0.002134152509160714</v>
      </c>
      <c r="J28" s="4">
        <f t="shared" si="3"/>
        <v>-0.0002418673213391287</v>
      </c>
      <c r="K28" s="4">
        <f t="shared" si="3"/>
        <v>-0.0002418673213391287</v>
      </c>
      <c r="L28" s="4">
        <f t="shared" si="3"/>
        <v>0.003717551496762894</v>
      </c>
      <c r="M28" s="4">
        <f t="shared" si="3"/>
        <v>-0.0007476897885396738</v>
      </c>
      <c r="N28" s="7">
        <f t="shared" si="3"/>
        <v>-0.00042900369723852805</v>
      </c>
    </row>
    <row r="29" spans="1:14" ht="12.75">
      <c r="A29" s="2"/>
      <c r="B29" s="1" t="s">
        <v>2</v>
      </c>
      <c r="C29" s="9">
        <f t="shared" si="0"/>
        <v>-0.0018580296785444261</v>
      </c>
      <c r="D29" s="9">
        <f t="shared" si="3"/>
        <v>0.001158606724452227</v>
      </c>
      <c r="E29" s="4">
        <f t="shared" si="3"/>
        <v>-0.002053345915044247</v>
      </c>
      <c r="F29" s="4">
        <f t="shared" si="3"/>
        <v>-0.0007228042300440052</v>
      </c>
      <c r="G29" s="4">
        <f t="shared" si="3"/>
        <v>-0.0018229452328455409</v>
      </c>
      <c r="H29" s="4">
        <f t="shared" si="3"/>
        <v>0.0012586997717534132</v>
      </c>
      <c r="I29" s="4">
        <f t="shared" si="3"/>
        <v>-0.0036144423992467978</v>
      </c>
      <c r="J29" s="4">
        <f t="shared" si="3"/>
        <v>0.0014743096194536065</v>
      </c>
      <c r="K29" s="4">
        <f t="shared" si="3"/>
        <v>0.0014743096194536065</v>
      </c>
      <c r="L29" s="4">
        <f t="shared" si="3"/>
        <v>0.0001559990719570692</v>
      </c>
      <c r="M29" s="4">
        <f t="shared" si="3"/>
        <v>0.0016890128593587406</v>
      </c>
      <c r="N29" s="7">
        <f t="shared" si="3"/>
        <v>0.0028606297892537214</v>
      </c>
    </row>
    <row r="30" spans="1:14" ht="12.75">
      <c r="A30" s="2">
        <v>10</v>
      </c>
      <c r="B30" s="1" t="s">
        <v>0</v>
      </c>
      <c r="C30" s="9">
        <f t="shared" si="0"/>
        <v>0.0010165512418609524</v>
      </c>
      <c r="D30" s="9">
        <f t="shared" si="3"/>
        <v>-0.0018341582637333431</v>
      </c>
      <c r="E30" s="4">
        <f t="shared" si="3"/>
        <v>-0.004661453057039466</v>
      </c>
      <c r="F30" s="4">
        <f t="shared" si="3"/>
        <v>0.002180244586469371</v>
      </c>
      <c r="G30" s="4">
        <f t="shared" si="3"/>
        <v>3.923423857088437E-05</v>
      </c>
      <c r="H30" s="4">
        <f t="shared" si="3"/>
        <v>0.0015691479728729973</v>
      </c>
      <c r="I30" s="4">
        <f t="shared" si="3"/>
        <v>0.00042867047817196635</v>
      </c>
      <c r="J30" s="4">
        <f t="shared" si="3"/>
        <v>0.0006926173827679349</v>
      </c>
      <c r="K30" s="4">
        <f t="shared" si="3"/>
        <v>0.0006926173827679349</v>
      </c>
      <c r="L30" s="4">
        <f t="shared" si="3"/>
        <v>0.0016460187430595852</v>
      </c>
      <c r="M30" s="4">
        <f t="shared" si="3"/>
        <v>-0.0008086979198367317</v>
      </c>
      <c r="N30" s="7">
        <f t="shared" si="3"/>
        <v>-0.0009607927859320853</v>
      </c>
    </row>
    <row r="31" spans="1:14" ht="12.75">
      <c r="A31" s="2"/>
      <c r="B31" s="1" t="s">
        <v>1</v>
      </c>
      <c r="C31" s="9">
        <f t="shared" si="0"/>
        <v>-0.0012767793402332916</v>
      </c>
      <c r="D31" s="9">
        <f t="shared" si="3"/>
        <v>0.00016018782539672927</v>
      </c>
      <c r="E31" s="4">
        <f t="shared" si="3"/>
        <v>0.0006246452390665791</v>
      </c>
      <c r="F31" s="4">
        <f t="shared" si="3"/>
        <v>-0.001504887080963302</v>
      </c>
      <c r="G31" s="4">
        <f t="shared" si="3"/>
        <v>0.0007554266983966773</v>
      </c>
      <c r="H31" s="4">
        <f t="shared" si="3"/>
        <v>-0.0013226085672433108</v>
      </c>
      <c r="I31" s="4">
        <f t="shared" si="3"/>
        <v>-0.00276693166537334</v>
      </c>
      <c r="J31" s="4">
        <f t="shared" si="3"/>
        <v>0.002049232315326721</v>
      </c>
      <c r="K31" s="4">
        <f t="shared" si="3"/>
        <v>0.002049232315326721</v>
      </c>
      <c r="L31" s="4">
        <f t="shared" si="3"/>
        <v>0.0021035801026667578</v>
      </c>
      <c r="M31" s="4">
        <f t="shared" si="3"/>
        <v>0.0019668188846566625</v>
      </c>
      <c r="N31" s="7">
        <f t="shared" si="3"/>
        <v>-0.002837916727023382</v>
      </c>
    </row>
    <row r="32" spans="1:14" ht="12.75">
      <c r="A32" s="2"/>
      <c r="B32" s="1" t="s">
        <v>2</v>
      </c>
      <c r="C32" s="10">
        <f t="shared" si="0"/>
        <v>-0.0010630620593659046</v>
      </c>
      <c r="D32" s="10">
        <f t="shared" si="3"/>
        <v>0.0005548000979302969</v>
      </c>
      <c r="E32" s="11">
        <f t="shared" si="3"/>
        <v>0.0024078680931296503</v>
      </c>
      <c r="F32" s="11">
        <f t="shared" si="3"/>
        <v>0.00037365155573354514</v>
      </c>
      <c r="G32" s="11">
        <f t="shared" si="3"/>
        <v>-0.0013260284044704918</v>
      </c>
      <c r="H32" s="11">
        <f t="shared" si="3"/>
        <v>-0.004819896114568678</v>
      </c>
      <c r="I32" s="11">
        <f t="shared" si="3"/>
        <v>-0.002715226677068472</v>
      </c>
      <c r="J32" s="11">
        <f t="shared" si="3"/>
        <v>0.0035410340223336334</v>
      </c>
      <c r="K32" s="11">
        <f t="shared" si="3"/>
        <v>0.0035410340223336334</v>
      </c>
      <c r="L32" s="11">
        <f t="shared" si="3"/>
        <v>-0.001747572965363986</v>
      </c>
      <c r="M32" s="11">
        <f t="shared" si="3"/>
        <v>-0.00042905745856813837</v>
      </c>
      <c r="N32" s="12">
        <f t="shared" si="3"/>
        <v>0.0016824558879307006</v>
      </c>
    </row>
    <row r="34" spans="13:14" ht="12.75">
      <c r="M34" s="34" t="s">
        <v>17</v>
      </c>
      <c r="N34" s="35">
        <f>AVERAGE(resid1)</f>
        <v>-4.1257792928314397E-16</v>
      </c>
    </row>
    <row r="35" spans="3:14" ht="12.75">
      <c r="C35" s="33" t="s">
        <v>24</v>
      </c>
      <c r="M35" s="9" t="s">
        <v>16</v>
      </c>
      <c r="N35" s="36">
        <f>STDEV(resid1)</f>
        <v>0.002951398902901825</v>
      </c>
    </row>
    <row r="36" spans="13:14" ht="12.75">
      <c r="M36" s="37" t="s">
        <v>21</v>
      </c>
      <c r="N36" s="38">
        <f>MAX(resid1)</f>
        <v>0.010040595687446086</v>
      </c>
    </row>
    <row r="37" spans="13:14" ht="12.75">
      <c r="M37" s="39" t="s">
        <v>22</v>
      </c>
      <c r="N37" s="40">
        <f>MIN(resid1)</f>
        <v>-0.012407378767854027</v>
      </c>
    </row>
  </sheetData>
  <conditionalFormatting sqref="C3:N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4">
      <selection activeCell="P29" sqref="P29"/>
    </sheetView>
  </sheetViews>
  <sheetFormatPr defaultColWidth="9.140625" defaultRowHeight="12.75"/>
  <sheetData>
    <row r="1" spans="1:14" ht="12.7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/>
      <c r="B2" s="1"/>
      <c r="C2" s="1" t="s">
        <v>7</v>
      </c>
      <c r="D2" s="1" t="s">
        <v>3</v>
      </c>
      <c r="E2" s="1" t="s">
        <v>4</v>
      </c>
      <c r="F2" s="1" t="s">
        <v>8</v>
      </c>
      <c r="G2" s="1" t="s">
        <v>9</v>
      </c>
      <c r="H2" s="1" t="s">
        <v>5</v>
      </c>
      <c r="I2" s="1" t="s">
        <v>6</v>
      </c>
      <c r="J2" s="1" t="s">
        <v>10</v>
      </c>
      <c r="K2" s="1" t="s">
        <v>11</v>
      </c>
      <c r="L2" s="1" t="s">
        <v>12</v>
      </c>
      <c r="M2" s="1" t="s">
        <v>13</v>
      </c>
      <c r="N2" s="3" t="s">
        <v>14</v>
      </c>
    </row>
    <row r="3" spans="1:14" ht="12.75">
      <c r="A3" s="2">
        <v>1</v>
      </c>
      <c r="B3" s="1" t="s">
        <v>0</v>
      </c>
      <c r="D3" s="8">
        <f aca="true" t="shared" si="0" ref="D3:N12">IF(Data="","",Data-Avg2)</f>
        <v>-0.001431845091701689</v>
      </c>
      <c r="E3" s="5">
        <f t="shared" si="0"/>
      </c>
      <c r="F3" s="5">
        <f t="shared" si="0"/>
        <v>-0.0007178048836067319</v>
      </c>
      <c r="G3" s="5">
        <f t="shared" si="0"/>
        <v>-0.0004452740277116618</v>
      </c>
      <c r="H3" s="5">
        <f t="shared" si="0"/>
      </c>
      <c r="I3" s="5">
        <f t="shared" si="0"/>
        <v>0.00022689385559715447</v>
      </c>
      <c r="J3" s="5">
        <f t="shared" si="0"/>
      </c>
      <c r="K3" s="5">
        <f t="shared" si="0"/>
      </c>
      <c r="L3" s="5">
        <f t="shared" si="0"/>
        <v>0.0009317899473870739</v>
      </c>
      <c r="M3" s="5">
        <f t="shared" si="0"/>
        <v>0.0014362401999932217</v>
      </c>
      <c r="N3" s="6">
        <f t="shared" si="0"/>
      </c>
    </row>
    <row r="4" spans="1:14" ht="12.75">
      <c r="A4" s="2"/>
      <c r="B4" s="1" t="s">
        <v>1</v>
      </c>
      <c r="D4" s="9">
        <f t="shared" si="0"/>
        <v>0.004191066827218037</v>
      </c>
      <c r="E4" s="4">
        <f t="shared" si="0"/>
      </c>
      <c r="F4" s="4">
        <f t="shared" si="0"/>
        <v>-0.010733946153280272</v>
      </c>
      <c r="G4" s="4">
        <f t="shared" si="0"/>
        <v>0.0006126058308169036</v>
      </c>
      <c r="H4" s="4">
        <f t="shared" si="0"/>
      </c>
      <c r="I4" s="4">
        <f t="shared" si="0"/>
        <v>0.002488541029617153</v>
      </c>
      <c r="J4" s="4">
        <f t="shared" si="0"/>
      </c>
      <c r="K4" s="4">
        <f t="shared" si="0"/>
      </c>
      <c r="L4" s="4">
        <f t="shared" si="0"/>
        <v>0.0019817198443163875</v>
      </c>
      <c r="M4" s="4">
        <f t="shared" si="0"/>
        <v>0.0014600126213188958</v>
      </c>
      <c r="N4" s="7">
        <f t="shared" si="0"/>
      </c>
    </row>
    <row r="5" spans="1:14" ht="12.75">
      <c r="A5" s="2"/>
      <c r="B5" s="1" t="s">
        <v>2</v>
      </c>
      <c r="D5" s="9">
        <f t="shared" si="0"/>
        <v>0.0018356786450084428</v>
      </c>
      <c r="E5" s="4">
        <f t="shared" si="0"/>
      </c>
      <c r="F5" s="4">
        <f t="shared" si="0"/>
        <v>-0.0014065902667965702</v>
      </c>
      <c r="G5" s="4">
        <f t="shared" si="0"/>
        <v>0.00022767072310614367</v>
      </c>
      <c r="H5" s="4">
        <f t="shared" si="0"/>
      </c>
      <c r="I5" s="4">
        <f t="shared" si="0"/>
        <v>0.002452891774403554</v>
      </c>
      <c r="J5" s="4">
        <f t="shared" si="0"/>
      </c>
      <c r="K5" s="4">
        <f t="shared" si="0"/>
      </c>
      <c r="L5" s="4">
        <f t="shared" si="0"/>
        <v>-0.0013135613359906984</v>
      </c>
      <c r="M5" s="4">
        <f t="shared" si="0"/>
        <v>-0.0017960895396953447</v>
      </c>
      <c r="N5" s="7">
        <f t="shared" si="0"/>
      </c>
    </row>
    <row r="6" spans="1:14" ht="12.75">
      <c r="A6" s="2">
        <v>2</v>
      </c>
      <c r="B6" s="1" t="s">
        <v>0</v>
      </c>
      <c r="D6" s="9">
        <f t="shared" si="0"/>
        <v>-0.00031618796511168057</v>
      </c>
      <c r="E6" s="4">
        <f t="shared" si="0"/>
        <v>-0.002000124722414398</v>
      </c>
      <c r="F6" s="4">
        <f t="shared" si="0"/>
        <v>0.0008883766857792352</v>
      </c>
      <c r="G6" s="4">
        <f t="shared" si="0"/>
        <v>0.002064516247983761</v>
      </c>
      <c r="H6" s="4">
        <f t="shared" si="0"/>
        <v>0.0044213233857846035</v>
      </c>
      <c r="I6" s="4">
        <f t="shared" si="0"/>
        <v>0.002583881837082913</v>
      </c>
      <c r="J6" s="4">
        <f t="shared" si="0"/>
        <v>-0.002944016891717638</v>
      </c>
      <c r="K6" s="4">
        <f t="shared" si="0"/>
        <v>-0.002944016891717638</v>
      </c>
      <c r="L6" s="4">
        <f t="shared" si="0"/>
        <v>-0.0009305848749221468</v>
      </c>
      <c r="M6" s="4">
        <f t="shared" si="0"/>
        <v>0.00014949867848201848</v>
      </c>
      <c r="N6" s="7">
        <f t="shared" si="0"/>
        <v>-0.000972665489115343</v>
      </c>
    </row>
    <row r="7" spans="1:14" ht="12.75">
      <c r="A7" s="2"/>
      <c r="B7" s="1" t="s">
        <v>1</v>
      </c>
      <c r="D7" s="9">
        <f t="shared" si="0"/>
        <v>-0.0006387124089499707</v>
      </c>
      <c r="E7" s="4">
        <f t="shared" si="0"/>
        <v>-0.004806470038548838</v>
      </c>
      <c r="F7" s="4">
        <f t="shared" si="0"/>
        <v>-0.002932358061350726</v>
      </c>
      <c r="G7" s="4">
        <f t="shared" si="0"/>
        <v>0.0029209040781523754</v>
      </c>
      <c r="H7" s="4">
        <f t="shared" si="0"/>
        <v>-0.001055562395450238</v>
      </c>
      <c r="I7" s="4">
        <f t="shared" si="0"/>
        <v>0.00537587723045263</v>
      </c>
      <c r="J7" s="4">
        <f t="shared" si="0"/>
        <v>-0.0005680331666475524</v>
      </c>
      <c r="K7" s="4">
        <f t="shared" si="0"/>
        <v>-0.0005680331666475524</v>
      </c>
      <c r="L7" s="4">
        <f t="shared" si="0"/>
        <v>0.001775801648349784</v>
      </c>
      <c r="M7" s="4">
        <f t="shared" si="0"/>
        <v>0.001864137162950641</v>
      </c>
      <c r="N7" s="7">
        <f t="shared" si="0"/>
        <v>-0.001367550882349633</v>
      </c>
    </row>
    <row r="8" spans="1:14" ht="12.75">
      <c r="A8" s="2"/>
      <c r="B8" s="1" t="s">
        <v>2</v>
      </c>
      <c r="D8" s="9">
        <f t="shared" si="0"/>
        <v>-0.0014374783036998906</v>
      </c>
      <c r="E8" s="4">
        <f t="shared" si="0"/>
        <v>-0.0017453486212986036</v>
      </c>
      <c r="F8" s="4">
        <f t="shared" si="0"/>
        <v>-0.0024585131874985677</v>
      </c>
      <c r="G8" s="4">
        <f t="shared" si="0"/>
        <v>-0.0005038963918977402</v>
      </c>
      <c r="H8" s="4">
        <f t="shared" si="0"/>
        <v>0.00019454696290210904</v>
      </c>
      <c r="I8" s="4">
        <f t="shared" si="0"/>
        <v>-0.0024851049079970267</v>
      </c>
      <c r="J8" s="4">
        <f t="shared" si="0"/>
        <v>0.0022592151798050963</v>
      </c>
      <c r="K8" s="4">
        <f t="shared" si="0"/>
        <v>0.0022592151798050963</v>
      </c>
      <c r="L8" s="4">
        <f t="shared" si="0"/>
        <v>0.003041122140302832</v>
      </c>
      <c r="M8" s="4">
        <f t="shared" si="0"/>
        <v>0.0025335739636034305</v>
      </c>
      <c r="N8" s="7">
        <f t="shared" si="0"/>
        <v>-0.0016573320139983139</v>
      </c>
    </row>
    <row r="9" spans="1:14" ht="12.75">
      <c r="A9" s="2">
        <v>3</v>
      </c>
      <c r="B9" s="1" t="s">
        <v>0</v>
      </c>
      <c r="D9" s="9">
        <f t="shared" si="0"/>
        <v>0.000356787283003257</v>
      </c>
      <c r="E9" s="4">
        <f t="shared" si="0"/>
        <v>0.000909569559702561</v>
      </c>
      <c r="F9" s="4">
        <f t="shared" si="0"/>
        <v>0.002709842894603298</v>
      </c>
      <c r="G9" s="4">
        <f t="shared" si="0"/>
        <v>-0.0012048321029993758</v>
      </c>
      <c r="H9" s="4">
        <f t="shared" si="0"/>
        <v>0.003688389812204207</v>
      </c>
      <c r="I9" s="4">
        <f t="shared" si="0"/>
        <v>-0.000674389603297243</v>
      </c>
      <c r="J9" s="4">
        <f t="shared" si="0"/>
        <v>-0.003817356249399495</v>
      </c>
      <c r="K9" s="4">
        <f t="shared" si="0"/>
        <v>-0.003817356249399495</v>
      </c>
      <c r="L9" s="4">
        <f t="shared" si="0"/>
        <v>0.0003486040131051027</v>
      </c>
      <c r="M9" s="4">
        <f t="shared" si="0"/>
        <v>0.0003626501499027768</v>
      </c>
      <c r="N9" s="7">
        <f t="shared" si="0"/>
        <v>0.001138090492503352</v>
      </c>
    </row>
    <row r="10" spans="1:14" ht="12.75">
      <c r="A10" s="2"/>
      <c r="B10" s="1" t="s">
        <v>1</v>
      </c>
      <c r="D10" s="9">
        <f t="shared" si="0"/>
        <v>0.0008722209846823148</v>
      </c>
      <c r="E10" s="4">
        <f t="shared" si="0"/>
        <v>-0.0027559453195138417</v>
      </c>
      <c r="F10" s="4">
        <f t="shared" si="0"/>
        <v>0.001170064167283158</v>
      </c>
      <c r="G10" s="4">
        <f t="shared" si="0"/>
        <v>0.002798085556484864</v>
      </c>
      <c r="H10" s="4">
        <f t="shared" si="0"/>
        <v>0.00019623977078708776</v>
      </c>
      <c r="I10" s="4">
        <f t="shared" si="0"/>
        <v>0.003082885632380794</v>
      </c>
      <c r="J10" s="4">
        <f t="shared" si="0"/>
        <v>-0.0034432314369183814</v>
      </c>
      <c r="K10" s="4">
        <f t="shared" si="0"/>
        <v>-0.0034432314369183814</v>
      </c>
      <c r="L10" s="4">
        <f t="shared" si="0"/>
        <v>-0.0010064190184166932</v>
      </c>
      <c r="M10" s="4">
        <f t="shared" si="0"/>
        <v>0.0020783011217844205</v>
      </c>
      <c r="N10" s="7">
        <f t="shared" si="0"/>
        <v>0.00045102997838597503</v>
      </c>
    </row>
    <row r="11" spans="1:14" ht="12.75">
      <c r="A11" s="2"/>
      <c r="B11" s="1" t="s">
        <v>2</v>
      </c>
      <c r="D11" s="9">
        <f t="shared" si="0"/>
        <v>-0.0036240742564999096</v>
      </c>
      <c r="E11" s="4">
        <f t="shared" si="0"/>
        <v>0.0060040683338016265</v>
      </c>
      <c r="F11" s="4">
        <f t="shared" si="0"/>
        <v>-0.0028402138608001337</v>
      </c>
      <c r="G11" s="4">
        <f t="shared" si="0"/>
        <v>0.00023250916479611305</v>
      </c>
      <c r="H11" s="4">
        <f t="shared" si="0"/>
        <v>0.000902583563899384</v>
      </c>
      <c r="I11" s="4">
        <f t="shared" si="0"/>
        <v>0.00011405845290113348</v>
      </c>
      <c r="J11" s="4">
        <f t="shared" si="0"/>
        <v>-0.00024498761290203674</v>
      </c>
      <c r="K11" s="4">
        <f t="shared" si="0"/>
        <v>-0.00024498761290203674</v>
      </c>
      <c r="L11" s="4">
        <f t="shared" si="0"/>
        <v>0.0012950552190957865</v>
      </c>
      <c r="M11" s="4">
        <f t="shared" si="0"/>
        <v>-0.00021500434829846427</v>
      </c>
      <c r="N11" s="7">
        <f t="shared" si="0"/>
        <v>-0.001379007043098568</v>
      </c>
    </row>
    <row r="12" spans="1:14" ht="12.75">
      <c r="A12" s="2">
        <v>4</v>
      </c>
      <c r="B12" s="1" t="s">
        <v>0</v>
      </c>
      <c r="D12" s="9">
        <f t="shared" si="0"/>
        <v>-0.0013358811891137634</v>
      </c>
      <c r="E12" s="4">
        <f t="shared" si="0"/>
        <v>0.004970091564679535</v>
      </c>
      <c r="F12" s="4">
        <f t="shared" si="0"/>
      </c>
      <c r="G12" s="4">
        <f t="shared" si="0"/>
        <v>0.0006760301581820727</v>
      </c>
      <c r="H12" s="4">
        <f t="shared" si="0"/>
      </c>
      <c r="I12" s="4">
        <f t="shared" si="0"/>
        <v>-0.003494042871416525</v>
      </c>
      <c r="J12" s="4">
        <f t="shared" si="0"/>
        <v>0.0007556002392803407</v>
      </c>
      <c r="K12" s="4">
        <f t="shared" si="0"/>
        <v>0.0007556002392803407</v>
      </c>
      <c r="L12" s="4">
        <f t="shared" si="0"/>
        <v>-0.003558291914714573</v>
      </c>
      <c r="M12" s="4">
        <f t="shared" si="0"/>
        <v>-0.0014115031408152845</v>
      </c>
      <c r="N12" s="7">
        <f t="shared" si="0"/>
        <v>0.0026423969145810133</v>
      </c>
    </row>
    <row r="13" spans="1:14" ht="12.75">
      <c r="A13" s="2"/>
      <c r="B13" s="1" t="s">
        <v>1</v>
      </c>
      <c r="D13" s="9">
        <f aca="true" t="shared" si="1" ref="D13:N22">IF(Data="","",Data-Avg2)</f>
        <v>7.160786098481253E-05</v>
      </c>
      <c r="E13" s="4">
        <f t="shared" si="1"/>
        <v>-0.0014101528631158544</v>
      </c>
      <c r="F13" s="4">
        <f t="shared" si="1"/>
      </c>
      <c r="G13" s="4">
        <f t="shared" si="1"/>
        <v>0.0006070992669862108</v>
      </c>
      <c r="H13" s="4">
        <f t="shared" si="1"/>
      </c>
      <c r="I13" s="4">
        <f t="shared" si="1"/>
        <v>0.001823909717383998</v>
      </c>
      <c r="J13" s="4">
        <f t="shared" si="1"/>
        <v>-0.001993256072516658</v>
      </c>
      <c r="K13" s="4">
        <f t="shared" si="1"/>
        <v>-0.001993256072516658</v>
      </c>
      <c r="L13" s="4">
        <f t="shared" si="1"/>
        <v>0.00033300569948480074</v>
      </c>
      <c r="M13" s="4">
        <f t="shared" si="1"/>
        <v>0.0008302844299841183</v>
      </c>
      <c r="N13" s="7">
        <f t="shared" si="1"/>
        <v>0.0017307580332861505</v>
      </c>
    </row>
    <row r="14" spans="1:14" ht="12.75">
      <c r="A14" s="2"/>
      <c r="B14" s="1" t="s">
        <v>2</v>
      </c>
      <c r="D14" s="9">
        <f t="shared" si="1"/>
        <v>0.001828213357322639</v>
      </c>
      <c r="E14" s="4">
        <f t="shared" si="1"/>
        <v>-0.008913774445677092</v>
      </c>
      <c r="F14" s="4">
        <f t="shared" si="1"/>
      </c>
      <c r="G14" s="4">
        <f t="shared" si="1"/>
        <v>0.0029737945627221762</v>
      </c>
      <c r="H14" s="4">
        <f t="shared" si="1"/>
      </c>
      <c r="I14" s="4">
        <f t="shared" si="1"/>
        <v>0.0031605614330221243</v>
      </c>
      <c r="J14" s="4">
        <f t="shared" si="1"/>
        <v>-0.0022116267021772273</v>
      </c>
      <c r="K14" s="4">
        <f t="shared" si="1"/>
        <v>-0.0022116267021772273</v>
      </c>
      <c r="L14" s="4">
        <f t="shared" si="1"/>
        <v>0.0011854040222232243</v>
      </c>
      <c r="M14" s="4">
        <f t="shared" si="1"/>
        <v>0.002177179894522041</v>
      </c>
      <c r="N14" s="7">
        <f t="shared" si="1"/>
        <v>0.0020118745802228943</v>
      </c>
    </row>
    <row r="15" spans="1:14" ht="12.75">
      <c r="A15" s="2">
        <v>5</v>
      </c>
      <c r="B15" s="1" t="s">
        <v>0</v>
      </c>
      <c r="D15" s="9">
        <f t="shared" si="1"/>
        <v>-0.0012482512121323452</v>
      </c>
      <c r="E15" s="4">
        <f t="shared" si="1"/>
        <v>0.00697809830656837</v>
      </c>
      <c r="F15" s="4">
        <f t="shared" si="1"/>
        <v>0.007382279471663367</v>
      </c>
      <c r="G15" s="4">
        <f t="shared" si="1"/>
        <v>-0.0036796290466369896</v>
      </c>
      <c r="H15" s="4">
        <f t="shared" si="1"/>
        <v>-0.0040312384691318925</v>
      </c>
      <c r="I15" s="4">
        <f t="shared" si="1"/>
        <v>-0.0033664734323366474</v>
      </c>
      <c r="J15" s="4">
        <f t="shared" si="1"/>
        <v>0.0011701435947628624</v>
      </c>
      <c r="K15" s="4">
        <f t="shared" si="1"/>
        <v>0.0011701435947628624</v>
      </c>
      <c r="L15" s="4">
        <f t="shared" si="1"/>
        <v>-0.0009829594351344895</v>
      </c>
      <c r="M15" s="4">
        <f t="shared" si="1"/>
        <v>-0.0029773840038345156</v>
      </c>
      <c r="N15" s="7">
        <f t="shared" si="1"/>
        <v>-0.0004147293684368947</v>
      </c>
    </row>
    <row r="16" spans="1:14" ht="12.75">
      <c r="A16" s="2"/>
      <c r="B16" s="1" t="s">
        <v>1</v>
      </c>
      <c r="D16" s="9">
        <f t="shared" si="1"/>
        <v>0.0014822100847853292</v>
      </c>
      <c r="E16" s="4">
        <f t="shared" si="1"/>
        <v>0.0007921450016352694</v>
      </c>
      <c r="F16" s="4">
        <f t="shared" si="1"/>
        <v>0.007396243436835981</v>
      </c>
      <c r="G16" s="4">
        <f t="shared" si="1"/>
        <v>-1.2234051724568928E-05</v>
      </c>
      <c r="H16" s="4">
        <f t="shared" si="1"/>
        <v>0.006142692137085959</v>
      </c>
      <c r="I16" s="4">
        <f t="shared" si="1"/>
        <v>-0.0012720790904348078</v>
      </c>
      <c r="J16" s="4">
        <f t="shared" si="1"/>
        <v>-0.005744632693843954</v>
      </c>
      <c r="K16" s="4">
        <f t="shared" si="1"/>
        <v>-0.005744632693843954</v>
      </c>
      <c r="L16" s="4">
        <f t="shared" si="1"/>
        <v>-0.003225857248394526</v>
      </c>
      <c r="M16" s="4">
        <f t="shared" si="1"/>
        <v>0.002009528369335989</v>
      </c>
      <c r="N16" s="7">
        <f t="shared" si="1"/>
        <v>-0.001823383251424282</v>
      </c>
    </row>
    <row r="17" spans="1:14" ht="12.75">
      <c r="A17" s="2"/>
      <c r="B17" s="1" t="s">
        <v>2</v>
      </c>
      <c r="D17" s="9">
        <f t="shared" si="1"/>
        <v>-0.0006624060957989286</v>
      </c>
      <c r="E17" s="4">
        <f t="shared" si="1"/>
        <v>-0.004150511914099653</v>
      </c>
      <c r="F17" s="4">
        <f t="shared" si="1"/>
        <v>0.007332162637901263</v>
      </c>
      <c r="G17" s="4">
        <f t="shared" si="1"/>
        <v>0.000538793226199985</v>
      </c>
      <c r="H17" s="4">
        <f t="shared" si="1"/>
        <v>0.004509170754300129</v>
      </c>
      <c r="I17" s="4">
        <f t="shared" si="1"/>
        <v>0.0012110843914001634</v>
      </c>
      <c r="J17" s="4">
        <f t="shared" si="1"/>
        <v>-0.0025613429141984057</v>
      </c>
      <c r="K17" s="4">
        <f t="shared" si="1"/>
        <v>-0.0025613429141984057</v>
      </c>
      <c r="L17" s="4">
        <f t="shared" si="1"/>
        <v>-0.0008043446337993032</v>
      </c>
      <c r="M17" s="4">
        <f t="shared" si="1"/>
        <v>-0.001500409489599619</v>
      </c>
      <c r="N17" s="7">
        <f t="shared" si="1"/>
        <v>-0.0013508530481001202</v>
      </c>
    </row>
    <row r="18" spans="1:14" ht="12.75">
      <c r="A18" s="2">
        <v>6</v>
      </c>
      <c r="B18" s="1" t="s">
        <v>0</v>
      </c>
      <c r="D18" s="9">
        <f t="shared" si="1"/>
        <v>-0.0007843785004730819</v>
      </c>
      <c r="E18" s="4">
        <f t="shared" si="1"/>
        <v>0.0027696520653286427</v>
      </c>
      <c r="F18" s="4">
        <f t="shared" si="1"/>
        <v>0.0038907953792275407</v>
      </c>
      <c r="G18" s="4">
        <f t="shared" si="1"/>
        <v>-0.007059173304771349</v>
      </c>
      <c r="H18" s="4">
        <f t="shared" si="1"/>
        <v>0.004426698787927563</v>
      </c>
      <c r="I18" s="4">
        <f t="shared" si="1"/>
        <v>-0.006423966599673037</v>
      </c>
      <c r="J18" s="4">
        <f t="shared" si="1"/>
        <v>0.006361155010928599</v>
      </c>
      <c r="K18" s="4">
        <f t="shared" si="1"/>
        <v>0.006361155010928599</v>
      </c>
      <c r="L18" s="4">
        <f t="shared" si="1"/>
        <v>-0.0037799760591710196</v>
      </c>
      <c r="M18" s="4">
        <f t="shared" si="1"/>
        <v>-0.0033155904817725457</v>
      </c>
      <c r="N18" s="7">
        <f t="shared" si="1"/>
        <v>-0.0024463713084728056</v>
      </c>
    </row>
    <row r="19" spans="1:14" ht="12.75">
      <c r="A19" s="2"/>
      <c r="B19" s="1" t="s">
        <v>1</v>
      </c>
      <c r="D19" s="9">
        <f t="shared" si="1"/>
        <v>-0.00197494234024731</v>
      </c>
      <c r="E19" s="4">
        <f t="shared" si="1"/>
        <v>0.0031613357637532147</v>
      </c>
      <c r="F19" s="4">
        <f t="shared" si="1"/>
        <v>0.0016301390171538088</v>
      </c>
      <c r="G19" s="4">
        <f t="shared" si="1"/>
        <v>-0.0007193216091465615</v>
      </c>
      <c r="H19" s="4">
        <f t="shared" si="1"/>
        <v>-0.0005108127570476739</v>
      </c>
      <c r="I19" s="4">
        <f t="shared" si="1"/>
        <v>-0.002526689396146864</v>
      </c>
      <c r="J19" s="4">
        <f t="shared" si="1"/>
        <v>-0.0007499847486478473</v>
      </c>
      <c r="K19" s="4">
        <f t="shared" si="1"/>
        <v>-0.0007499847486478473</v>
      </c>
      <c r="L19" s="4">
        <f t="shared" si="1"/>
        <v>0.0026602834421538546</v>
      </c>
      <c r="M19" s="4">
        <f t="shared" si="1"/>
        <v>-0.0011217268345475873</v>
      </c>
      <c r="N19" s="7">
        <f t="shared" si="1"/>
        <v>0.0009017042113530493</v>
      </c>
    </row>
    <row r="20" spans="1:14" ht="12.75">
      <c r="A20" s="2"/>
      <c r="B20" s="1" t="s">
        <v>2</v>
      </c>
      <c r="D20" s="9">
        <f t="shared" si="1"/>
        <v>0.0029632772202834445</v>
      </c>
      <c r="E20" s="4">
        <f t="shared" si="1"/>
        <v>-0.0017309768388358293</v>
      </c>
      <c r="F20" s="4">
        <f t="shared" si="1"/>
        <v>0.0015241425858434354</v>
      </c>
      <c r="G20" s="4">
        <f t="shared" si="1"/>
        <v>-4.2111817636580895E-05</v>
      </c>
      <c r="H20" s="4">
        <f t="shared" si="1"/>
        <v>0.0024235803140637557</v>
      </c>
      <c r="I20" s="4">
        <f t="shared" si="1"/>
        <v>0.0021539637625931363</v>
      </c>
      <c r="J20" s="4">
        <f t="shared" si="1"/>
        <v>-0.0003405688415867303</v>
      </c>
      <c r="K20" s="4">
        <f t="shared" si="1"/>
        <v>-0.0003405688415867303</v>
      </c>
      <c r="L20" s="4">
        <f t="shared" si="1"/>
        <v>-0.0015343156884561893</v>
      </c>
      <c r="M20" s="4">
        <f t="shared" si="1"/>
        <v>-0.002181420051226013</v>
      </c>
      <c r="N20" s="7">
        <f t="shared" si="1"/>
        <v>-0.002895001803466357</v>
      </c>
    </row>
    <row r="21" spans="1:14" ht="12.75">
      <c r="A21" s="2">
        <v>7</v>
      </c>
      <c r="B21" s="1" t="s">
        <v>0</v>
      </c>
      <c r="D21" s="9">
        <f t="shared" si="1"/>
        <v>-0.0015080364644930455</v>
      </c>
      <c r="E21" s="4">
        <f t="shared" si="1"/>
        <v>0.0023894117387115443</v>
      </c>
      <c r="F21" s="4">
        <f t="shared" si="1"/>
        <v>-0.0016825472632930882</v>
      </c>
      <c r="G21" s="4">
        <f t="shared" si="1"/>
      </c>
      <c r="H21" s="4">
        <f t="shared" si="1"/>
        <v>0.0032804449244068223</v>
      </c>
      <c r="I21" s="4">
        <f t="shared" si="1"/>
      </c>
      <c r="J21" s="4">
        <f t="shared" si="1"/>
        <v>-0.0012396364676874327</v>
      </c>
      <c r="K21" s="4">
        <f t="shared" si="1"/>
        <v>-0.0012396364676874327</v>
      </c>
      <c r="L21" s="4">
        <f t="shared" si="1"/>
      </c>
      <c r="M21" s="4">
        <f t="shared" si="1"/>
      </c>
      <c r="N21" s="7">
        <f t="shared" si="1"/>
      </c>
    </row>
    <row r="22" spans="1:14" ht="12.75">
      <c r="A22" s="2"/>
      <c r="B22" s="1" t="s">
        <v>1</v>
      </c>
      <c r="D22" s="9">
        <f t="shared" si="1"/>
        <v>-0.0022346408422038166</v>
      </c>
      <c r="E22" s="4">
        <f t="shared" si="1"/>
        <v>0.002850219648095731</v>
      </c>
      <c r="F22" s="4">
        <f t="shared" si="1"/>
        <v>-0.00010763893970278104</v>
      </c>
      <c r="G22" s="4">
        <f t="shared" si="1"/>
      </c>
      <c r="H22" s="4">
        <f t="shared" si="1"/>
        <v>-0.00134265104360054</v>
      </c>
      <c r="I22" s="4">
        <f t="shared" si="1"/>
      </c>
      <c r="J22" s="4">
        <f t="shared" si="1"/>
        <v>0.0004173555886950453</v>
      </c>
      <c r="K22" s="4">
        <f t="shared" si="1"/>
        <v>0.0004173555886950453</v>
      </c>
      <c r="L22" s="4">
        <f t="shared" si="1"/>
      </c>
      <c r="M22" s="4">
        <f t="shared" si="1"/>
      </c>
      <c r="N22" s="7">
        <f t="shared" si="1"/>
      </c>
    </row>
    <row r="23" spans="1:14" ht="12.75">
      <c r="A23" s="2"/>
      <c r="B23" s="1" t="s">
        <v>2</v>
      </c>
      <c r="D23" s="9">
        <f aca="true" t="shared" si="2" ref="D23:N32">IF(Data="","",Data-Avg2)</f>
        <v>0.00041797372693430646</v>
      </c>
      <c r="E23" s="4">
        <f t="shared" si="2"/>
        <v>0.0013724734446345366</v>
      </c>
      <c r="F23" s="4">
        <f t="shared" si="2"/>
        <v>-0.002428776081165651</v>
      </c>
      <c r="G23" s="4">
        <f t="shared" si="2"/>
      </c>
      <c r="H23" s="4">
        <f t="shared" si="2"/>
        <v>0.0004112511413350006</v>
      </c>
      <c r="I23" s="4">
        <f t="shared" si="2"/>
      </c>
      <c r="J23" s="4">
        <f t="shared" si="2"/>
        <v>0.00011353888413445645</v>
      </c>
      <c r="K23" s="4">
        <f t="shared" si="2"/>
        <v>0.00011353888413445645</v>
      </c>
      <c r="L23" s="4">
        <f t="shared" si="2"/>
      </c>
      <c r="M23" s="4">
        <f t="shared" si="2"/>
      </c>
      <c r="N23" s="7">
        <f t="shared" si="2"/>
      </c>
    </row>
    <row r="24" spans="1:14" ht="12.75">
      <c r="A24" s="2">
        <v>8</v>
      </c>
      <c r="B24" s="1" t="s">
        <v>0</v>
      </c>
      <c r="D24" s="9">
        <f t="shared" si="2"/>
        <v>-0.006046728241145161</v>
      </c>
      <c r="E24" s="4">
        <f t="shared" si="2"/>
        <v>0.002458897413546879</v>
      </c>
      <c r="F24" s="4">
        <f t="shared" si="2"/>
        <v>0.0016595987648457822</v>
      </c>
      <c r="G24" s="4">
        <f t="shared" si="2"/>
      </c>
      <c r="H24" s="4">
        <f t="shared" si="2"/>
        <v>0.0019282320627524996</v>
      </c>
      <c r="I24" s="4">
        <f t="shared" si="2"/>
      </c>
      <c r="J24" s="4">
        <f t="shared" si="2"/>
      </c>
      <c r="K24" s="4">
        <f t="shared" si="2"/>
      </c>
      <c r="L24" s="4">
        <f t="shared" si="2"/>
      </c>
      <c r="M24" s="4">
        <f t="shared" si="2"/>
      </c>
      <c r="N24" s="7">
        <f t="shared" si="2"/>
      </c>
    </row>
    <row r="25" spans="1:14" ht="12.75">
      <c r="A25" s="2"/>
      <c r="B25" s="1" t="s">
        <v>1</v>
      </c>
      <c r="D25" s="9">
        <f t="shared" si="2"/>
        <v>0.007597859051600153</v>
      </c>
      <c r="E25" s="4">
        <f t="shared" si="2"/>
        <v>0.0006131993414015824</v>
      </c>
      <c r="F25" s="4">
        <f t="shared" si="2"/>
        <v>-0.005151922096299444</v>
      </c>
      <c r="G25" s="4">
        <f t="shared" si="2"/>
      </c>
      <c r="H25" s="4">
        <f t="shared" si="2"/>
        <v>-0.003059136296698739</v>
      </c>
      <c r="I25" s="4">
        <f t="shared" si="2"/>
      </c>
      <c r="J25" s="4">
        <f t="shared" si="2"/>
      </c>
      <c r="K25" s="4">
        <f t="shared" si="2"/>
      </c>
      <c r="L25" s="4">
        <f t="shared" si="2"/>
      </c>
      <c r="M25" s="4">
        <f t="shared" si="2"/>
      </c>
      <c r="N25" s="7">
        <f t="shared" si="2"/>
      </c>
    </row>
    <row r="26" spans="1:14" ht="12.75">
      <c r="A26" s="2"/>
      <c r="B26" s="1" t="s">
        <v>2</v>
      </c>
      <c r="D26" s="9">
        <f t="shared" si="2"/>
        <v>0.0020350221415270653</v>
      </c>
      <c r="E26" s="4">
        <f t="shared" si="2"/>
        <v>0.002531585812626247</v>
      </c>
      <c r="F26" s="4">
        <f t="shared" si="2"/>
        <v>-0.0002331604902749973</v>
      </c>
      <c r="G26" s="4">
        <f t="shared" si="2"/>
      </c>
      <c r="H26" s="4">
        <f t="shared" si="2"/>
        <v>-0.0043334474638712095</v>
      </c>
      <c r="I26" s="4">
        <f t="shared" si="2"/>
      </c>
      <c r="J26" s="4">
        <f t="shared" si="2"/>
      </c>
      <c r="K26" s="4">
        <f t="shared" si="2"/>
      </c>
      <c r="L26" s="4">
        <f t="shared" si="2"/>
      </c>
      <c r="M26" s="4">
        <f t="shared" si="2"/>
      </c>
      <c r="N26" s="7">
        <f t="shared" si="2"/>
      </c>
    </row>
    <row r="27" spans="1:14" ht="12.75">
      <c r="A27" s="2">
        <v>9</v>
      </c>
      <c r="B27" s="1" t="s">
        <v>0</v>
      </c>
      <c r="D27" s="9">
        <f t="shared" si="2"/>
        <v>0.0019525014727932444</v>
      </c>
      <c r="E27" s="4">
        <f t="shared" si="2"/>
        <v>-0.0001505045552008255</v>
      </c>
      <c r="F27" s="4">
        <f t="shared" si="2"/>
        <v>-0.0010126760668072166</v>
      </c>
      <c r="G27" s="4">
        <f t="shared" si="2"/>
        <v>0.0005004608233960539</v>
      </c>
      <c r="H27" s="4">
        <f t="shared" si="2"/>
        <v>0.0007329159756963577</v>
      </c>
      <c r="I27" s="4">
        <f t="shared" si="2"/>
        <v>0.0016107593218990246</v>
      </c>
      <c r="J27" s="4">
        <f t="shared" si="2"/>
        <v>0.000886776625797836</v>
      </c>
      <c r="K27" s="4">
        <f t="shared" si="2"/>
        <v>0.000886776625797836</v>
      </c>
      <c r="L27" s="4">
        <f t="shared" si="2"/>
        <v>-0.0027832674338057473</v>
      </c>
      <c r="M27" s="4">
        <f t="shared" si="2"/>
        <v>-0.002543880496006068</v>
      </c>
      <c r="N27" s="7">
        <f t="shared" si="2"/>
        <v>-7.986229370260389E-05</v>
      </c>
    </row>
    <row r="28" spans="1:14" ht="12.75">
      <c r="A28" s="2"/>
      <c r="B28" s="1" t="s">
        <v>1</v>
      </c>
      <c r="D28" s="9">
        <f t="shared" si="2"/>
        <v>-0.0003884675256138337</v>
      </c>
      <c r="E28" s="4">
        <f t="shared" si="2"/>
        <v>-0.003318906960810608</v>
      </c>
      <c r="F28" s="4">
        <f t="shared" si="2"/>
        <v>-0.0020094595406128235</v>
      </c>
      <c r="G28" s="4">
        <f t="shared" si="2"/>
        <v>0.0014780198966874991</v>
      </c>
      <c r="H28" s="4">
        <f t="shared" si="2"/>
        <v>-0.0005579799454125123</v>
      </c>
      <c r="I28" s="4">
        <f t="shared" si="2"/>
        <v>0.002235072208886635</v>
      </c>
      <c r="J28" s="4">
        <f t="shared" si="2"/>
        <v>-0.00014094762161320773</v>
      </c>
      <c r="K28" s="4">
        <f t="shared" si="2"/>
        <v>-0.00014094762161320773</v>
      </c>
      <c r="L28" s="4">
        <f t="shared" si="2"/>
        <v>0.003818471196488815</v>
      </c>
      <c r="M28" s="4">
        <f t="shared" si="2"/>
        <v>-0.0006467700888137529</v>
      </c>
      <c r="N28" s="7">
        <f t="shared" si="2"/>
        <v>-0.0003280839975126071</v>
      </c>
    </row>
    <row r="29" spans="1:14" ht="12.75">
      <c r="A29" s="2"/>
      <c r="B29" s="1" t="s">
        <v>2</v>
      </c>
      <c r="D29" s="9">
        <f t="shared" si="2"/>
        <v>0.0009896949354981643</v>
      </c>
      <c r="E29" s="4">
        <f t="shared" si="2"/>
        <v>-0.0022222577039983094</v>
      </c>
      <c r="F29" s="4">
        <f t="shared" si="2"/>
        <v>-0.0008917160189980677</v>
      </c>
      <c r="G29" s="4">
        <f t="shared" si="2"/>
        <v>-0.0019918570217996034</v>
      </c>
      <c r="H29" s="4">
        <f t="shared" si="2"/>
        <v>0.0010897879827993506</v>
      </c>
      <c r="I29" s="4">
        <f t="shared" si="2"/>
        <v>-0.0037833541882008603</v>
      </c>
      <c r="J29" s="4">
        <f t="shared" si="2"/>
        <v>0.001305397830499544</v>
      </c>
      <c r="K29" s="4">
        <f t="shared" si="2"/>
        <v>0.001305397830499544</v>
      </c>
      <c r="L29" s="4">
        <f t="shared" si="2"/>
        <v>-1.2912716996993368E-05</v>
      </c>
      <c r="M29" s="4">
        <f t="shared" si="2"/>
        <v>0.001520101070404678</v>
      </c>
      <c r="N29" s="7">
        <f t="shared" si="2"/>
        <v>0.002691718000299659</v>
      </c>
    </row>
    <row r="30" spans="1:14" ht="12.75">
      <c r="A30" s="2">
        <v>10</v>
      </c>
      <c r="B30" s="1" t="s">
        <v>0</v>
      </c>
      <c r="D30" s="9">
        <f t="shared" si="2"/>
        <v>-0.0017417445144758403</v>
      </c>
      <c r="E30" s="4">
        <f t="shared" si="2"/>
        <v>-0.0045690393077819635</v>
      </c>
      <c r="F30" s="4">
        <f t="shared" si="2"/>
        <v>0.0022726583357268737</v>
      </c>
      <c r="G30" s="4">
        <f t="shared" si="2"/>
        <v>0.00013164798782838716</v>
      </c>
      <c r="H30" s="4">
        <f t="shared" si="2"/>
        <v>0.0016615617221305001</v>
      </c>
      <c r="I30" s="4">
        <f t="shared" si="2"/>
        <v>0.0005210842274294691</v>
      </c>
      <c r="J30" s="4">
        <f t="shared" si="2"/>
        <v>0.0007850311320254377</v>
      </c>
      <c r="K30" s="4">
        <f t="shared" si="2"/>
        <v>0.0007850311320254377</v>
      </c>
      <c r="L30" s="4">
        <f t="shared" si="2"/>
        <v>0.001738432492317088</v>
      </c>
      <c r="M30" s="4">
        <f t="shared" si="2"/>
        <v>-0.0007162841705792289</v>
      </c>
      <c r="N30" s="7">
        <f t="shared" si="2"/>
        <v>-0.0008683790366745825</v>
      </c>
    </row>
    <row r="31" spans="1:14" ht="12.75">
      <c r="A31" s="2"/>
      <c r="B31" s="1" t="s">
        <v>1</v>
      </c>
      <c r="D31" s="9">
        <f t="shared" si="2"/>
        <v>4.411697628459166E-05</v>
      </c>
      <c r="E31" s="4">
        <f t="shared" si="2"/>
        <v>0.0005085743899544415</v>
      </c>
      <c r="F31" s="4">
        <f t="shared" si="2"/>
        <v>-0.0016209579300754395</v>
      </c>
      <c r="G31" s="4">
        <f t="shared" si="2"/>
        <v>0.0006393558492845397</v>
      </c>
      <c r="H31" s="4">
        <f t="shared" si="2"/>
        <v>-0.0014386794163554484</v>
      </c>
      <c r="I31" s="4">
        <f t="shared" si="2"/>
        <v>-0.0028830025144854776</v>
      </c>
      <c r="J31" s="4">
        <f t="shared" si="2"/>
        <v>0.0019331614662145835</v>
      </c>
      <c r="K31" s="4">
        <f t="shared" si="2"/>
        <v>0.0019331614662145835</v>
      </c>
      <c r="L31" s="4">
        <f t="shared" si="2"/>
        <v>0.00198750925355462</v>
      </c>
      <c r="M31" s="4">
        <f t="shared" si="2"/>
        <v>0.001850748035544525</v>
      </c>
      <c r="N31" s="7">
        <f t="shared" si="2"/>
        <v>-0.0029539875761355194</v>
      </c>
    </row>
    <row r="32" spans="1:14" ht="12.75">
      <c r="A32" s="2"/>
      <c r="B32" s="1" t="s">
        <v>2</v>
      </c>
      <c r="D32" s="10">
        <f t="shared" si="2"/>
        <v>0.00045815809254179385</v>
      </c>
      <c r="E32" s="11">
        <f t="shared" si="2"/>
        <v>0.0023112260877411472</v>
      </c>
      <c r="F32" s="11">
        <f t="shared" si="2"/>
        <v>0.00027700955034504204</v>
      </c>
      <c r="G32" s="11">
        <f t="shared" si="2"/>
        <v>-0.0014226704098589948</v>
      </c>
      <c r="H32" s="11">
        <f t="shared" si="2"/>
        <v>-0.004916538119957181</v>
      </c>
      <c r="I32" s="11">
        <f t="shared" si="2"/>
        <v>-0.002811868682456975</v>
      </c>
      <c r="J32" s="11">
        <f t="shared" si="2"/>
        <v>0.0034443920169451303</v>
      </c>
      <c r="K32" s="11">
        <f t="shared" si="2"/>
        <v>0.0034443920169451303</v>
      </c>
      <c r="L32" s="11">
        <f t="shared" si="2"/>
        <v>-0.001844214970752489</v>
      </c>
      <c r="M32" s="11">
        <f t="shared" si="2"/>
        <v>-0.0005256994639566415</v>
      </c>
      <c r="N32" s="12">
        <f t="shared" si="2"/>
        <v>0.0015858138825421975</v>
      </c>
    </row>
    <row r="34" spans="13:14" ht="12.75">
      <c r="M34" s="34" t="s">
        <v>17</v>
      </c>
      <c r="N34" s="35">
        <f>AVERAGE(resid2)</f>
        <v>-1.9520404828574182E-17</v>
      </c>
    </row>
    <row r="35" spans="3:14" ht="12.75">
      <c r="C35" s="33" t="s">
        <v>25</v>
      </c>
      <c r="M35" s="9" t="s">
        <v>16</v>
      </c>
      <c r="N35" s="36">
        <f>STDEV(resid2)</f>
        <v>0.0026838304181807755</v>
      </c>
    </row>
    <row r="36" spans="13:14" ht="12.75">
      <c r="M36" s="37" t="s">
        <v>21</v>
      </c>
      <c r="N36" s="38">
        <f>MAX(resid2)</f>
        <v>0.007597859051600153</v>
      </c>
    </row>
    <row r="37" spans="13:14" ht="12.75">
      <c r="M37" s="39" t="s">
        <v>22</v>
      </c>
      <c r="N37" s="40">
        <f>MIN(resid2)</f>
        <v>-0.010733946153280272</v>
      </c>
    </row>
  </sheetData>
  <conditionalFormatting sqref="D3:N32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2007-02-13T21:55:29Z</dcterms:created>
  <dcterms:modified xsi:type="dcterms:W3CDTF">2007-02-15T15:44:40Z</dcterms:modified>
  <cp:category/>
  <cp:version/>
  <cp:contentType/>
  <cp:contentStatus/>
</cp:coreProperties>
</file>