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95" windowWidth="13920" windowHeight="8520" activeTab="0"/>
  </bookViews>
  <sheets>
    <sheet name="Sheet1" sheetId="1" r:id="rId1"/>
  </sheets>
  <definedNames>
    <definedName name="_xlnm.Print_Area" localSheetId="0">'Sheet1'!$A$1:$AA$60</definedName>
  </definedNames>
  <calcPr fullCalcOnLoad="1"/>
</workbook>
</file>

<file path=xl/sharedStrings.xml><?xml version="1.0" encoding="utf-8"?>
<sst xmlns="http://schemas.openxmlformats.org/spreadsheetml/2006/main" count="138" uniqueCount="129">
  <si>
    <t>Baseline</t>
  </si>
  <si>
    <t>Start</t>
  </si>
  <si>
    <t>Finish</t>
  </si>
  <si>
    <t>Forecast or Actual</t>
  </si>
  <si>
    <t>BCWP</t>
  </si>
  <si>
    <t>Budget</t>
  </si>
  <si>
    <t>May</t>
  </si>
  <si>
    <t>Mar</t>
  </si>
  <si>
    <t>Apr</t>
  </si>
  <si>
    <t>Jun</t>
  </si>
  <si>
    <t>Jul</t>
  </si>
  <si>
    <t>Aug</t>
  </si>
  <si>
    <t>Sep</t>
  </si>
  <si>
    <t>Oct</t>
  </si>
  <si>
    <t>Nov</t>
  </si>
  <si>
    <t>Dec</t>
  </si>
  <si>
    <t>Jan</t>
  </si>
  <si>
    <t>Feb</t>
  </si>
  <si>
    <t>Total</t>
  </si>
  <si>
    <t>Task 1</t>
  </si>
  <si>
    <t>Task 2</t>
  </si>
  <si>
    <t>Task 4</t>
  </si>
  <si>
    <t>Task 5</t>
  </si>
  <si>
    <t>Task 6</t>
  </si>
  <si>
    <t>Task 7</t>
  </si>
  <si>
    <t>Task 8</t>
  </si>
  <si>
    <t>Task 10</t>
  </si>
  <si>
    <t>Task 11</t>
  </si>
  <si>
    <t>Task 12</t>
  </si>
  <si>
    <t>Task 13</t>
  </si>
  <si>
    <t>Task 14</t>
  </si>
  <si>
    <t>%</t>
  </si>
  <si>
    <t>Complete</t>
  </si>
  <si>
    <t>Actual Cost Incurred ($k)</t>
  </si>
  <si>
    <t>Estimate at</t>
  </si>
  <si>
    <t>Completion</t>
  </si>
  <si>
    <t>Instructions:</t>
  </si>
  <si>
    <t>Date:</t>
  </si>
  <si>
    <t>3) MONTHLY INVOICING -</t>
  </si>
  <si>
    <t>a) Provide a cost invoice to PPPL that specifies all work and tasks performed. Please identify your expected transmittal date to PPPL.</t>
  </si>
  <si>
    <t>2) MONTHLY PROGRESS ASSESSMENT - Each month by the 4th working day before the end of each month  transmit progress status for the contract by;</t>
  </si>
  <si>
    <t>Prerequisites (list task numbers)</t>
  </si>
  <si>
    <t xml:space="preserve">(budget x %) </t>
  </si>
  <si>
    <t>B</t>
  </si>
  <si>
    <t>C</t>
  </si>
  <si>
    <t>D</t>
  </si>
  <si>
    <t>E</t>
  </si>
  <si>
    <t xml:space="preserve">F </t>
  </si>
  <si>
    <t>G</t>
  </si>
  <si>
    <t>H</t>
  </si>
  <si>
    <t>I</t>
  </si>
  <si>
    <t>J</t>
  </si>
  <si>
    <t>K</t>
  </si>
  <si>
    <t>L</t>
  </si>
  <si>
    <t>N</t>
  </si>
  <si>
    <t>O</t>
  </si>
  <si>
    <t>P</t>
  </si>
  <si>
    <t>Q</t>
  </si>
  <si>
    <t>R</t>
  </si>
  <si>
    <t>S</t>
  </si>
  <si>
    <t>T</t>
  </si>
  <si>
    <t>U</t>
  </si>
  <si>
    <t>V</t>
  </si>
  <si>
    <t>W</t>
  </si>
  <si>
    <t>A</t>
  </si>
  <si>
    <t xml:space="preserve">M </t>
  </si>
  <si>
    <t>a) List all contract deliverables and intermediate tasks. Break long duration task into smaller duration (1-2 months) tasks. [column B]</t>
  </si>
  <si>
    <t>b) Start and finish schedule dates [column D &amp; E]</t>
  </si>
  <si>
    <t>c) estimated cost values (along with appropriate burdens, G&amp;A and fees) [column H]</t>
  </si>
  <si>
    <t>d) provide cost profile for each task by distributing cost by month. This represents your anticipated costing profile. [columns K - V]</t>
  </si>
  <si>
    <t>e) identify significant prerequisites to tasks  [column C]</t>
  </si>
  <si>
    <t>a) indicating actual start and actual finish dates for each task [column F &amp; G]</t>
  </si>
  <si>
    <t>b) indicating forecast starts and finish dates (if planned dates will not be met) column [F &amp; G]</t>
  </si>
  <si>
    <t>c) providing percent complete for each task [column I]</t>
  </si>
  <si>
    <t>e) providing an updated estimate at completion for each task. This will provide a "heads-up" to PPPL of potential cost increases) [column W]</t>
  </si>
  <si>
    <t>Task 3</t>
  </si>
  <si>
    <r>
      <t xml:space="preserve">g) transmit via e-mail attachment by the 4th working day before month end to Ron Strykowsky at   </t>
    </r>
    <r>
      <rPr>
        <sz val="10"/>
        <color indexed="12"/>
        <rFont val="Arial"/>
        <family val="2"/>
      </rPr>
      <t>rstrykow@pppl.gov</t>
    </r>
    <r>
      <rPr>
        <sz val="10"/>
        <rFont val="Arial"/>
        <family val="0"/>
      </rPr>
      <t xml:space="preserve">   phone 609-243-2674</t>
    </r>
  </si>
  <si>
    <r>
      <t xml:space="preserve">f) transmit via e-mail attachment by MARCH 27th to Ron Strykowsky at   </t>
    </r>
    <r>
      <rPr>
        <sz val="10"/>
        <color indexed="12"/>
        <rFont val="Arial"/>
        <family val="2"/>
      </rPr>
      <t>rstrykow@pppl.gov</t>
    </r>
    <r>
      <rPr>
        <sz val="10"/>
        <rFont val="Arial"/>
        <family val="0"/>
      </rPr>
      <t xml:space="preserve">   phone 609-243-2674</t>
    </r>
  </si>
  <si>
    <t>NCSX Contract Plan and Reporting</t>
  </si>
  <si>
    <t>Schedule</t>
  </si>
  <si>
    <t xml:space="preserve">d) Note; the BCWP (budgeted cost of work performed i.e. earned value) will be calculated by multiplying </t>
  </si>
  <si>
    <t xml:space="preserve">    the percent complete by the budget for each task unless you provide an alternate methodology that PPPL accepts. [column J]</t>
  </si>
  <si>
    <t xml:space="preserve">f) providing ESTIMATED accrued cost for the entire contract by the 4th working day before the end of each month . It is not necessary to provide accruals at the detailed task level, however, </t>
  </si>
  <si>
    <t xml:space="preserve">    this cost should be reasonably consistent with the cost to be invoiced to PPPL on a monthly basis. [columns K - V}</t>
  </si>
  <si>
    <t>1) INITIAL PLAN -  Identify all contract task deliverables and provide ;</t>
  </si>
  <si>
    <t>g) provide any supplemental information, clarifications, assumptions, or basis as necessary.</t>
  </si>
  <si>
    <t>h) provide any supplemental information, clarifications, assumptions, or basis as necessary.</t>
  </si>
  <si>
    <t xml:space="preserve">                           </t>
  </si>
  <si>
    <t>Task 9b</t>
  </si>
  <si>
    <t>Task 9a</t>
  </si>
  <si>
    <t>5.2 Monthly Earned Value Reports</t>
  </si>
  <si>
    <t>5.1 Weekly Reports</t>
  </si>
  <si>
    <t>Task Num.</t>
  </si>
  <si>
    <t>Task Name w/ SOW Reference Number</t>
  </si>
  <si>
    <t>1 to 4, 7 to 9</t>
  </si>
  <si>
    <t>1 to 4</t>
  </si>
  <si>
    <t>1 to4, 7, 9</t>
  </si>
  <si>
    <t>1 to 4, 7, 9a</t>
  </si>
  <si>
    <t>X</t>
  </si>
  <si>
    <t>Accumulated Actual Cost Incurred ($k)</t>
  </si>
  <si>
    <t>04345-f</t>
  </si>
  <si>
    <t>Contract- S-04345-F</t>
  </si>
  <si>
    <t>Precision PO 338 302</t>
  </si>
  <si>
    <t>Precision PO 338 400</t>
  </si>
  <si>
    <t>Precision Cost up 3/31/04</t>
  </si>
  <si>
    <t>Precision Cost Projected to Finished</t>
  </si>
  <si>
    <t>Total Projected Cost from Precision</t>
  </si>
  <si>
    <t>Cost Overrun</t>
  </si>
  <si>
    <t>Rounded</t>
  </si>
  <si>
    <t>10% Administration Fee for Inc. Engineering</t>
  </si>
  <si>
    <t>Note:</t>
  </si>
  <si>
    <t>Calculation for cost overrun</t>
  </si>
  <si>
    <t xml:space="preserve">3.1.1 Mfg Methods for Fab VVSA </t>
  </si>
  <si>
    <t>3.1.3 Prelim MIT &amp; QA Plans VVSA</t>
  </si>
  <si>
    <t xml:space="preserve">3.1.2 Sub Recommendations </t>
  </si>
  <si>
    <t xml:space="preserve">3.1.4 Budgetary Cost &amp; Schedule Est VVSA-3 units </t>
  </si>
  <si>
    <t xml:space="preserve">3.3.1 Final MIT &amp; QA Plans VVSA-3 units </t>
  </si>
  <si>
    <t xml:space="preserve">3.2.1 MIT &amp; QA Plans for PVVS </t>
  </si>
  <si>
    <t xml:space="preserve">3.2.2 PVVS Manufacturing </t>
  </si>
  <si>
    <t>PVVS Special Tooling Design</t>
  </si>
  <si>
    <t>PVVS Special Tooling Fabrication</t>
  </si>
  <si>
    <t xml:space="preserve">5.4.2 Process History </t>
  </si>
  <si>
    <t xml:space="preserve">3.3.2 Firm Fix Cost &amp; Schedule Proposal </t>
  </si>
  <si>
    <t>June</t>
  </si>
  <si>
    <t>July</t>
  </si>
  <si>
    <t>The updated cost estimates are due to extended schedule and resources based on update knowledge of FARO CMM techniques and final inspections. Reference schedule PPPL PVVS Schedule 2004-04-20.</t>
  </si>
  <si>
    <t>Monthly Cost Baseline Plan (loaded $k) - adjusted May 2003 to April 2004 to actuals</t>
  </si>
  <si>
    <t>June 2004 (as of 7/8/2004)</t>
  </si>
  <si>
    <t>The final contract expenses are due to cost overruns at Precision due to additional fittings, welding, machining and QA necessary when the product took additional time to complete as requested by Princeton.</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</si>
</sst>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h:mm:ss\ AM/PM"/>
    <numFmt numFmtId="166" formatCode="[$-409]dddd\,\ mmmm\ dd\,\ yyyy"/>
    <numFmt numFmtId="167" formatCode="_(* #,##0.0_);_(* \(#,##0.0\);_(* &quot;-&quot;??_);_(@_)"/>
    <numFmt numFmtId="168" formatCode="_(* #,##0_);_(* \(#,##0\);_(* &quot;-&quot;??_);_(@_)"/>
    <numFmt numFmtId="169" formatCode="0.0000"/>
    <numFmt numFmtId="170" formatCode="0.000"/>
    <numFmt numFmtId="171" formatCode="[$-409]mmm\-yy;@"/>
    <numFmt numFmtId="172" formatCode="00000"/>
    <numFmt numFmtId="173" formatCode="#,##0.0_);\(#,##0.0\)"/>
  </numFmts>
  <fonts count="8">
    <font>
      <sz val="10"/>
      <name val="Arial"/>
      <family val="0"/>
    </font>
    <font>
      <b/>
      <sz val="10"/>
      <name val="Arial"/>
      <family val="2"/>
    </font>
    <font>
      <sz val="10"/>
      <color indexed="12"/>
      <name val="Arial"/>
      <family val="2"/>
    </font>
    <font>
      <b/>
      <u val="single"/>
      <sz val="16"/>
      <name val="Arial"/>
      <family val="2"/>
    </font>
    <font>
      <b/>
      <u val="single"/>
      <sz val="18"/>
      <name val="Arial"/>
      <family val="2"/>
    </font>
    <font>
      <sz val="18"/>
      <name val="Arial"/>
      <family val="2"/>
    </font>
    <font>
      <b/>
      <sz val="12"/>
      <name val="Arial"/>
      <family val="2"/>
    </font>
    <font>
      <sz val="12"/>
      <name val="Arial"/>
      <family val="2"/>
    </font>
  </fonts>
  <fills count="4">
    <fill>
      <patternFill/>
    </fill>
    <fill>
      <patternFill patternType="gray125"/>
    </fill>
    <fill>
      <patternFill patternType="solid">
        <fgColor indexed="55"/>
        <bgColor indexed="64"/>
      </patternFill>
    </fill>
    <fill>
      <patternFill patternType="solid">
        <fgColor indexed="13"/>
        <bgColor indexed="64"/>
      </patternFill>
    </fill>
  </fills>
  <borders count="30">
    <border>
      <left/>
      <right/>
      <top/>
      <bottom/>
      <diagonal/>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color indexed="63"/>
      </left>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medium"/>
      <top style="thin"/>
      <bottom>
        <color indexed="63"/>
      </bottom>
    </border>
    <border>
      <left style="thin"/>
      <right style="medium"/>
      <top>
        <color indexed="63"/>
      </top>
      <bottom style="thin"/>
    </border>
    <border>
      <left style="thin"/>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style="medium"/>
      <top>
        <color indexed="63"/>
      </top>
      <bottom style="medium"/>
    </border>
    <border>
      <left>
        <color indexed="63"/>
      </left>
      <right style="medium"/>
      <top>
        <color indexed="63"/>
      </top>
      <bottom style="medium"/>
    </border>
    <border>
      <left style="thin"/>
      <right>
        <color indexed="63"/>
      </right>
      <top>
        <color indexed="63"/>
      </top>
      <bottom style="medium"/>
    </border>
    <border>
      <left>
        <color indexed="63"/>
      </left>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2" borderId="3" xfId="0" applyFill="1" applyBorder="1" applyAlignment="1">
      <alignment/>
    </xf>
    <xf numFmtId="0" fontId="0" fillId="0" borderId="4" xfId="0" applyBorder="1" applyAlignment="1">
      <alignment/>
    </xf>
    <xf numFmtId="0" fontId="0" fillId="0" borderId="0" xfId="0" applyAlignment="1">
      <alignment wrapText="1"/>
    </xf>
    <xf numFmtId="0" fontId="0" fillId="0" borderId="5" xfId="0" applyBorder="1" applyAlignment="1">
      <alignment horizontal="centerContinuous" wrapText="1"/>
    </xf>
    <xf numFmtId="0" fontId="0" fillId="0" borderId="6" xfId="0" applyBorder="1" applyAlignment="1">
      <alignment horizontal="centerContinuous" wrapText="1"/>
    </xf>
    <xf numFmtId="0" fontId="0" fillId="0" borderId="7" xfId="0" applyBorder="1" applyAlignment="1">
      <alignment horizontal="centerContinuous" wrapText="1"/>
    </xf>
    <xf numFmtId="0" fontId="0" fillId="0" borderId="5" xfId="0" applyBorder="1" applyAlignment="1">
      <alignment wrapText="1"/>
    </xf>
    <xf numFmtId="0" fontId="0" fillId="0" borderId="8" xfId="0" applyBorder="1" applyAlignment="1">
      <alignment horizontal="center" wrapText="1"/>
    </xf>
    <xf numFmtId="0" fontId="0" fillId="0" borderId="8" xfId="0" applyBorder="1" applyAlignment="1">
      <alignment wrapText="1"/>
    </xf>
    <xf numFmtId="0" fontId="0" fillId="0" borderId="9" xfId="0" applyBorder="1" applyAlignment="1">
      <alignment horizontal="centerContinuous" wrapText="1"/>
    </xf>
    <xf numFmtId="0" fontId="0" fillId="0" borderId="10" xfId="0" applyBorder="1" applyAlignment="1">
      <alignment horizontal="centerContinuous" wrapText="1"/>
    </xf>
    <xf numFmtId="0" fontId="0" fillId="0" borderId="11" xfId="0" applyBorder="1" applyAlignment="1">
      <alignment horizontal="centerContinuous" wrapText="1"/>
    </xf>
    <xf numFmtId="0" fontId="0" fillId="0" borderId="10" xfId="0" applyBorder="1" applyAlignment="1">
      <alignment wrapText="1"/>
    </xf>
    <xf numFmtId="0" fontId="0" fillId="0" borderId="2" xfId="0" applyBorder="1" applyAlignment="1">
      <alignment wrapText="1"/>
    </xf>
    <xf numFmtId="0" fontId="0" fillId="0" borderId="1" xfId="0" applyBorder="1" applyAlignment="1">
      <alignment wrapText="1"/>
    </xf>
    <xf numFmtId="0" fontId="0" fillId="0" borderId="12" xfId="0" applyBorder="1" applyAlignment="1">
      <alignment wrapText="1"/>
    </xf>
    <xf numFmtId="0" fontId="0" fillId="0" borderId="0" xfId="0" applyBorder="1" applyAlignment="1">
      <alignment/>
    </xf>
    <xf numFmtId="0" fontId="0" fillId="0" borderId="0" xfId="0" applyBorder="1" applyAlignment="1">
      <alignment horizontal="center"/>
    </xf>
    <xf numFmtId="0" fontId="0" fillId="0" borderId="0" xfId="0"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5" fillId="0" borderId="0" xfId="0" applyFont="1" applyAlignment="1">
      <alignment/>
    </xf>
    <xf numFmtId="0" fontId="4" fillId="0" borderId="0" xfId="0" applyFont="1" applyAlignment="1">
      <alignment horizontal="centerContinuous"/>
    </xf>
    <xf numFmtId="0" fontId="5" fillId="0" borderId="0" xfId="0" applyFont="1" applyAlignment="1">
      <alignment horizontal="centerContinuous"/>
    </xf>
    <xf numFmtId="0" fontId="3" fillId="0" borderId="16" xfId="0" applyFont="1"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6" fillId="0" borderId="19" xfId="0" applyFont="1" applyBorder="1" applyAlignment="1">
      <alignment/>
    </xf>
    <xf numFmtId="0" fontId="0" fillId="0" borderId="19" xfId="0" applyFont="1" applyBorder="1" applyAlignment="1">
      <alignment horizontal="center"/>
    </xf>
    <xf numFmtId="0" fontId="0" fillId="0" borderId="20" xfId="0" applyBorder="1" applyAlignment="1">
      <alignment horizontal="center"/>
    </xf>
    <xf numFmtId="0" fontId="0" fillId="0" borderId="19" xfId="0" applyBorder="1" applyAlignment="1">
      <alignment wrapText="1"/>
    </xf>
    <xf numFmtId="0" fontId="0" fillId="0" borderId="0" xfId="0" applyBorder="1" applyAlignment="1">
      <alignment wrapText="1"/>
    </xf>
    <xf numFmtId="0" fontId="0" fillId="0" borderId="21" xfId="0" applyBorder="1" applyAlignment="1">
      <alignment wrapText="1"/>
    </xf>
    <xf numFmtId="0" fontId="0" fillId="0" borderId="22" xfId="0" applyFill="1" applyBorder="1" applyAlignment="1">
      <alignment wrapText="1"/>
    </xf>
    <xf numFmtId="0" fontId="0" fillId="2" borderId="0" xfId="0" applyFill="1" applyBorder="1" applyAlignment="1">
      <alignment/>
    </xf>
    <xf numFmtId="0" fontId="0" fillId="2" borderId="23" xfId="0" applyFill="1" applyBorder="1" applyAlignment="1">
      <alignment/>
    </xf>
    <xf numFmtId="0" fontId="0" fillId="0" borderId="24" xfId="0" applyBorder="1" applyAlignment="1">
      <alignment/>
    </xf>
    <xf numFmtId="0" fontId="0" fillId="2" borderId="4" xfId="0" applyFill="1" applyBorder="1" applyAlignment="1">
      <alignment/>
    </xf>
    <xf numFmtId="0" fontId="0" fillId="0" borderId="25" xfId="0" applyBorder="1" applyAlignment="1">
      <alignment/>
    </xf>
    <xf numFmtId="0" fontId="0" fillId="2" borderId="26" xfId="0" applyFill="1" applyBorder="1" applyAlignment="1">
      <alignment/>
    </xf>
    <xf numFmtId="0" fontId="0" fillId="0" borderId="27" xfId="0" applyBorder="1" applyAlignment="1">
      <alignment/>
    </xf>
    <xf numFmtId="0" fontId="0" fillId="0" borderId="0" xfId="0" applyFill="1" applyBorder="1" applyAlignment="1">
      <alignment/>
    </xf>
    <xf numFmtId="0" fontId="5" fillId="0" borderId="4" xfId="0" applyFont="1" applyBorder="1" applyAlignment="1">
      <alignment horizontal="centerContinuous"/>
    </xf>
    <xf numFmtId="0" fontId="1" fillId="0" borderId="19" xfId="0" applyFont="1" applyBorder="1" applyAlignment="1">
      <alignment/>
    </xf>
    <xf numFmtId="0" fontId="5" fillId="0" borderId="0" xfId="0" applyFont="1" applyAlignment="1">
      <alignment horizontal="centerContinuous" vertical="center"/>
    </xf>
    <xf numFmtId="0" fontId="7" fillId="0" borderId="4" xfId="0" applyFont="1" applyBorder="1" applyAlignment="1">
      <alignment vertical="center"/>
    </xf>
    <xf numFmtId="0" fontId="0" fillId="0" borderId="17" xfId="0"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Alignment="1">
      <alignment vertical="center"/>
    </xf>
    <xf numFmtId="0" fontId="0" fillId="0" borderId="4" xfId="0" applyBorder="1" applyAlignment="1">
      <alignment vertical="center"/>
    </xf>
    <xf numFmtId="0" fontId="0" fillId="0" borderId="0" xfId="0" applyFill="1" applyBorder="1" applyAlignment="1">
      <alignment vertical="center"/>
    </xf>
    <xf numFmtId="0" fontId="0" fillId="0" borderId="12" xfId="0" applyBorder="1" applyAlignment="1">
      <alignment/>
    </xf>
    <xf numFmtId="164" fontId="0" fillId="0" borderId="12" xfId="0" applyNumberFormat="1" applyBorder="1" applyAlignment="1">
      <alignment/>
    </xf>
    <xf numFmtId="0" fontId="0" fillId="0" borderId="12" xfId="0" applyBorder="1" applyAlignment="1">
      <alignment vertical="center" wrapText="1"/>
    </xf>
    <xf numFmtId="0" fontId="0" fillId="0" borderId="12" xfId="0" applyBorder="1" applyAlignment="1">
      <alignment vertical="center"/>
    </xf>
    <xf numFmtId="16" fontId="0" fillId="0" borderId="13" xfId="0" applyNumberFormat="1" applyBorder="1" applyAlignment="1">
      <alignment/>
    </xf>
    <xf numFmtId="16" fontId="0" fillId="0" borderId="6" xfId="0" applyNumberFormat="1" applyBorder="1" applyAlignment="1">
      <alignment/>
    </xf>
    <xf numFmtId="16" fontId="0" fillId="0" borderId="14" xfId="0" applyNumberFormat="1" applyBorder="1" applyAlignment="1">
      <alignment/>
    </xf>
    <xf numFmtId="16" fontId="0" fillId="0" borderId="12" xfId="0" applyNumberFormat="1" applyBorder="1" applyAlignment="1">
      <alignment/>
    </xf>
    <xf numFmtId="164" fontId="0" fillId="0" borderId="23" xfId="0" applyNumberFormat="1" applyBorder="1" applyAlignment="1">
      <alignment/>
    </xf>
    <xf numFmtId="9" fontId="0" fillId="0" borderId="0" xfId="19" applyBorder="1" applyAlignment="1">
      <alignment/>
    </xf>
    <xf numFmtId="164" fontId="0" fillId="0" borderId="3" xfId="0" applyNumberFormat="1" applyBorder="1" applyAlignment="1">
      <alignment/>
    </xf>
    <xf numFmtId="0" fontId="0" fillId="0" borderId="6" xfId="0" applyBorder="1" applyAlignment="1">
      <alignment wrapText="1"/>
    </xf>
    <xf numFmtId="16" fontId="0" fillId="0" borderId="5" xfId="0" applyNumberFormat="1" applyBorder="1" applyAlignment="1">
      <alignment/>
    </xf>
    <xf numFmtId="168" fontId="0" fillId="0" borderId="6" xfId="15" applyNumberFormat="1" applyBorder="1" applyAlignment="1">
      <alignment/>
    </xf>
    <xf numFmtId="168" fontId="0" fillId="0" borderId="14" xfId="15" applyNumberFormat="1" applyBorder="1" applyAlignment="1">
      <alignment/>
    </xf>
    <xf numFmtId="168" fontId="0" fillId="0" borderId="1" xfId="15" applyNumberFormat="1" applyBorder="1" applyAlignment="1">
      <alignment/>
    </xf>
    <xf numFmtId="168" fontId="0" fillId="0" borderId="0" xfId="15" applyNumberFormat="1" applyBorder="1" applyAlignment="1">
      <alignment/>
    </xf>
    <xf numFmtId="17" fontId="0" fillId="0" borderId="14" xfId="0" applyNumberFormat="1" applyBorder="1" applyAlignment="1">
      <alignment/>
    </xf>
    <xf numFmtId="17" fontId="0" fillId="0" borderId="14" xfId="0" applyNumberFormat="1" applyFont="1" applyBorder="1" applyAlignment="1">
      <alignment/>
    </xf>
    <xf numFmtId="17" fontId="0" fillId="0" borderId="6" xfId="0" applyNumberFormat="1" applyBorder="1" applyAlignment="1">
      <alignment/>
    </xf>
    <xf numFmtId="171" fontId="0" fillId="0" borderId="5" xfId="0" applyNumberFormat="1" applyBorder="1" applyAlignment="1">
      <alignment/>
    </xf>
    <xf numFmtId="171" fontId="0" fillId="0" borderId="13" xfId="0" applyNumberFormat="1" applyBorder="1" applyAlignment="1">
      <alignment/>
    </xf>
    <xf numFmtId="1" fontId="0" fillId="0" borderId="25" xfId="0" applyNumberFormat="1" applyBorder="1" applyAlignment="1">
      <alignment/>
    </xf>
    <xf numFmtId="164" fontId="0" fillId="0" borderId="25" xfId="0" applyNumberFormat="1" applyBorder="1" applyAlignment="1">
      <alignment/>
    </xf>
    <xf numFmtId="173" fontId="0" fillId="0" borderId="25" xfId="0" applyNumberFormat="1" applyBorder="1" applyAlignment="1">
      <alignment/>
    </xf>
    <xf numFmtId="168" fontId="0" fillId="0" borderId="0" xfId="15" applyNumberFormat="1" applyAlignment="1">
      <alignment wrapText="1"/>
    </xf>
    <xf numFmtId="168" fontId="0" fillId="0" borderId="0" xfId="15" applyNumberFormat="1" applyAlignment="1">
      <alignment/>
    </xf>
    <xf numFmtId="0" fontId="0" fillId="0" borderId="25" xfId="0" applyBorder="1" applyAlignment="1">
      <alignment horizontal="right"/>
    </xf>
    <xf numFmtId="0" fontId="0" fillId="2" borderId="13" xfId="0" applyFill="1" applyBorder="1" applyAlignment="1">
      <alignment/>
    </xf>
    <xf numFmtId="0" fontId="0" fillId="0" borderId="28" xfId="0" applyBorder="1" applyAlignment="1">
      <alignment/>
    </xf>
    <xf numFmtId="0" fontId="0" fillId="0" borderId="12" xfId="0" applyBorder="1" applyAlignment="1">
      <alignment horizontal="center" wrapText="1"/>
    </xf>
    <xf numFmtId="17" fontId="7" fillId="0" borderId="29" xfId="0" applyNumberFormat="1" applyFont="1" applyBorder="1" applyAlignment="1">
      <alignment horizontal="left" vertical="center"/>
    </xf>
    <xf numFmtId="17" fontId="0" fillId="0" borderId="14" xfId="0" applyNumberFormat="1" applyBorder="1" applyAlignment="1">
      <alignment horizontal="right"/>
    </xf>
    <xf numFmtId="164" fontId="0" fillId="3" borderId="12" xfId="0" applyNumberForma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60"/>
  <sheetViews>
    <sheetView tabSelected="1" zoomScale="75" zoomScaleNormal="75" workbookViewId="0" topLeftCell="C12">
      <selection activeCell="AA34" sqref="AA34"/>
    </sheetView>
  </sheetViews>
  <sheetFormatPr defaultColWidth="9.140625" defaultRowHeight="12.75"/>
  <cols>
    <col min="1" max="1" width="7.7109375" style="0" customWidth="1"/>
    <col min="2" max="2" width="23.8515625" style="57" customWidth="1"/>
    <col min="3" max="3" width="11.57421875" style="0" customWidth="1"/>
    <col min="8" max="8" width="11.00390625" style="0" customWidth="1"/>
    <col min="9" max="9" width="9.7109375" style="0" bestFit="1" customWidth="1"/>
    <col min="10" max="10" width="11.7109375" style="0" customWidth="1"/>
    <col min="11" max="22" width="5.00390625" style="0" customWidth="1"/>
    <col min="23" max="23" width="6.57421875" style="0" customWidth="1"/>
    <col min="24" max="26" width="5.57421875" style="0" customWidth="1"/>
    <col min="27" max="27" width="11.421875" style="0" customWidth="1"/>
    <col min="32" max="32" width="23.7109375" style="0" customWidth="1"/>
    <col min="33" max="33" width="11.8515625" style="0" bestFit="1" customWidth="1"/>
  </cols>
  <sheetData>
    <row r="1" spans="1:27" ht="23.25">
      <c r="A1" s="27" t="s">
        <v>78</v>
      </c>
      <c r="B1" s="51"/>
      <c r="C1" s="28"/>
      <c r="D1" s="28"/>
      <c r="E1" s="28"/>
      <c r="F1" s="28"/>
      <c r="G1" s="28"/>
      <c r="H1" s="28"/>
      <c r="I1" s="28"/>
      <c r="J1" s="28"/>
      <c r="K1" s="28"/>
      <c r="L1" s="28"/>
      <c r="M1" s="28"/>
      <c r="N1" s="28"/>
      <c r="O1" s="28"/>
      <c r="P1" s="28"/>
      <c r="Q1" s="28"/>
      <c r="R1" s="28"/>
      <c r="S1" s="28"/>
      <c r="T1" s="28"/>
      <c r="U1" s="28"/>
      <c r="V1" s="28"/>
      <c r="W1" s="28"/>
      <c r="X1" s="28"/>
      <c r="Y1" s="28"/>
      <c r="Z1" s="28"/>
      <c r="AA1" s="26"/>
    </row>
    <row r="2" spans="1:27" ht="24" thickBot="1">
      <c r="A2" s="34" t="s">
        <v>101</v>
      </c>
      <c r="B2" s="52"/>
      <c r="C2" s="49" t="s">
        <v>100</v>
      </c>
      <c r="D2" s="28"/>
      <c r="E2" s="28"/>
      <c r="F2" s="28"/>
      <c r="G2" s="28"/>
      <c r="H2" s="28"/>
      <c r="I2" s="28"/>
      <c r="J2" s="28"/>
      <c r="K2" s="28"/>
      <c r="L2" s="28"/>
      <c r="M2" s="28"/>
      <c r="N2" s="28"/>
      <c r="O2" s="28"/>
      <c r="P2" s="28"/>
      <c r="Q2" s="28"/>
      <c r="R2" s="28"/>
      <c r="S2" s="28"/>
      <c r="T2" s="28"/>
      <c r="U2" s="28"/>
      <c r="V2" s="28"/>
      <c r="W2" s="28"/>
      <c r="X2" s="28"/>
      <c r="Y2" s="28"/>
      <c r="Z2" s="28"/>
      <c r="AA2" s="26"/>
    </row>
    <row r="3" spans="1:27" ht="24" thickBot="1">
      <c r="A3" s="34" t="s">
        <v>37</v>
      </c>
      <c r="B3" s="91" t="s">
        <v>127</v>
      </c>
      <c r="C3" s="49"/>
      <c r="D3" s="28"/>
      <c r="E3" s="28"/>
      <c r="F3" s="28"/>
      <c r="G3" s="28"/>
      <c r="H3" s="28"/>
      <c r="I3" s="28"/>
      <c r="J3" s="28"/>
      <c r="K3" s="28"/>
      <c r="L3" s="28"/>
      <c r="M3" s="28"/>
      <c r="N3" s="28"/>
      <c r="O3" s="28"/>
      <c r="P3" s="28"/>
      <c r="Q3" s="28"/>
      <c r="R3" s="28"/>
      <c r="S3" s="28"/>
      <c r="T3" s="28"/>
      <c r="U3" s="28"/>
      <c r="V3" s="28"/>
      <c r="W3" s="28"/>
      <c r="X3" s="28"/>
      <c r="Y3" s="28"/>
      <c r="Z3" s="28"/>
      <c r="AA3" s="26"/>
    </row>
    <row r="4" spans="1:27" ht="24" thickBot="1">
      <c r="A4" s="27"/>
      <c r="B4" s="51"/>
      <c r="C4" s="28"/>
      <c r="D4" s="28"/>
      <c r="E4" s="28" t="s">
        <v>87</v>
      </c>
      <c r="F4" s="28"/>
      <c r="G4" s="28"/>
      <c r="H4" s="28"/>
      <c r="I4" s="28"/>
      <c r="J4" s="28"/>
      <c r="K4" s="28"/>
      <c r="L4" s="28"/>
      <c r="M4" s="28"/>
      <c r="N4" s="28"/>
      <c r="O4" s="28"/>
      <c r="P4" s="28"/>
      <c r="Q4" s="28"/>
      <c r="R4" s="28"/>
      <c r="S4" s="28"/>
      <c r="T4" s="28"/>
      <c r="U4" s="28"/>
      <c r="V4" s="28"/>
      <c r="W4" s="28"/>
      <c r="X4" s="28"/>
      <c r="Y4" s="28"/>
      <c r="Z4" s="28"/>
      <c r="AA4" s="26"/>
    </row>
    <row r="5" spans="1:27" ht="20.25">
      <c r="A5" s="29" t="s">
        <v>79</v>
      </c>
      <c r="B5" s="53"/>
      <c r="C5" s="30"/>
      <c r="D5" s="30"/>
      <c r="E5" s="30"/>
      <c r="F5" s="30"/>
      <c r="G5" s="30"/>
      <c r="H5" s="30"/>
      <c r="I5" s="30"/>
      <c r="J5" s="30"/>
      <c r="K5" s="30"/>
      <c r="L5" s="30"/>
      <c r="M5" s="30"/>
      <c r="N5" s="30"/>
      <c r="O5" s="30"/>
      <c r="P5" s="30"/>
      <c r="Q5" s="30"/>
      <c r="R5" s="30"/>
      <c r="S5" s="30"/>
      <c r="T5" s="30"/>
      <c r="U5" s="30"/>
      <c r="V5" s="30"/>
      <c r="W5" s="30"/>
      <c r="X5" s="30"/>
      <c r="Y5" s="30"/>
      <c r="Z5" s="30"/>
      <c r="AA5" s="31"/>
    </row>
    <row r="6" spans="1:27" ht="6" customHeight="1">
      <c r="A6" s="32"/>
      <c r="B6" s="54"/>
      <c r="C6" s="20"/>
      <c r="D6" s="20"/>
      <c r="E6" s="20"/>
      <c r="F6" s="20"/>
      <c r="G6" s="20"/>
      <c r="H6" s="20"/>
      <c r="I6" s="20"/>
      <c r="J6" s="20"/>
      <c r="K6" s="20"/>
      <c r="L6" s="20"/>
      <c r="M6" s="20"/>
      <c r="N6" s="20"/>
      <c r="O6" s="20"/>
      <c r="P6" s="20"/>
      <c r="Q6" s="20"/>
      <c r="R6" s="20"/>
      <c r="S6" s="20"/>
      <c r="T6" s="20"/>
      <c r="U6" s="20"/>
      <c r="V6" s="20"/>
      <c r="W6" s="20"/>
      <c r="X6" s="20"/>
      <c r="Y6" s="20"/>
      <c r="Z6" s="20"/>
      <c r="AA6" s="33"/>
    </row>
    <row r="7" spans="1:27" s="22" customFormat="1" ht="12.75">
      <c r="A7" s="35" t="s">
        <v>64</v>
      </c>
      <c r="B7" s="55" t="s">
        <v>43</v>
      </c>
      <c r="C7" s="21" t="s">
        <v>44</v>
      </c>
      <c r="D7" s="21" t="s">
        <v>45</v>
      </c>
      <c r="E7" s="21" t="s">
        <v>46</v>
      </c>
      <c r="F7" s="21" t="s">
        <v>47</v>
      </c>
      <c r="G7" s="21" t="s">
        <v>48</v>
      </c>
      <c r="H7" s="21" t="s">
        <v>49</v>
      </c>
      <c r="I7" s="21" t="s">
        <v>50</v>
      </c>
      <c r="J7" s="21" t="s">
        <v>51</v>
      </c>
      <c r="K7" s="21" t="s">
        <v>52</v>
      </c>
      <c r="L7" s="21" t="s">
        <v>53</v>
      </c>
      <c r="M7" s="21" t="s">
        <v>65</v>
      </c>
      <c r="N7" s="21" t="s">
        <v>54</v>
      </c>
      <c r="O7" s="21" t="s">
        <v>55</v>
      </c>
      <c r="P7" s="21" t="s">
        <v>56</v>
      </c>
      <c r="Q7" s="21" t="s">
        <v>57</v>
      </c>
      <c r="R7" s="21" t="s">
        <v>58</v>
      </c>
      <c r="S7" s="21" t="s">
        <v>59</v>
      </c>
      <c r="T7" s="21" t="s">
        <v>60</v>
      </c>
      <c r="U7" s="21" t="s">
        <v>61</v>
      </c>
      <c r="V7" s="21" t="s">
        <v>62</v>
      </c>
      <c r="W7" s="21" t="s">
        <v>63</v>
      </c>
      <c r="X7" s="21"/>
      <c r="Y7" s="21"/>
      <c r="Z7" s="21"/>
      <c r="AA7" s="36" t="s">
        <v>98</v>
      </c>
    </row>
    <row r="8" spans="1:32" s="6" customFormat="1" ht="12.75">
      <c r="A8" s="37"/>
      <c r="B8" s="56"/>
      <c r="C8" s="38"/>
      <c r="D8" s="7" t="s">
        <v>0</v>
      </c>
      <c r="E8" s="8"/>
      <c r="F8" s="9" t="s">
        <v>3</v>
      </c>
      <c r="G8" s="9"/>
      <c r="H8" s="10" t="s">
        <v>18</v>
      </c>
      <c r="I8" s="11" t="s">
        <v>31</v>
      </c>
      <c r="J8" s="12" t="s">
        <v>4</v>
      </c>
      <c r="K8" s="13" t="s">
        <v>126</v>
      </c>
      <c r="L8" s="14"/>
      <c r="M8" s="14"/>
      <c r="N8" s="14"/>
      <c r="O8" s="14"/>
      <c r="P8" s="14"/>
      <c r="Q8" s="14"/>
      <c r="R8" s="14"/>
      <c r="S8" s="14"/>
      <c r="T8" s="14"/>
      <c r="U8" s="14"/>
      <c r="V8" s="15"/>
      <c r="W8" s="9"/>
      <c r="X8" s="9"/>
      <c r="Y8" s="9"/>
      <c r="Z8" s="9"/>
      <c r="AA8" s="39" t="s">
        <v>34</v>
      </c>
      <c r="AF8" s="6" t="s">
        <v>111</v>
      </c>
    </row>
    <row r="9" spans="1:33" s="6" customFormat="1" ht="38.25">
      <c r="A9" s="37" t="s">
        <v>92</v>
      </c>
      <c r="B9" s="56" t="s">
        <v>93</v>
      </c>
      <c r="C9" s="38" t="s">
        <v>41</v>
      </c>
      <c r="D9" s="10" t="s">
        <v>1</v>
      </c>
      <c r="E9" s="71" t="s">
        <v>2</v>
      </c>
      <c r="F9" s="16" t="s">
        <v>1</v>
      </c>
      <c r="G9" s="16" t="s">
        <v>2</v>
      </c>
      <c r="H9" s="17" t="s">
        <v>5</v>
      </c>
      <c r="I9" s="18" t="s">
        <v>32</v>
      </c>
      <c r="J9" s="18" t="s">
        <v>42</v>
      </c>
      <c r="K9" s="19" t="s">
        <v>8</v>
      </c>
      <c r="L9" s="19" t="s">
        <v>6</v>
      </c>
      <c r="M9" s="19" t="s">
        <v>9</v>
      </c>
      <c r="N9" s="19" t="s">
        <v>10</v>
      </c>
      <c r="O9" s="19" t="s">
        <v>11</v>
      </c>
      <c r="P9" s="19" t="s">
        <v>12</v>
      </c>
      <c r="Q9" s="19" t="s">
        <v>13</v>
      </c>
      <c r="R9" s="19" t="s">
        <v>14</v>
      </c>
      <c r="S9" s="19" t="s">
        <v>15</v>
      </c>
      <c r="T9" s="19" t="s">
        <v>16</v>
      </c>
      <c r="U9" s="19" t="s">
        <v>17</v>
      </c>
      <c r="V9" s="19" t="s">
        <v>7</v>
      </c>
      <c r="W9" s="19" t="s">
        <v>8</v>
      </c>
      <c r="X9" s="90" t="s">
        <v>6</v>
      </c>
      <c r="Y9" s="90" t="s">
        <v>123</v>
      </c>
      <c r="Z9" s="90" t="s">
        <v>124</v>
      </c>
      <c r="AA9" s="40" t="s">
        <v>35</v>
      </c>
      <c r="AF9" s="6" t="s">
        <v>102</v>
      </c>
      <c r="AG9" s="85">
        <v>125000</v>
      </c>
    </row>
    <row r="10" spans="1:33" ht="26.25" customHeight="1">
      <c r="A10" s="60" t="s">
        <v>19</v>
      </c>
      <c r="B10" s="62" t="s">
        <v>112</v>
      </c>
      <c r="C10" s="60"/>
      <c r="D10" s="72">
        <v>37742</v>
      </c>
      <c r="E10" s="65">
        <v>37771</v>
      </c>
      <c r="F10" s="80">
        <v>37742</v>
      </c>
      <c r="G10" s="79">
        <v>37771</v>
      </c>
      <c r="H10" s="73">
        <f aca="true" t="shared" si="0" ref="H10:H16">+AA10*1000</f>
        <v>12500</v>
      </c>
      <c r="I10" s="69">
        <f>+J10/H10</f>
        <v>1</v>
      </c>
      <c r="J10" s="76">
        <f>SUM(K10:S10)*1000</f>
        <v>12500</v>
      </c>
      <c r="K10" s="60"/>
      <c r="L10" s="60">
        <v>11.1</v>
      </c>
      <c r="M10" s="60">
        <v>1.4</v>
      </c>
      <c r="N10" s="60"/>
      <c r="O10" s="60"/>
      <c r="P10" s="60"/>
      <c r="Q10" s="60"/>
      <c r="R10" s="60"/>
      <c r="S10" s="60"/>
      <c r="T10" s="60"/>
      <c r="U10" s="60"/>
      <c r="V10" s="1"/>
      <c r="W10" s="1"/>
      <c r="X10" s="60"/>
      <c r="Y10" s="60"/>
      <c r="Z10" s="60"/>
      <c r="AA10" s="68">
        <f aca="true" t="shared" si="1" ref="AA10:AA25">SUM(L10:Z10)</f>
        <v>12.5</v>
      </c>
      <c r="AB10">
        <f>SUM(K10:X10)</f>
        <v>12.5</v>
      </c>
      <c r="AF10" s="6" t="s">
        <v>103</v>
      </c>
      <c r="AG10" s="86">
        <v>10100</v>
      </c>
    </row>
    <row r="11" spans="1:33" ht="26.25" customHeight="1">
      <c r="A11" s="60" t="s">
        <v>20</v>
      </c>
      <c r="B11" s="62" t="s">
        <v>113</v>
      </c>
      <c r="C11" s="60"/>
      <c r="D11" s="64">
        <v>37742</v>
      </c>
      <c r="E11" s="66">
        <v>37771</v>
      </c>
      <c r="F11" s="81">
        <v>37742</v>
      </c>
      <c r="G11" s="77">
        <v>37771</v>
      </c>
      <c r="H11" s="74">
        <f t="shared" si="0"/>
        <v>6899.999999999999</v>
      </c>
      <c r="I11" s="69">
        <f>+J11/H11</f>
        <v>1</v>
      </c>
      <c r="J11" s="76">
        <f aca="true" t="shared" si="2" ref="J11:J22">SUM(K11:S11)*1000</f>
        <v>6899.999999999999</v>
      </c>
      <c r="K11" s="60"/>
      <c r="L11" s="60">
        <v>2.8</v>
      </c>
      <c r="M11" s="60">
        <v>4.1</v>
      </c>
      <c r="N11" s="60"/>
      <c r="O11" s="60"/>
      <c r="P11" s="60"/>
      <c r="Q11" s="60"/>
      <c r="R11" s="60"/>
      <c r="S11" s="60"/>
      <c r="T11" s="60"/>
      <c r="U11" s="60"/>
      <c r="V11" s="60"/>
      <c r="W11" s="60"/>
      <c r="X11" s="60"/>
      <c r="Y11" s="60"/>
      <c r="Z11" s="60"/>
      <c r="AA11" s="68">
        <f t="shared" si="1"/>
        <v>6.8999999999999995</v>
      </c>
      <c r="AB11">
        <f aca="true" t="shared" si="3" ref="AB11:AB26">SUM(K11:X11)</f>
        <v>6.8999999999999995</v>
      </c>
      <c r="AF11" t="s">
        <v>18</v>
      </c>
      <c r="AG11" s="86">
        <f>+AG9+AG10</f>
        <v>135100</v>
      </c>
    </row>
    <row r="12" spans="1:33" ht="26.25" customHeight="1">
      <c r="A12" s="60" t="s">
        <v>75</v>
      </c>
      <c r="B12" s="62" t="s">
        <v>114</v>
      </c>
      <c r="C12" s="60"/>
      <c r="D12" s="64">
        <v>37742</v>
      </c>
      <c r="E12" s="66">
        <v>37771</v>
      </c>
      <c r="F12" s="81">
        <v>37742</v>
      </c>
      <c r="G12" s="77">
        <v>37771</v>
      </c>
      <c r="H12" s="74">
        <f t="shared" si="0"/>
        <v>7100.000000000001</v>
      </c>
      <c r="I12" s="69">
        <f>+J12/H12</f>
        <v>1</v>
      </c>
      <c r="J12" s="76">
        <f t="shared" si="2"/>
        <v>7100.000000000001</v>
      </c>
      <c r="K12" s="60"/>
      <c r="L12" s="60">
        <v>1.9</v>
      </c>
      <c r="M12" s="60">
        <v>4.9</v>
      </c>
      <c r="N12" s="60">
        <v>0.3</v>
      </c>
      <c r="O12" s="60"/>
      <c r="P12" s="60"/>
      <c r="Q12" s="60"/>
      <c r="R12" s="60"/>
      <c r="S12" s="60"/>
      <c r="T12" s="60"/>
      <c r="U12" s="60"/>
      <c r="V12" s="60"/>
      <c r="W12" s="60"/>
      <c r="X12" s="60"/>
      <c r="Y12" s="60"/>
      <c r="Z12" s="60"/>
      <c r="AA12" s="68">
        <f t="shared" si="1"/>
        <v>7.1000000000000005</v>
      </c>
      <c r="AB12">
        <f t="shared" si="3"/>
        <v>7.1000000000000005</v>
      </c>
      <c r="AF12" s="6" t="s">
        <v>104</v>
      </c>
      <c r="AG12" s="86">
        <v>-179299</v>
      </c>
    </row>
    <row r="13" spans="1:33" ht="39" customHeight="1">
      <c r="A13" s="60" t="s">
        <v>21</v>
      </c>
      <c r="B13" s="62" t="s">
        <v>115</v>
      </c>
      <c r="C13" s="60"/>
      <c r="D13" s="64">
        <v>37755</v>
      </c>
      <c r="E13" s="66">
        <v>37778</v>
      </c>
      <c r="F13" s="81">
        <v>37742</v>
      </c>
      <c r="G13" s="77">
        <v>37778</v>
      </c>
      <c r="H13" s="74">
        <f t="shared" si="0"/>
        <v>11900</v>
      </c>
      <c r="I13" s="69">
        <f>+J13/H13</f>
        <v>1</v>
      </c>
      <c r="J13" s="76">
        <f t="shared" si="2"/>
        <v>11900</v>
      </c>
      <c r="K13" s="60"/>
      <c r="L13" s="60">
        <v>1.5</v>
      </c>
      <c r="M13" s="60">
        <v>10.4</v>
      </c>
      <c r="N13" s="60"/>
      <c r="O13" s="60"/>
      <c r="P13" s="60"/>
      <c r="Q13" s="60"/>
      <c r="R13" s="60"/>
      <c r="S13" s="60"/>
      <c r="T13" s="60"/>
      <c r="U13" s="60"/>
      <c r="V13" s="60"/>
      <c r="W13" s="60"/>
      <c r="X13" s="60"/>
      <c r="Y13" s="60"/>
      <c r="Z13" s="60"/>
      <c r="AA13" s="68">
        <f t="shared" si="1"/>
        <v>11.9</v>
      </c>
      <c r="AB13">
        <f t="shared" si="3"/>
        <v>11.9</v>
      </c>
      <c r="AF13" s="6" t="s">
        <v>105</v>
      </c>
      <c r="AG13" s="86">
        <v>-42320</v>
      </c>
    </row>
    <row r="14" spans="1:33" ht="27" customHeight="1">
      <c r="A14" s="60" t="s">
        <v>22</v>
      </c>
      <c r="B14" s="62" t="s">
        <v>116</v>
      </c>
      <c r="C14" s="67" t="s">
        <v>94</v>
      </c>
      <c r="D14" s="64">
        <v>37949</v>
      </c>
      <c r="E14" s="66">
        <v>37668</v>
      </c>
      <c r="F14" s="81">
        <v>37805</v>
      </c>
      <c r="G14" s="92">
        <v>38190</v>
      </c>
      <c r="H14" s="74">
        <f t="shared" si="0"/>
        <v>1700</v>
      </c>
      <c r="I14" s="69">
        <v>0.5</v>
      </c>
      <c r="J14" s="76">
        <f>+I14*H14</f>
        <v>850</v>
      </c>
      <c r="K14" s="60"/>
      <c r="L14" s="60"/>
      <c r="M14" s="60"/>
      <c r="N14" s="60">
        <v>1.7</v>
      </c>
      <c r="O14" s="60"/>
      <c r="P14" s="60"/>
      <c r="Q14" s="60"/>
      <c r="R14" s="61"/>
      <c r="S14" s="61"/>
      <c r="T14" s="61"/>
      <c r="U14" s="61"/>
      <c r="V14" s="61"/>
      <c r="W14" s="61"/>
      <c r="X14" s="61"/>
      <c r="Y14" s="93"/>
      <c r="Z14" s="93"/>
      <c r="AA14" s="68">
        <f t="shared" si="1"/>
        <v>1.7</v>
      </c>
      <c r="AB14">
        <f t="shared" si="3"/>
        <v>1.7</v>
      </c>
      <c r="AF14" s="6" t="s">
        <v>106</v>
      </c>
      <c r="AG14" s="86">
        <f>+AG13+AG12</f>
        <v>-221619</v>
      </c>
    </row>
    <row r="15" spans="1:33" ht="26.25" customHeight="1">
      <c r="A15" s="60" t="s">
        <v>23</v>
      </c>
      <c r="B15" s="62" t="s">
        <v>122</v>
      </c>
      <c r="C15" s="67" t="s">
        <v>94</v>
      </c>
      <c r="D15" s="64">
        <v>37675</v>
      </c>
      <c r="E15" s="66">
        <v>37704</v>
      </c>
      <c r="F15" s="81">
        <v>38018</v>
      </c>
      <c r="G15" s="92">
        <v>38190</v>
      </c>
      <c r="H15" s="74">
        <f t="shared" si="0"/>
        <v>36500</v>
      </c>
      <c r="I15" s="69">
        <v>0.5</v>
      </c>
      <c r="J15" s="76">
        <f t="shared" si="2"/>
        <v>0</v>
      </c>
      <c r="K15" s="60"/>
      <c r="L15" s="60"/>
      <c r="M15" s="60"/>
      <c r="N15" s="60"/>
      <c r="O15" s="60"/>
      <c r="P15" s="60"/>
      <c r="Q15" s="60"/>
      <c r="R15" s="60"/>
      <c r="S15" s="60"/>
      <c r="T15" s="61"/>
      <c r="U15" s="61"/>
      <c r="V15" s="61"/>
      <c r="W15" s="61">
        <v>0.9</v>
      </c>
      <c r="X15" s="61"/>
      <c r="Y15" s="93">
        <f>15+3.9</f>
        <v>18.9</v>
      </c>
      <c r="Z15" s="93">
        <v>16.7</v>
      </c>
      <c r="AA15" s="68">
        <f t="shared" si="1"/>
        <v>36.5</v>
      </c>
      <c r="AB15">
        <f t="shared" si="3"/>
        <v>0.9</v>
      </c>
      <c r="AF15" s="6" t="s">
        <v>107</v>
      </c>
      <c r="AG15" s="86">
        <f>+AG11+AG14</f>
        <v>-86519</v>
      </c>
    </row>
    <row r="16" spans="1:33" ht="26.25" customHeight="1">
      <c r="A16" s="60" t="s">
        <v>24</v>
      </c>
      <c r="B16" s="62" t="s">
        <v>117</v>
      </c>
      <c r="C16" s="60" t="s">
        <v>95</v>
      </c>
      <c r="D16" s="64">
        <v>37788</v>
      </c>
      <c r="E16" s="66">
        <v>37858</v>
      </c>
      <c r="F16" s="81">
        <v>37781</v>
      </c>
      <c r="G16" s="77">
        <v>38018</v>
      </c>
      <c r="H16" s="74">
        <f t="shared" si="0"/>
        <v>38800</v>
      </c>
      <c r="I16" s="69">
        <v>1</v>
      </c>
      <c r="J16" s="76">
        <f>+H16*0.9</f>
        <v>34920</v>
      </c>
      <c r="K16" s="60"/>
      <c r="L16" s="60"/>
      <c r="M16" s="60">
        <v>8.4</v>
      </c>
      <c r="N16" s="60">
        <v>14.2</v>
      </c>
      <c r="O16" s="60">
        <v>1</v>
      </c>
      <c r="P16" s="60"/>
      <c r="Q16" s="60"/>
      <c r="R16" s="60"/>
      <c r="S16" s="60">
        <v>9.9</v>
      </c>
      <c r="T16" s="60">
        <v>5.3</v>
      </c>
      <c r="U16" s="60"/>
      <c r="V16" s="60"/>
      <c r="W16" s="60"/>
      <c r="X16" s="60"/>
      <c r="Y16" s="60"/>
      <c r="Z16" s="60"/>
      <c r="AA16" s="68">
        <f t="shared" si="1"/>
        <v>38.8</v>
      </c>
      <c r="AB16">
        <f t="shared" si="3"/>
        <v>38.8</v>
      </c>
      <c r="AF16" s="6" t="s">
        <v>109</v>
      </c>
      <c r="AG16" s="86">
        <f>+AG15*0.1</f>
        <v>-8651.9</v>
      </c>
    </row>
    <row r="17" spans="1:33" ht="27" customHeight="1">
      <c r="A17" s="60" t="s">
        <v>25</v>
      </c>
      <c r="B17" s="62" t="s">
        <v>118</v>
      </c>
      <c r="C17" s="60" t="s">
        <v>96</v>
      </c>
      <c r="D17" s="64">
        <v>37879</v>
      </c>
      <c r="E17" s="66">
        <v>37949</v>
      </c>
      <c r="F17" s="81">
        <v>37742</v>
      </c>
      <c r="G17" s="77">
        <v>38139</v>
      </c>
      <c r="H17" s="74">
        <v>243147</v>
      </c>
      <c r="I17" s="69">
        <v>1</v>
      </c>
      <c r="J17" s="76">
        <f>+I17*H17</f>
        <v>243147</v>
      </c>
      <c r="K17" s="60"/>
      <c r="L17" s="61">
        <v>44</v>
      </c>
      <c r="M17" s="60"/>
      <c r="N17" s="60"/>
      <c r="O17" s="60"/>
      <c r="P17" s="61">
        <v>0</v>
      </c>
      <c r="Q17" s="61">
        <v>0</v>
      </c>
      <c r="R17" s="61">
        <v>0</v>
      </c>
      <c r="S17" s="60"/>
      <c r="T17" s="60">
        <v>25.1</v>
      </c>
      <c r="U17" s="60">
        <v>15.7</v>
      </c>
      <c r="V17" s="60">
        <v>41.4</v>
      </c>
      <c r="W17" s="61">
        <v>93.8</v>
      </c>
      <c r="X17" s="61">
        <v>56.2</v>
      </c>
      <c r="Y17" s="61">
        <v>33.9</v>
      </c>
      <c r="Z17" s="61"/>
      <c r="AA17" s="68">
        <f t="shared" si="1"/>
        <v>310.09999999999997</v>
      </c>
      <c r="AB17">
        <v>276.2</v>
      </c>
      <c r="AF17" s="6" t="s">
        <v>18</v>
      </c>
      <c r="AG17" s="86">
        <f>+AG16+AG15</f>
        <v>-95170.9</v>
      </c>
    </row>
    <row r="18" spans="1:33" ht="26.25" customHeight="1">
      <c r="A18" s="60" t="s">
        <v>89</v>
      </c>
      <c r="B18" s="62" t="s">
        <v>119</v>
      </c>
      <c r="C18" s="60" t="s">
        <v>95</v>
      </c>
      <c r="D18" s="64">
        <v>37788</v>
      </c>
      <c r="E18" s="66">
        <v>37872</v>
      </c>
      <c r="F18" s="81">
        <v>37742</v>
      </c>
      <c r="G18" s="78">
        <v>38078</v>
      </c>
      <c r="H18" s="74">
        <v>93900</v>
      </c>
      <c r="I18" s="69">
        <v>1</v>
      </c>
      <c r="J18" s="76">
        <f>+I18*H18</f>
        <v>93900</v>
      </c>
      <c r="K18" s="60"/>
      <c r="L18" s="61">
        <v>6.8</v>
      </c>
      <c r="M18" s="61">
        <v>2.2</v>
      </c>
      <c r="N18" s="61">
        <v>5.5</v>
      </c>
      <c r="O18" s="61">
        <v>13.1</v>
      </c>
      <c r="P18" s="61">
        <v>13.8</v>
      </c>
      <c r="Q18" s="60"/>
      <c r="R18" s="60">
        <v>11.2</v>
      </c>
      <c r="S18" s="60">
        <v>36.2</v>
      </c>
      <c r="T18" s="60">
        <v>1.6</v>
      </c>
      <c r="U18" s="61">
        <v>2</v>
      </c>
      <c r="V18" s="60"/>
      <c r="W18" s="60"/>
      <c r="X18" s="60"/>
      <c r="Y18" s="60"/>
      <c r="Z18" s="60"/>
      <c r="AA18" s="68">
        <f t="shared" si="1"/>
        <v>92.4</v>
      </c>
      <c r="AB18">
        <f t="shared" si="3"/>
        <v>92.4</v>
      </c>
      <c r="AF18" s="6" t="s">
        <v>108</v>
      </c>
      <c r="AG18" s="86">
        <v>-100000</v>
      </c>
    </row>
    <row r="19" spans="1:28" ht="26.25" customHeight="1">
      <c r="A19" s="60" t="s">
        <v>88</v>
      </c>
      <c r="B19" s="62" t="s">
        <v>120</v>
      </c>
      <c r="C19" s="60" t="s">
        <v>97</v>
      </c>
      <c r="D19" s="64">
        <v>37823</v>
      </c>
      <c r="E19" s="66">
        <v>37907</v>
      </c>
      <c r="F19" s="81">
        <v>37742</v>
      </c>
      <c r="G19" s="78">
        <v>38078</v>
      </c>
      <c r="H19" s="74">
        <f>+AA19*1000</f>
        <v>5100</v>
      </c>
      <c r="I19" s="69">
        <v>1</v>
      </c>
      <c r="J19" s="76">
        <f>+I19*H19</f>
        <v>5100</v>
      </c>
      <c r="K19" s="60"/>
      <c r="L19" s="60">
        <v>2.3</v>
      </c>
      <c r="M19" s="61"/>
      <c r="N19" s="61">
        <v>0</v>
      </c>
      <c r="O19" s="61">
        <v>0</v>
      </c>
      <c r="P19" s="61">
        <v>0</v>
      </c>
      <c r="Q19" s="61">
        <v>0</v>
      </c>
      <c r="R19" s="60"/>
      <c r="S19" s="60"/>
      <c r="T19" s="60"/>
      <c r="U19" s="60">
        <v>2.3</v>
      </c>
      <c r="V19" s="60">
        <v>0.5</v>
      </c>
      <c r="W19" s="60"/>
      <c r="X19" s="60"/>
      <c r="Y19" s="60"/>
      <c r="Z19" s="60"/>
      <c r="AA19" s="68">
        <f t="shared" si="1"/>
        <v>5.1</v>
      </c>
      <c r="AB19">
        <f t="shared" si="3"/>
        <v>5.1</v>
      </c>
    </row>
    <row r="20" spans="1:28" ht="16.5" customHeight="1">
      <c r="A20" s="60" t="s">
        <v>26</v>
      </c>
      <c r="B20" s="62" t="s">
        <v>121</v>
      </c>
      <c r="C20" s="60"/>
      <c r="D20" s="64">
        <v>37950</v>
      </c>
      <c r="E20" s="66">
        <v>37965</v>
      </c>
      <c r="F20" s="81">
        <v>37803</v>
      </c>
      <c r="G20" s="77">
        <v>38139</v>
      </c>
      <c r="H20" s="74">
        <f>+AA20*1000</f>
        <v>1300</v>
      </c>
      <c r="I20" s="69">
        <v>1</v>
      </c>
      <c r="J20" s="76">
        <f t="shared" si="2"/>
        <v>400</v>
      </c>
      <c r="K20" s="60"/>
      <c r="L20" s="60"/>
      <c r="M20" s="60"/>
      <c r="N20" s="60">
        <v>0.4</v>
      </c>
      <c r="O20" s="60"/>
      <c r="P20" s="60"/>
      <c r="Q20" s="60"/>
      <c r="R20" s="60">
        <v>0</v>
      </c>
      <c r="S20" s="60"/>
      <c r="T20" s="60"/>
      <c r="U20" s="60"/>
      <c r="V20" s="60"/>
      <c r="W20" s="60">
        <v>0.9</v>
      </c>
      <c r="X20" s="60"/>
      <c r="Y20" s="60"/>
      <c r="Z20" s="60"/>
      <c r="AA20" s="68">
        <f t="shared" si="1"/>
        <v>1.3</v>
      </c>
      <c r="AB20">
        <f t="shared" si="3"/>
        <v>1.3</v>
      </c>
    </row>
    <row r="21" spans="1:28" ht="17.25" customHeight="1">
      <c r="A21" s="60" t="s">
        <v>27</v>
      </c>
      <c r="B21" s="62" t="s">
        <v>91</v>
      </c>
      <c r="C21" s="60"/>
      <c r="D21" s="23"/>
      <c r="E21" s="24"/>
      <c r="F21" s="81">
        <v>37773</v>
      </c>
      <c r="G21" s="77">
        <v>38169</v>
      </c>
      <c r="H21" s="74">
        <f>+AA21*1000</f>
        <v>2100</v>
      </c>
      <c r="I21" s="69">
        <v>0.95</v>
      </c>
      <c r="J21" s="76">
        <f t="shared" si="2"/>
        <v>300.00000000000006</v>
      </c>
      <c r="K21" s="60"/>
      <c r="L21" s="60"/>
      <c r="M21" s="60">
        <v>0.2</v>
      </c>
      <c r="N21" s="60"/>
      <c r="O21" s="60">
        <v>0.1</v>
      </c>
      <c r="P21" s="60"/>
      <c r="Q21" s="60"/>
      <c r="R21" s="60"/>
      <c r="T21" s="60"/>
      <c r="U21" s="60">
        <v>0.6</v>
      </c>
      <c r="V21" s="60"/>
      <c r="W21" s="60">
        <v>0.6</v>
      </c>
      <c r="X21" s="60">
        <v>0.6</v>
      </c>
      <c r="Y21" s="60"/>
      <c r="Z21" s="60"/>
      <c r="AA21" s="68">
        <f t="shared" si="1"/>
        <v>2.1</v>
      </c>
      <c r="AB21">
        <f t="shared" si="3"/>
        <v>2.1</v>
      </c>
    </row>
    <row r="22" spans="1:28" ht="26.25" customHeight="1">
      <c r="A22" s="60" t="s">
        <v>28</v>
      </c>
      <c r="B22" s="62" t="s">
        <v>90</v>
      </c>
      <c r="C22" s="60"/>
      <c r="D22" s="23"/>
      <c r="E22" s="24"/>
      <c r="F22" s="81">
        <v>37803</v>
      </c>
      <c r="G22" s="77">
        <v>38169</v>
      </c>
      <c r="H22" s="74">
        <f>+AA22*1000</f>
        <v>2099.9999999999995</v>
      </c>
      <c r="I22" s="69">
        <v>0.95</v>
      </c>
      <c r="J22" s="76">
        <f t="shared" si="2"/>
        <v>1299.9999999999998</v>
      </c>
      <c r="K22" s="60"/>
      <c r="L22" s="60"/>
      <c r="M22" s="61"/>
      <c r="N22" s="61">
        <v>0.7</v>
      </c>
      <c r="O22" s="61">
        <v>0.6</v>
      </c>
      <c r="P22" s="61"/>
      <c r="Q22" s="61"/>
      <c r="R22" s="60"/>
      <c r="S22" s="60"/>
      <c r="T22" s="60"/>
      <c r="U22" s="60">
        <v>0.4</v>
      </c>
      <c r="V22" s="60"/>
      <c r="W22" s="60">
        <v>0.4</v>
      </c>
      <c r="X22" s="60"/>
      <c r="Y22" s="60"/>
      <c r="Z22" s="60"/>
      <c r="AA22" s="68">
        <f t="shared" si="1"/>
        <v>2.0999999999999996</v>
      </c>
      <c r="AB22">
        <f t="shared" si="3"/>
        <v>2.0999999999999996</v>
      </c>
    </row>
    <row r="23" spans="1:28" ht="16.5" customHeight="1">
      <c r="A23" s="60" t="s">
        <v>29</v>
      </c>
      <c r="B23" s="63"/>
      <c r="C23" s="60"/>
      <c r="D23" s="23"/>
      <c r="E23" s="24"/>
      <c r="F23" s="23"/>
      <c r="G23" s="24"/>
      <c r="H23" s="74"/>
      <c r="I23" s="20"/>
      <c r="J23" s="76">
        <f>+I23*H23</f>
        <v>0</v>
      </c>
      <c r="K23" s="60"/>
      <c r="L23" s="60"/>
      <c r="M23" s="60"/>
      <c r="N23" s="60"/>
      <c r="O23" s="60"/>
      <c r="P23" s="60"/>
      <c r="Q23" s="60"/>
      <c r="R23" s="60"/>
      <c r="S23" s="60"/>
      <c r="T23" s="60"/>
      <c r="U23" s="60"/>
      <c r="V23" s="60"/>
      <c r="W23" s="60"/>
      <c r="X23" s="60"/>
      <c r="Y23" s="60"/>
      <c r="Z23" s="60"/>
      <c r="AA23" s="68">
        <f t="shared" si="1"/>
        <v>0</v>
      </c>
      <c r="AB23">
        <f t="shared" si="3"/>
        <v>0</v>
      </c>
    </row>
    <row r="24" spans="1:28" ht="16.5" customHeight="1">
      <c r="A24" s="60" t="s">
        <v>30</v>
      </c>
      <c r="B24" s="63"/>
      <c r="C24" s="60"/>
      <c r="D24" s="23"/>
      <c r="E24" s="24"/>
      <c r="F24" s="23"/>
      <c r="G24" s="24"/>
      <c r="H24" s="74"/>
      <c r="I24" s="20"/>
      <c r="J24" s="76">
        <f>+I24*H24</f>
        <v>0</v>
      </c>
      <c r="K24" s="60"/>
      <c r="L24" s="60"/>
      <c r="M24" s="60"/>
      <c r="N24" s="60"/>
      <c r="O24" s="60"/>
      <c r="P24" s="60"/>
      <c r="Q24" s="60"/>
      <c r="R24" s="60"/>
      <c r="S24" s="60"/>
      <c r="T24" s="60"/>
      <c r="U24" s="60"/>
      <c r="V24" s="60"/>
      <c r="W24" s="60"/>
      <c r="X24" s="60"/>
      <c r="Y24" s="60"/>
      <c r="Z24" s="60"/>
      <c r="AA24" s="68">
        <f t="shared" si="1"/>
        <v>0</v>
      </c>
      <c r="AB24">
        <f t="shared" si="3"/>
        <v>0</v>
      </c>
    </row>
    <row r="25" spans="1:28" ht="10.5" customHeight="1">
      <c r="A25" s="60"/>
      <c r="B25" s="63"/>
      <c r="C25" s="60"/>
      <c r="D25" s="2"/>
      <c r="E25" s="25"/>
      <c r="F25" s="2"/>
      <c r="G25" s="25"/>
      <c r="H25" s="74"/>
      <c r="I25" s="20"/>
      <c r="J25" s="76"/>
      <c r="K25" s="60"/>
      <c r="L25" s="60"/>
      <c r="M25" s="60"/>
      <c r="N25" s="60"/>
      <c r="O25" s="60"/>
      <c r="P25" s="60"/>
      <c r="Q25" s="60"/>
      <c r="R25" s="60"/>
      <c r="S25" s="60"/>
      <c r="T25" s="60"/>
      <c r="U25" s="60"/>
      <c r="V25" s="60"/>
      <c r="W25" s="60"/>
      <c r="X25" s="60"/>
      <c r="Y25" s="60"/>
      <c r="Z25" s="60"/>
      <c r="AA25" s="68">
        <f t="shared" si="1"/>
        <v>0</v>
      </c>
      <c r="AB25">
        <f t="shared" si="3"/>
        <v>0</v>
      </c>
    </row>
    <row r="26" spans="1:28" ht="12.75">
      <c r="A26" s="32"/>
      <c r="B26" s="54" t="s">
        <v>18</v>
      </c>
      <c r="C26" s="20"/>
      <c r="D26" s="41"/>
      <c r="E26" s="41"/>
      <c r="F26" s="41"/>
      <c r="G26" s="41"/>
      <c r="H26" s="75">
        <f>SUM(H10:H25)</f>
        <v>463047</v>
      </c>
      <c r="I26" s="41"/>
      <c r="J26" s="76">
        <f aca="true" t="shared" si="4" ref="J26:AA26">SUM(J10:J24)</f>
        <v>418317</v>
      </c>
      <c r="K26" s="3">
        <f t="shared" si="4"/>
        <v>0</v>
      </c>
      <c r="L26" s="3">
        <f t="shared" si="4"/>
        <v>70.39999999999999</v>
      </c>
      <c r="M26" s="3">
        <f t="shared" si="4"/>
        <v>31.6</v>
      </c>
      <c r="N26" s="3">
        <f t="shared" si="4"/>
        <v>22.799999999999997</v>
      </c>
      <c r="O26" s="3">
        <f t="shared" si="4"/>
        <v>14.799999999999999</v>
      </c>
      <c r="P26" s="3">
        <f t="shared" si="4"/>
        <v>13.8</v>
      </c>
      <c r="Q26" s="3">
        <f t="shared" si="4"/>
        <v>0</v>
      </c>
      <c r="R26" s="3">
        <f t="shared" si="4"/>
        <v>11.2</v>
      </c>
      <c r="S26" s="3">
        <f t="shared" si="4"/>
        <v>46.1</v>
      </c>
      <c r="T26" s="3">
        <f t="shared" si="4"/>
        <v>32</v>
      </c>
      <c r="U26" s="3">
        <f t="shared" si="4"/>
        <v>21</v>
      </c>
      <c r="V26" s="70">
        <f t="shared" si="4"/>
        <v>41.9</v>
      </c>
      <c r="W26" s="70">
        <f t="shared" si="4"/>
        <v>96.60000000000001</v>
      </c>
      <c r="X26" s="70">
        <f t="shared" si="4"/>
        <v>56.800000000000004</v>
      </c>
      <c r="Y26" s="70">
        <f t="shared" si="4"/>
        <v>52.8</v>
      </c>
      <c r="Z26" s="70">
        <f t="shared" si="4"/>
        <v>16.7</v>
      </c>
      <c r="AA26" s="70">
        <f t="shared" si="4"/>
        <v>528.5</v>
      </c>
      <c r="AB26">
        <f t="shared" si="3"/>
        <v>459</v>
      </c>
    </row>
    <row r="27" spans="1:27" ht="12.75">
      <c r="A27" s="32"/>
      <c r="B27" s="54"/>
      <c r="C27" s="20"/>
      <c r="D27" s="41"/>
      <c r="E27" s="41"/>
      <c r="F27" s="41"/>
      <c r="G27" s="41"/>
      <c r="H27" s="41"/>
      <c r="I27" s="41"/>
      <c r="J27" s="41"/>
      <c r="K27" s="4"/>
      <c r="L27" s="4"/>
      <c r="M27" s="4"/>
      <c r="N27" s="4"/>
      <c r="O27" s="4"/>
      <c r="P27" s="4"/>
      <c r="Q27" s="4"/>
      <c r="R27" s="4"/>
      <c r="S27" s="4"/>
      <c r="T27" s="4"/>
      <c r="U27" s="4"/>
      <c r="V27" s="4"/>
      <c r="W27" s="4"/>
      <c r="X27" s="88"/>
      <c r="Y27" s="88"/>
      <c r="Z27" s="88"/>
      <c r="AA27" s="42"/>
    </row>
    <row r="28" spans="1:27" ht="13.5" thickBot="1">
      <c r="A28" s="43"/>
      <c r="B28" s="58" t="s">
        <v>33</v>
      </c>
      <c r="C28" s="5"/>
      <c r="D28" s="44"/>
      <c r="E28" s="44"/>
      <c r="F28" s="44"/>
      <c r="G28" s="44"/>
      <c r="H28" s="44"/>
      <c r="I28" s="44"/>
      <c r="J28" s="44"/>
      <c r="K28" s="45"/>
      <c r="L28" s="45">
        <v>70.4</v>
      </c>
      <c r="M28" s="45">
        <v>31.6</v>
      </c>
      <c r="N28" s="45">
        <v>22.8</v>
      </c>
      <c r="O28" s="45">
        <v>14.8</v>
      </c>
      <c r="P28" s="45">
        <v>13.8</v>
      </c>
      <c r="Q28" s="45">
        <v>0</v>
      </c>
      <c r="R28" s="45">
        <v>11.2</v>
      </c>
      <c r="S28" s="45">
        <v>46.1</v>
      </c>
      <c r="T28" s="83">
        <v>32</v>
      </c>
      <c r="U28" s="84">
        <v>21</v>
      </c>
      <c r="V28" s="45">
        <v>41.9</v>
      </c>
      <c r="W28" s="45">
        <v>96.6</v>
      </c>
      <c r="X28" s="89">
        <v>56.8</v>
      </c>
      <c r="Y28" s="89"/>
      <c r="Z28" s="89"/>
      <c r="AA28" s="46"/>
    </row>
    <row r="29" spans="1:27" ht="13.5" thickBot="1">
      <c r="A29" s="43"/>
      <c r="B29" s="58" t="s">
        <v>99</v>
      </c>
      <c r="C29" s="5"/>
      <c r="D29" s="44"/>
      <c r="E29" s="44"/>
      <c r="F29" s="44"/>
      <c r="G29" s="44"/>
      <c r="H29" s="44"/>
      <c r="I29" s="44"/>
      <c r="J29" s="44"/>
      <c r="K29" s="45"/>
      <c r="L29" s="82">
        <v>70.4</v>
      </c>
      <c r="M29" s="82">
        <f aca="true" t="shared" si="5" ref="M29:T29">+L29+M28</f>
        <v>102</v>
      </c>
      <c r="N29" s="82">
        <f t="shared" si="5"/>
        <v>124.8</v>
      </c>
      <c r="O29" s="82">
        <f t="shared" si="5"/>
        <v>139.6</v>
      </c>
      <c r="P29" s="82">
        <f t="shared" si="5"/>
        <v>153.4</v>
      </c>
      <c r="Q29" s="82">
        <f t="shared" si="5"/>
        <v>153.4</v>
      </c>
      <c r="R29" s="82">
        <f t="shared" si="5"/>
        <v>164.6</v>
      </c>
      <c r="S29" s="82">
        <f t="shared" si="5"/>
        <v>210.7</v>
      </c>
      <c r="T29" s="82">
        <f t="shared" si="5"/>
        <v>242.7</v>
      </c>
      <c r="U29" s="45">
        <v>267</v>
      </c>
      <c r="V29" s="87">
        <v>308</v>
      </c>
      <c r="W29" s="45">
        <v>404</v>
      </c>
      <c r="X29" s="89">
        <v>460</v>
      </c>
      <c r="Y29" s="89"/>
      <c r="Z29" s="89"/>
      <c r="AA29" s="46"/>
    </row>
    <row r="30" spans="1:27" ht="12.75">
      <c r="A30" s="20"/>
      <c r="C30" s="20"/>
      <c r="D30" s="48"/>
      <c r="E30" s="48"/>
      <c r="F30" s="48"/>
      <c r="G30" s="48"/>
      <c r="H30" s="48"/>
      <c r="I30" s="48"/>
      <c r="J30" s="48"/>
      <c r="K30" s="48"/>
      <c r="L30" s="48"/>
      <c r="M30" s="48"/>
      <c r="N30" s="48"/>
      <c r="O30" s="48"/>
      <c r="P30" s="48"/>
      <c r="Q30" s="48"/>
      <c r="R30" s="48"/>
      <c r="S30" s="48"/>
      <c r="T30" s="48"/>
      <c r="U30" s="48"/>
      <c r="V30" s="48"/>
      <c r="W30" s="48"/>
      <c r="X30" s="48"/>
      <c r="Y30" s="48"/>
      <c r="Z30" s="48"/>
      <c r="AA30" s="48"/>
    </row>
    <row r="31" spans="1:27" ht="12.75">
      <c r="A31" s="20"/>
      <c r="C31" s="20"/>
      <c r="D31" s="48"/>
      <c r="E31" s="48"/>
      <c r="F31" s="48"/>
      <c r="G31" s="48"/>
      <c r="H31" s="48"/>
      <c r="I31" s="48"/>
      <c r="J31" s="48"/>
      <c r="K31" s="48"/>
      <c r="L31" s="48"/>
      <c r="M31" s="48"/>
      <c r="N31" s="48"/>
      <c r="O31" s="48"/>
      <c r="P31" s="48"/>
      <c r="Q31" s="48"/>
      <c r="R31" s="48"/>
      <c r="S31" s="48"/>
      <c r="T31" s="48"/>
      <c r="U31" s="48"/>
      <c r="V31" s="48"/>
      <c r="W31" s="48"/>
      <c r="X31" s="48"/>
      <c r="Y31" s="48"/>
      <c r="Z31" s="48"/>
      <c r="AA31" s="48"/>
    </row>
    <row r="32" spans="1:27" ht="12.75">
      <c r="A32" s="20" t="s">
        <v>110</v>
      </c>
      <c r="B32" s="20" t="s">
        <v>125</v>
      </c>
      <c r="C32" s="20"/>
      <c r="D32" s="48"/>
      <c r="E32" s="48"/>
      <c r="F32" s="48"/>
      <c r="G32" s="48"/>
      <c r="H32" s="48"/>
      <c r="I32" s="48"/>
      <c r="J32" s="48"/>
      <c r="K32" s="48"/>
      <c r="L32" s="48"/>
      <c r="M32" s="48"/>
      <c r="N32" s="48"/>
      <c r="O32" s="48"/>
      <c r="P32" s="48"/>
      <c r="Q32" s="48"/>
      <c r="R32" s="48"/>
      <c r="S32" s="48"/>
      <c r="T32" s="48"/>
      <c r="U32" s="48"/>
      <c r="V32" s="48"/>
      <c r="W32" s="48"/>
      <c r="X32" s="48"/>
      <c r="Y32" s="48"/>
      <c r="Z32" s="48"/>
      <c r="AA32" s="48"/>
    </row>
    <row r="33" spans="1:27" ht="12.75">
      <c r="A33" s="20"/>
      <c r="B33" s="54" t="s">
        <v>128</v>
      </c>
      <c r="C33" s="20"/>
      <c r="D33" s="48"/>
      <c r="E33" s="48"/>
      <c r="F33" s="48"/>
      <c r="G33" s="48"/>
      <c r="H33" s="48"/>
      <c r="I33" s="48"/>
      <c r="J33" s="48"/>
      <c r="K33" s="48"/>
      <c r="L33" s="48"/>
      <c r="M33" s="48"/>
      <c r="N33" s="48"/>
      <c r="O33" s="48"/>
      <c r="P33" s="48"/>
      <c r="Q33" s="48"/>
      <c r="R33" s="48"/>
      <c r="S33" s="48"/>
      <c r="T33" s="48"/>
      <c r="U33" s="48"/>
      <c r="V33" s="48"/>
      <c r="W33" s="48"/>
      <c r="X33" s="48"/>
      <c r="Y33" s="48"/>
      <c r="Z33" s="48"/>
      <c r="AA33" s="48"/>
    </row>
    <row r="34" spans="1:27" ht="12.75">
      <c r="A34" s="20"/>
      <c r="B34" s="54"/>
      <c r="C34" s="20"/>
      <c r="D34" s="48"/>
      <c r="E34" s="48"/>
      <c r="F34" s="48"/>
      <c r="G34" s="48"/>
      <c r="H34" s="48"/>
      <c r="I34" s="48"/>
      <c r="J34" s="48"/>
      <c r="K34" s="48"/>
      <c r="L34" s="48"/>
      <c r="M34" s="48"/>
      <c r="N34" s="48"/>
      <c r="O34" s="48"/>
      <c r="P34" s="48"/>
      <c r="Q34" s="48"/>
      <c r="R34" s="48"/>
      <c r="S34" s="48"/>
      <c r="T34" s="48"/>
      <c r="U34" s="48"/>
      <c r="V34" s="48"/>
      <c r="W34" s="48"/>
      <c r="X34" s="48"/>
      <c r="Y34" s="48"/>
      <c r="Z34" s="48"/>
      <c r="AA34" s="48"/>
    </row>
    <row r="35" spans="1:27" ht="12.75">
      <c r="A35" s="20"/>
      <c r="B35" s="54"/>
      <c r="C35" s="20"/>
      <c r="D35" s="48"/>
      <c r="E35" s="48"/>
      <c r="F35" s="48"/>
      <c r="G35" s="48"/>
      <c r="H35" s="48"/>
      <c r="I35" s="48"/>
      <c r="J35" s="48"/>
      <c r="K35" s="48"/>
      <c r="L35" s="48"/>
      <c r="M35" s="48"/>
      <c r="N35" s="48"/>
      <c r="O35" s="48"/>
      <c r="P35" s="48"/>
      <c r="Q35" s="48"/>
      <c r="R35" s="48"/>
      <c r="S35" s="48"/>
      <c r="T35" s="48"/>
      <c r="U35" s="48"/>
      <c r="V35" s="48"/>
      <c r="W35" s="48"/>
      <c r="X35" s="48"/>
      <c r="Y35" s="48"/>
      <c r="Z35" s="48"/>
      <c r="AA35" s="48"/>
    </row>
    <row r="36" spans="1:27" ht="12.75">
      <c r="A36" s="20"/>
      <c r="B36" s="54"/>
      <c r="C36" s="20"/>
      <c r="D36" s="48"/>
      <c r="E36" s="48"/>
      <c r="F36" s="48"/>
      <c r="G36" s="48"/>
      <c r="H36" s="48"/>
      <c r="I36" s="48"/>
      <c r="J36" s="48"/>
      <c r="K36" s="48"/>
      <c r="L36" s="48"/>
      <c r="M36" s="48"/>
      <c r="N36" s="48"/>
      <c r="O36" s="48"/>
      <c r="P36" s="48"/>
      <c r="Q36" s="48"/>
      <c r="R36" s="48"/>
      <c r="S36" s="48"/>
      <c r="T36" s="48"/>
      <c r="U36" s="48"/>
      <c r="V36" s="48"/>
      <c r="W36" s="48"/>
      <c r="X36" s="48"/>
      <c r="Y36" s="48"/>
      <c r="Z36" s="48"/>
      <c r="AA36" s="48"/>
    </row>
    <row r="37" ht="13.5" thickBot="1"/>
    <row r="38" spans="1:27" ht="20.25">
      <c r="A38" s="29" t="s">
        <v>36</v>
      </c>
      <c r="B38" s="53"/>
      <c r="C38" s="30"/>
      <c r="D38" s="30"/>
      <c r="E38" s="30"/>
      <c r="F38" s="30"/>
      <c r="G38" s="30"/>
      <c r="H38" s="30"/>
      <c r="I38" s="30"/>
      <c r="J38" s="30"/>
      <c r="K38" s="30"/>
      <c r="L38" s="30"/>
      <c r="M38" s="30"/>
      <c r="N38" s="30"/>
      <c r="O38" s="30"/>
      <c r="P38" s="30"/>
      <c r="Q38" s="30"/>
      <c r="R38" s="30"/>
      <c r="S38" s="30"/>
      <c r="T38" s="30"/>
      <c r="U38" s="30"/>
      <c r="V38" s="30"/>
      <c r="W38" s="30"/>
      <c r="X38" s="30"/>
      <c r="Y38" s="30"/>
      <c r="Z38" s="30"/>
      <c r="AA38" s="31"/>
    </row>
    <row r="39" spans="1:27" ht="12.75">
      <c r="A39" s="50" t="s">
        <v>84</v>
      </c>
      <c r="B39" s="54"/>
      <c r="C39" s="20"/>
      <c r="D39" s="20"/>
      <c r="E39" s="20"/>
      <c r="F39" s="20"/>
      <c r="G39" s="20"/>
      <c r="H39" s="20"/>
      <c r="I39" s="20"/>
      <c r="J39" s="20"/>
      <c r="K39" s="20"/>
      <c r="L39" s="20"/>
      <c r="M39" s="20"/>
      <c r="N39" s="20"/>
      <c r="O39" s="20"/>
      <c r="P39" s="20"/>
      <c r="Q39" s="20"/>
      <c r="R39" s="20"/>
      <c r="S39" s="20"/>
      <c r="T39" s="20"/>
      <c r="U39" s="20"/>
      <c r="V39" s="20"/>
      <c r="W39" s="20"/>
      <c r="X39" s="20"/>
      <c r="Y39" s="20"/>
      <c r="Z39" s="20"/>
      <c r="AA39" s="33"/>
    </row>
    <row r="40" spans="1:27" ht="12.75">
      <c r="A40" s="50"/>
      <c r="B40" s="54" t="s">
        <v>66</v>
      </c>
      <c r="C40" s="20"/>
      <c r="D40" s="20"/>
      <c r="E40" s="20"/>
      <c r="F40" s="20"/>
      <c r="G40" s="20"/>
      <c r="H40" s="20"/>
      <c r="I40" s="20"/>
      <c r="J40" s="20"/>
      <c r="K40" s="20"/>
      <c r="L40" s="20"/>
      <c r="M40" s="20"/>
      <c r="N40" s="20"/>
      <c r="O40" s="20"/>
      <c r="P40" s="20"/>
      <c r="Q40" s="20"/>
      <c r="R40" s="20"/>
      <c r="S40" s="20"/>
      <c r="T40" s="20"/>
      <c r="U40" s="20"/>
      <c r="V40" s="20"/>
      <c r="W40" s="20"/>
      <c r="X40" s="20"/>
      <c r="Y40" s="20"/>
      <c r="Z40" s="20"/>
      <c r="AA40" s="33"/>
    </row>
    <row r="41" spans="1:27" ht="12.75">
      <c r="A41" s="50"/>
      <c r="B41" s="54" t="s">
        <v>67</v>
      </c>
      <c r="C41" s="20"/>
      <c r="D41" s="20"/>
      <c r="E41" s="20"/>
      <c r="F41" s="20"/>
      <c r="G41" s="20"/>
      <c r="H41" s="20"/>
      <c r="I41" s="20"/>
      <c r="J41" s="20"/>
      <c r="K41" s="20"/>
      <c r="L41" s="20"/>
      <c r="M41" s="20"/>
      <c r="N41" s="20"/>
      <c r="O41" s="20"/>
      <c r="P41" s="20"/>
      <c r="Q41" s="20"/>
      <c r="R41" s="20"/>
      <c r="S41" s="20"/>
      <c r="T41" s="20"/>
      <c r="U41" s="20"/>
      <c r="V41" s="20"/>
      <c r="W41" s="20"/>
      <c r="X41" s="20"/>
      <c r="Y41" s="20"/>
      <c r="Z41" s="20"/>
      <c r="AA41" s="33"/>
    </row>
    <row r="42" spans="1:27" ht="12.75">
      <c r="A42" s="50"/>
      <c r="B42" s="54" t="s">
        <v>68</v>
      </c>
      <c r="C42" s="20"/>
      <c r="D42" s="20"/>
      <c r="E42" s="20"/>
      <c r="F42" s="20"/>
      <c r="G42" s="20"/>
      <c r="H42" s="20"/>
      <c r="I42" s="20"/>
      <c r="J42" s="20"/>
      <c r="K42" s="20"/>
      <c r="L42" s="20"/>
      <c r="M42" s="20"/>
      <c r="N42" s="20"/>
      <c r="O42" s="20"/>
      <c r="P42" s="20"/>
      <c r="Q42" s="20"/>
      <c r="R42" s="20"/>
      <c r="S42" s="20"/>
      <c r="T42" s="20"/>
      <c r="U42" s="20"/>
      <c r="V42" s="20"/>
      <c r="W42" s="20"/>
      <c r="X42" s="20"/>
      <c r="Y42" s="20"/>
      <c r="Z42" s="20"/>
      <c r="AA42" s="33"/>
    </row>
    <row r="43" spans="1:27" ht="12.75">
      <c r="A43" s="50"/>
      <c r="B43" s="54" t="s">
        <v>69</v>
      </c>
      <c r="C43" s="20"/>
      <c r="D43" s="20"/>
      <c r="E43" s="20"/>
      <c r="F43" s="20"/>
      <c r="G43" s="20"/>
      <c r="H43" s="20"/>
      <c r="I43" s="20"/>
      <c r="J43" s="20"/>
      <c r="K43" s="20"/>
      <c r="L43" s="20"/>
      <c r="M43" s="20"/>
      <c r="N43" s="20"/>
      <c r="O43" s="20"/>
      <c r="P43" s="20"/>
      <c r="Q43" s="20"/>
      <c r="R43" s="20"/>
      <c r="S43" s="20"/>
      <c r="T43" s="20"/>
      <c r="U43" s="20"/>
      <c r="V43" s="20"/>
      <c r="W43" s="20"/>
      <c r="X43" s="20"/>
      <c r="Y43" s="20"/>
      <c r="Z43" s="20"/>
      <c r="AA43" s="33"/>
    </row>
    <row r="44" spans="1:27" ht="12.75">
      <c r="A44" s="50"/>
      <c r="B44" s="54" t="s">
        <v>70</v>
      </c>
      <c r="C44" s="20"/>
      <c r="D44" s="20"/>
      <c r="E44" s="20"/>
      <c r="F44" s="20"/>
      <c r="G44" s="20"/>
      <c r="H44" s="20"/>
      <c r="I44" s="20"/>
      <c r="J44" s="20"/>
      <c r="K44" s="20"/>
      <c r="L44" s="20"/>
      <c r="M44" s="20"/>
      <c r="N44" s="20"/>
      <c r="O44" s="20"/>
      <c r="P44" s="20"/>
      <c r="Q44" s="20"/>
      <c r="R44" s="20"/>
      <c r="S44" s="20"/>
      <c r="T44" s="20"/>
      <c r="U44" s="20"/>
      <c r="V44" s="20"/>
      <c r="W44" s="20"/>
      <c r="X44" s="20"/>
      <c r="Y44" s="20"/>
      <c r="Z44" s="20"/>
      <c r="AA44" s="33"/>
    </row>
    <row r="45" spans="1:27" ht="12.75">
      <c r="A45" s="50"/>
      <c r="B45" s="54" t="s">
        <v>77</v>
      </c>
      <c r="C45" s="20"/>
      <c r="D45" s="20"/>
      <c r="E45" s="20"/>
      <c r="F45" s="20"/>
      <c r="G45" s="20"/>
      <c r="H45" s="20"/>
      <c r="I45" s="20"/>
      <c r="J45" s="20"/>
      <c r="K45" s="20"/>
      <c r="L45" s="20"/>
      <c r="M45" s="20"/>
      <c r="N45" s="20"/>
      <c r="O45" s="20"/>
      <c r="P45" s="20"/>
      <c r="Q45" s="20"/>
      <c r="R45" s="20"/>
      <c r="S45" s="20"/>
      <c r="T45" s="20"/>
      <c r="U45" s="20"/>
      <c r="V45" s="20"/>
      <c r="W45" s="20"/>
      <c r="X45" s="20"/>
      <c r="Y45" s="20"/>
      <c r="Z45" s="20"/>
      <c r="AA45" s="33"/>
    </row>
    <row r="46" spans="1:27" ht="12.75">
      <c r="A46" s="50"/>
      <c r="B46" s="59" t="s">
        <v>85</v>
      </c>
      <c r="C46" s="20"/>
      <c r="D46" s="20"/>
      <c r="E46" s="20"/>
      <c r="F46" s="20"/>
      <c r="G46" s="20"/>
      <c r="H46" s="20"/>
      <c r="I46" s="20"/>
      <c r="J46" s="20"/>
      <c r="K46" s="20"/>
      <c r="L46" s="20"/>
      <c r="M46" s="20"/>
      <c r="N46" s="20"/>
      <c r="O46" s="20"/>
      <c r="P46" s="20"/>
      <c r="Q46" s="20"/>
      <c r="R46" s="20"/>
      <c r="S46" s="20"/>
      <c r="T46" s="20"/>
      <c r="U46" s="20"/>
      <c r="V46" s="20"/>
      <c r="W46" s="20"/>
      <c r="X46" s="20"/>
      <c r="Y46" s="20"/>
      <c r="Z46" s="20"/>
      <c r="AA46" s="33"/>
    </row>
    <row r="47" spans="1:27" ht="12.75">
      <c r="A47" s="50" t="s">
        <v>40</v>
      </c>
      <c r="B47" s="54"/>
      <c r="C47" s="20"/>
      <c r="D47" s="20"/>
      <c r="E47" s="20"/>
      <c r="F47" s="20"/>
      <c r="G47" s="20"/>
      <c r="H47" s="20"/>
      <c r="I47" s="20"/>
      <c r="J47" s="20"/>
      <c r="K47" s="20"/>
      <c r="L47" s="20"/>
      <c r="M47" s="20"/>
      <c r="N47" s="20"/>
      <c r="O47" s="20"/>
      <c r="P47" s="20"/>
      <c r="Q47" s="20"/>
      <c r="R47" s="20"/>
      <c r="S47" s="20"/>
      <c r="T47" s="20"/>
      <c r="U47" s="20"/>
      <c r="V47" s="20"/>
      <c r="W47" s="20"/>
      <c r="X47" s="20"/>
      <c r="Y47" s="20"/>
      <c r="Z47" s="20"/>
      <c r="AA47" s="33"/>
    </row>
    <row r="48" spans="1:27" ht="12.75">
      <c r="A48" s="50"/>
      <c r="B48" s="54" t="s">
        <v>71</v>
      </c>
      <c r="C48" s="20"/>
      <c r="D48" s="20"/>
      <c r="E48" s="20"/>
      <c r="F48" s="20"/>
      <c r="G48" s="20"/>
      <c r="H48" s="20"/>
      <c r="I48" s="20"/>
      <c r="J48" s="20"/>
      <c r="K48" s="20"/>
      <c r="L48" s="20"/>
      <c r="M48" s="20"/>
      <c r="N48" s="20"/>
      <c r="O48" s="20"/>
      <c r="P48" s="20"/>
      <c r="Q48" s="20"/>
      <c r="R48" s="20"/>
      <c r="S48" s="20"/>
      <c r="T48" s="20"/>
      <c r="U48" s="20"/>
      <c r="V48" s="20"/>
      <c r="W48" s="20"/>
      <c r="X48" s="20"/>
      <c r="Y48" s="20"/>
      <c r="Z48" s="20"/>
      <c r="AA48" s="33"/>
    </row>
    <row r="49" spans="1:27" ht="12.75">
      <c r="A49" s="50"/>
      <c r="B49" s="54" t="s">
        <v>72</v>
      </c>
      <c r="C49" s="20"/>
      <c r="D49" s="20"/>
      <c r="E49" s="20"/>
      <c r="F49" s="20"/>
      <c r="G49" s="20"/>
      <c r="H49" s="20"/>
      <c r="I49" s="20"/>
      <c r="J49" s="20"/>
      <c r="K49" s="20"/>
      <c r="L49" s="20"/>
      <c r="M49" s="20"/>
      <c r="N49" s="20"/>
      <c r="O49" s="20"/>
      <c r="P49" s="20"/>
      <c r="Q49" s="20"/>
      <c r="R49" s="20"/>
      <c r="S49" s="20"/>
      <c r="T49" s="20"/>
      <c r="U49" s="20"/>
      <c r="V49" s="20"/>
      <c r="W49" s="20"/>
      <c r="X49" s="20"/>
      <c r="Y49" s="20"/>
      <c r="Z49" s="20"/>
      <c r="AA49" s="33"/>
    </row>
    <row r="50" spans="1:27" ht="12.75">
      <c r="A50" s="50"/>
      <c r="B50" s="54" t="s">
        <v>73</v>
      </c>
      <c r="C50" s="20"/>
      <c r="D50" s="20"/>
      <c r="E50" s="20"/>
      <c r="F50" s="20"/>
      <c r="G50" s="20"/>
      <c r="H50" s="20"/>
      <c r="I50" s="20"/>
      <c r="J50" s="20"/>
      <c r="K50" s="20"/>
      <c r="L50" s="20"/>
      <c r="M50" s="20"/>
      <c r="N50" s="20"/>
      <c r="O50" s="20"/>
      <c r="P50" s="20"/>
      <c r="Q50" s="20"/>
      <c r="R50" s="20"/>
      <c r="S50" s="20"/>
      <c r="T50" s="20"/>
      <c r="U50" s="20"/>
      <c r="V50" s="20"/>
      <c r="W50" s="20"/>
      <c r="X50" s="20"/>
      <c r="Y50" s="20"/>
      <c r="Z50" s="20"/>
      <c r="AA50" s="33"/>
    </row>
    <row r="51" spans="1:27" ht="12.75">
      <c r="A51" s="50"/>
      <c r="B51" s="54" t="s">
        <v>80</v>
      </c>
      <c r="C51" s="20"/>
      <c r="D51" s="20"/>
      <c r="E51" s="20"/>
      <c r="F51" s="20"/>
      <c r="G51" s="20"/>
      <c r="H51" s="20"/>
      <c r="I51" s="20"/>
      <c r="J51" s="20"/>
      <c r="K51" s="20"/>
      <c r="L51" s="20"/>
      <c r="M51" s="20"/>
      <c r="N51" s="20"/>
      <c r="O51" s="20"/>
      <c r="P51" s="20"/>
      <c r="Q51" s="20"/>
      <c r="R51" s="20"/>
      <c r="S51" s="20"/>
      <c r="T51" s="20"/>
      <c r="U51" s="20"/>
      <c r="V51" s="20"/>
      <c r="W51" s="20"/>
      <c r="X51" s="20"/>
      <c r="Y51" s="20"/>
      <c r="Z51" s="20"/>
      <c r="AA51" s="33"/>
    </row>
    <row r="52" spans="1:27" ht="12.75">
      <c r="A52" s="50"/>
      <c r="B52" s="59" t="s">
        <v>81</v>
      </c>
      <c r="C52" s="20"/>
      <c r="D52" s="20"/>
      <c r="E52" s="20"/>
      <c r="F52" s="20"/>
      <c r="G52" s="20"/>
      <c r="H52" s="20"/>
      <c r="I52" s="20"/>
      <c r="J52" s="20"/>
      <c r="K52" s="20"/>
      <c r="L52" s="20"/>
      <c r="M52" s="20"/>
      <c r="N52" s="20"/>
      <c r="O52" s="20"/>
      <c r="P52" s="20"/>
      <c r="Q52" s="20"/>
      <c r="R52" s="20"/>
      <c r="S52" s="20"/>
      <c r="T52" s="20"/>
      <c r="U52" s="20"/>
      <c r="V52" s="20"/>
      <c r="W52" s="20"/>
      <c r="X52" s="20"/>
      <c r="Y52" s="20"/>
      <c r="Z52" s="20"/>
      <c r="AA52" s="33"/>
    </row>
    <row r="53" spans="1:27" ht="12.75">
      <c r="A53" s="50"/>
      <c r="B53" s="54" t="s">
        <v>74</v>
      </c>
      <c r="C53" s="20"/>
      <c r="D53" s="20"/>
      <c r="E53" s="20"/>
      <c r="F53" s="20"/>
      <c r="G53" s="20"/>
      <c r="H53" s="20"/>
      <c r="I53" s="20"/>
      <c r="J53" s="20"/>
      <c r="K53" s="20"/>
      <c r="L53" s="20"/>
      <c r="M53" s="20"/>
      <c r="N53" s="20"/>
      <c r="O53" s="20"/>
      <c r="P53" s="20"/>
      <c r="Q53" s="20"/>
      <c r="R53" s="20"/>
      <c r="S53" s="20"/>
      <c r="T53" s="20"/>
      <c r="U53" s="20"/>
      <c r="V53" s="20"/>
      <c r="W53" s="20"/>
      <c r="X53" s="20"/>
      <c r="Y53" s="20"/>
      <c r="Z53" s="20"/>
      <c r="AA53" s="33"/>
    </row>
    <row r="54" spans="1:27" ht="12.75">
      <c r="A54" s="50"/>
      <c r="B54" s="54" t="s">
        <v>82</v>
      </c>
      <c r="C54" s="20"/>
      <c r="D54" s="20"/>
      <c r="E54" s="20"/>
      <c r="F54" s="20"/>
      <c r="G54" s="20"/>
      <c r="H54" s="20"/>
      <c r="I54" s="20"/>
      <c r="J54" s="20"/>
      <c r="K54" s="20"/>
      <c r="L54" s="20"/>
      <c r="M54" s="20"/>
      <c r="N54" s="20"/>
      <c r="O54" s="20"/>
      <c r="P54" s="20"/>
      <c r="Q54" s="20"/>
      <c r="R54" s="20"/>
      <c r="S54" s="20"/>
      <c r="T54" s="20"/>
      <c r="U54" s="20"/>
      <c r="V54" s="20"/>
      <c r="W54" s="20"/>
      <c r="X54" s="20"/>
      <c r="Y54" s="20"/>
      <c r="Z54" s="20"/>
      <c r="AA54" s="33"/>
    </row>
    <row r="55" spans="1:27" ht="12.75">
      <c r="A55" s="50"/>
      <c r="B55" s="59" t="s">
        <v>83</v>
      </c>
      <c r="C55" s="20"/>
      <c r="D55" s="20"/>
      <c r="E55" s="20"/>
      <c r="F55" s="20"/>
      <c r="G55" s="20"/>
      <c r="H55" s="20"/>
      <c r="I55" s="20"/>
      <c r="J55" s="20"/>
      <c r="K55" s="20"/>
      <c r="L55" s="20"/>
      <c r="M55" s="20"/>
      <c r="N55" s="20"/>
      <c r="O55" s="20"/>
      <c r="P55" s="20"/>
      <c r="Q55" s="20"/>
      <c r="R55" s="20"/>
      <c r="S55" s="20"/>
      <c r="T55" s="20"/>
      <c r="U55" s="20"/>
      <c r="V55" s="20"/>
      <c r="W55" s="20"/>
      <c r="X55" s="20"/>
      <c r="Y55" s="20"/>
      <c r="Z55" s="20"/>
      <c r="AA55" s="33"/>
    </row>
    <row r="56" spans="1:27" ht="12.75">
      <c r="A56" s="50"/>
      <c r="B56" s="54" t="s">
        <v>76</v>
      </c>
      <c r="C56" s="20"/>
      <c r="D56" s="20"/>
      <c r="E56" s="20"/>
      <c r="F56" s="20"/>
      <c r="G56" s="20"/>
      <c r="H56" s="20"/>
      <c r="I56" s="20"/>
      <c r="J56" s="20"/>
      <c r="K56" s="20"/>
      <c r="L56" s="20"/>
      <c r="M56" s="20"/>
      <c r="N56" s="20"/>
      <c r="O56" s="20"/>
      <c r="P56" s="20"/>
      <c r="Q56" s="20"/>
      <c r="R56" s="20"/>
      <c r="S56" s="20"/>
      <c r="T56" s="20"/>
      <c r="U56" s="20"/>
      <c r="V56" s="20"/>
      <c r="W56" s="20"/>
      <c r="X56" s="20"/>
      <c r="Y56" s="20"/>
      <c r="Z56" s="20"/>
      <c r="AA56" s="33"/>
    </row>
    <row r="57" spans="1:27" ht="12.75">
      <c r="A57" s="50"/>
      <c r="B57" s="59" t="s">
        <v>86</v>
      </c>
      <c r="C57" s="20"/>
      <c r="D57" s="20"/>
      <c r="E57" s="20"/>
      <c r="F57" s="20"/>
      <c r="G57" s="20"/>
      <c r="H57" s="20"/>
      <c r="I57" s="20"/>
      <c r="J57" s="20"/>
      <c r="K57" s="20"/>
      <c r="L57" s="20"/>
      <c r="M57" s="20"/>
      <c r="N57" s="20"/>
      <c r="O57" s="20"/>
      <c r="P57" s="20"/>
      <c r="Q57" s="20"/>
      <c r="R57" s="20"/>
      <c r="S57" s="20"/>
      <c r="T57" s="20"/>
      <c r="U57" s="20"/>
      <c r="V57" s="20"/>
      <c r="W57" s="20"/>
      <c r="X57" s="20"/>
      <c r="Y57" s="20"/>
      <c r="Z57" s="20"/>
      <c r="AA57" s="33"/>
    </row>
    <row r="58" spans="1:27" ht="12.75">
      <c r="A58" s="50" t="s">
        <v>38</v>
      </c>
      <c r="B58" s="54"/>
      <c r="C58" s="20"/>
      <c r="D58" s="20"/>
      <c r="E58" s="20"/>
      <c r="F58" s="20"/>
      <c r="G58" s="20"/>
      <c r="H58" s="20"/>
      <c r="I58" s="20"/>
      <c r="J58" s="20"/>
      <c r="K58" s="20"/>
      <c r="L58" s="20"/>
      <c r="M58" s="20"/>
      <c r="N58" s="20"/>
      <c r="O58" s="20"/>
      <c r="P58" s="20"/>
      <c r="Q58" s="20"/>
      <c r="R58" s="20"/>
      <c r="S58" s="20"/>
      <c r="T58" s="20"/>
      <c r="U58" s="20"/>
      <c r="V58" s="20"/>
      <c r="W58" s="20"/>
      <c r="X58" s="20"/>
      <c r="Y58" s="20"/>
      <c r="Z58" s="20"/>
      <c r="AA58" s="33"/>
    </row>
    <row r="59" spans="1:27" ht="12.75">
      <c r="A59" s="32"/>
      <c r="B59" s="54" t="s">
        <v>39</v>
      </c>
      <c r="C59" s="20"/>
      <c r="D59" s="20"/>
      <c r="E59" s="20"/>
      <c r="F59" s="20"/>
      <c r="G59" s="20"/>
      <c r="H59" s="20"/>
      <c r="I59" s="20"/>
      <c r="J59" s="20"/>
      <c r="K59" s="20"/>
      <c r="L59" s="20"/>
      <c r="M59" s="20"/>
      <c r="N59" s="20"/>
      <c r="O59" s="20"/>
      <c r="P59" s="20"/>
      <c r="Q59" s="20"/>
      <c r="R59" s="20"/>
      <c r="S59" s="20"/>
      <c r="T59" s="20"/>
      <c r="U59" s="20"/>
      <c r="V59" s="20"/>
      <c r="W59" s="20"/>
      <c r="X59" s="20"/>
      <c r="Y59" s="20"/>
      <c r="Z59" s="20"/>
      <c r="AA59" s="33"/>
    </row>
    <row r="60" spans="1:27" ht="13.5" thickBot="1">
      <c r="A60" s="43"/>
      <c r="B60" s="58"/>
      <c r="C60" s="5"/>
      <c r="D60" s="5"/>
      <c r="E60" s="5"/>
      <c r="F60" s="5"/>
      <c r="G60" s="5"/>
      <c r="H60" s="5"/>
      <c r="I60" s="5"/>
      <c r="J60" s="5"/>
      <c r="K60" s="5"/>
      <c r="L60" s="5"/>
      <c r="M60" s="5"/>
      <c r="N60" s="5"/>
      <c r="O60" s="5"/>
      <c r="P60" s="5"/>
      <c r="Q60" s="5"/>
      <c r="R60" s="5"/>
      <c r="S60" s="5"/>
      <c r="T60" s="5"/>
      <c r="U60" s="5"/>
      <c r="V60" s="5"/>
      <c r="W60" s="5"/>
      <c r="X60" s="5"/>
      <c r="Y60" s="5"/>
      <c r="Z60" s="5"/>
      <c r="AA60" s="47"/>
    </row>
  </sheetData>
  <printOptions gridLines="1"/>
  <pageMargins left="0.29" right="0.31" top="1" bottom="0.82" header="0.5" footer="0.5"/>
  <pageSetup horizontalDpi="600" verticalDpi="600" orientation="landscape" scale="65" r:id="rId1"/>
  <headerFooter alignWithMargins="0">
    <oddFooter>&amp;R&amp;F      &amp;A     &amp;D    &amp;T</oddFooter>
  </headerFooter>
  <rowBreaks count="1" manualBreakCount="1">
    <brk id="34"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RLS</dc:creator>
  <cp:keywords/>
  <dc:description/>
  <cp:lastModifiedBy>Harry Dobrowolski</cp:lastModifiedBy>
  <cp:lastPrinted>2004-07-20T17:10:04Z</cp:lastPrinted>
  <dcterms:created xsi:type="dcterms:W3CDTF">2002-03-21T16:35:03Z</dcterms:created>
  <dcterms:modified xsi:type="dcterms:W3CDTF">2004-07-20T17:11:06Z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551029480</vt:i4>
  </property>
  <property fmtid="{D5CDD505-2E9C-101B-9397-08002B2CF9AE}" pid="3" name="_EmailSubject">
    <vt:lpwstr>Final EVR </vt:lpwstr>
  </property>
  <property fmtid="{D5CDD505-2E9C-101B-9397-08002B2CF9AE}" pid="4" name="_AuthorEmail">
    <vt:lpwstr>harry.dobrowolski@rohwedder.com</vt:lpwstr>
  </property>
  <property fmtid="{D5CDD505-2E9C-101B-9397-08002B2CF9AE}" pid="5" name="_AuthorEmailDisplayName">
    <vt:lpwstr>Harry Dobrowolski</vt:lpwstr>
  </property>
  <property fmtid="{D5CDD505-2E9C-101B-9397-08002B2CF9AE}" pid="6" name="_PreviousAdHocReviewCycleID">
    <vt:i4>395521427</vt:i4>
  </property>
</Properties>
</file>