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2384" tabRatio="450" activeTab="0"/>
  </bookViews>
  <sheets>
    <sheet name="Combine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<sst xmlns="http://schemas.openxmlformats.org/spreadsheetml/2006/main" count="224" uniqueCount="65">
  <si>
    <t>Determine location with laser tracker.</t>
  </si>
  <si>
    <t>Inventory pre-fabricated shims (insulated on top &amp; bottom)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</si>
  <si>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</si>
  <si>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</si>
  <si>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</si>
  <si>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>Check fiducials on A - re-set to re-establish default coordinate system due to added weight deflecting things.</t>
  </si>
  <si>
    <t>Separate A and B</t>
  </si>
  <si>
    <t xml:space="preserve">Check MCWF positions again.  </t>
  </si>
  <si>
    <t xml:space="preserve">Allow 48 hrs. for Stycast to cure.  </t>
  </si>
  <si>
    <t>$ M&amp;S</t>
  </si>
  <si>
    <t>#men</t>
  </si>
  <si>
    <t>days</t>
  </si>
  <si>
    <t>Clean weld splatter; Snap studs or grind to correct height. Install sleeve on studs?</t>
  </si>
  <si>
    <t xml:space="preserve">Stud weld shear pin studs using a template.  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</si>
  <si>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</si>
  <si>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</si>
  <si>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</si>
  <si>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</si>
  <si>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Total Labor =</t>
  </si>
  <si>
    <t>M&amp;S</t>
  </si>
  <si>
    <t>No Inner Shim Assembly</t>
  </si>
  <si>
    <t>Optimized Assembly</t>
  </si>
  <si>
    <t>X</t>
  </si>
  <si>
    <t>Install corner aligment plates.</t>
  </si>
  <si>
    <t>Back Office MD</t>
  </si>
  <si>
    <t>SR TB AB</t>
  </si>
  <si>
    <t>Use laser tracker to establish MCWF FPA coordinate system</t>
  </si>
  <si>
    <t>Subtotals</t>
  </si>
  <si>
    <t>JOIN</t>
  </si>
  <si>
    <t>Back office labor</t>
  </si>
  <si>
    <t>NOSE</t>
  </si>
  <si>
    <t>Place all shim packs in correct locations</t>
  </si>
  <si>
    <t>Mount MCWF A on assembly stand.</t>
  </si>
  <si>
    <t>Lower MCWF B onto A - visually guide into positon</t>
  </si>
  <si>
    <t>Half Period Assembly Outline</t>
  </si>
  <si>
    <t xml:space="preserve">Baseline - tight bushing; </t>
  </si>
  <si>
    <t>nose shear plate; no diamond</t>
  </si>
  <si>
    <t xml:space="preserve">Mod 1 - tight bushing; </t>
  </si>
  <si>
    <t>no shear plate; diamond</t>
  </si>
  <si>
    <t xml:space="preserve">Mod 2 - insul only bushing; </t>
  </si>
  <si>
    <t>FITUP (all 4 joints)</t>
  </si>
  <si>
    <t xml:space="preserve">Back office review data &amp; approve or set corrective action.  </t>
  </si>
  <si>
    <t>Install the remaining offset bushings and torque</t>
  </si>
  <si>
    <t>Confirm final position</t>
  </si>
  <si>
    <t>Check each shim location - verify that shim thicknesses are correct.  Grind shim as req'd.</t>
  </si>
  <si>
    <r>
      <t>Install a few offset bushings and torque.</t>
    </r>
    <r>
      <rPr>
        <b/>
        <sz val="16"/>
        <rFont val="Arial"/>
        <family val="2"/>
      </rPr>
      <t xml:space="preserve"> Assumes a full set of varous sized eccentric bushings are available.</t>
    </r>
  </si>
  <si>
    <t>Check fiducials on A &amp; B determine if correction required, adjust 3 points, and re-shim.</t>
  </si>
  <si>
    <t>Diamond coat all shims</t>
  </si>
  <si>
    <t>Check for correct position of coils readjust shims as needed</t>
  </si>
  <si>
    <t>Install studs / bolts; torque in sequence.</t>
  </si>
  <si>
    <t>Grand TOTAL</t>
  </si>
  <si>
    <t xml:space="preserve">Inject Stycast 2850 into shear plate holes (this assumes communication holes between shim plate holes and fill tubes)  DO SIMLTANEOUS INJECTION OF A-B B-C </t>
  </si>
  <si>
    <t>Remove, catalog and store shims</t>
  </si>
  <si>
    <t>A-A and C-C</t>
  </si>
  <si>
    <t xml:space="preserve">vertical </t>
  </si>
  <si>
    <t>joints</t>
  </si>
  <si>
    <t>for 6</t>
  </si>
  <si>
    <t>For all joints</t>
  </si>
  <si>
    <t>If bushings need custom machining</t>
  </si>
  <si>
    <t>Cost of Diamond coating</t>
  </si>
  <si>
    <t>Diamond</t>
  </si>
  <si>
    <t xml:space="preserve">Repeated </t>
  </si>
  <si>
    <t>work</t>
  </si>
  <si>
    <t>Additional For 6 Vertical joints A-A and C-C</t>
  </si>
  <si>
    <t xml:space="preserve">Install G-11 insulators; 
Check fit-up of shim plates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</si>
</sst>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6" fontId="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164" fontId="4" fillId="0" borderId="2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6"/>
  <sheetViews>
    <sheetView tabSelected="1" zoomScale="55" zoomScaleNormal="55" workbookViewId="0" topLeftCell="A1">
      <pane ySplit="600" topLeftCell="BM1" activePane="bottomLeft" state="split"/>
      <selection pane="topLeft" activeCell="W1" sqref="W1:W16384"/>
      <selection pane="bottomLeft" activeCell="A1" sqref="A1"/>
    </sheetView>
  </sheetViews>
  <sheetFormatPr defaultColWidth="9.140625" defaultRowHeight="12.75"/>
  <cols>
    <col min="1" max="1" width="13.28125" style="7" bestFit="1" customWidth="1"/>
    <col min="2" max="2" width="2.28125" style="1" customWidth="1"/>
    <col min="3" max="3" width="58.28125" style="8" customWidth="1"/>
    <col min="4" max="4" width="4.7109375" style="1" hidden="1" customWidth="1"/>
    <col min="5" max="5" width="11.57421875" style="1" hidden="1" customWidth="1"/>
    <col min="6" max="6" width="10.140625" style="1" hidden="1" customWidth="1"/>
    <col min="7" max="7" width="9.140625" style="1" hidden="1" customWidth="1"/>
    <col min="8" max="8" width="18.7109375" style="1" hidden="1" customWidth="1"/>
    <col min="9" max="9" width="3.28125" style="1" hidden="1" customWidth="1"/>
    <col min="10" max="10" width="11.7109375" style="1" hidden="1" customWidth="1"/>
    <col min="11" max="11" width="10.140625" style="1" hidden="1" customWidth="1"/>
    <col min="12" max="12" width="9.140625" style="1" hidden="1" customWidth="1"/>
    <col min="13" max="13" width="18.7109375" style="1" hidden="1" customWidth="1"/>
    <col min="14" max="14" width="2.7109375" style="1" hidden="1" customWidth="1"/>
    <col min="15" max="15" width="15.00390625" style="1" customWidth="1"/>
    <col min="16" max="17" width="9.140625" style="1" customWidth="1"/>
    <col min="18" max="18" width="21.00390625" style="1" customWidth="1"/>
    <col min="19" max="19" width="15.140625" style="1" customWidth="1"/>
    <col min="20" max="21" width="9.140625" style="1" customWidth="1"/>
    <col min="22" max="22" width="20.00390625" style="1" customWidth="1"/>
    <col min="23" max="23" width="15.00390625" style="1" customWidth="1"/>
    <col min="24" max="25" width="9.140625" style="1" customWidth="1"/>
    <col min="26" max="26" width="20.7109375" style="1" customWidth="1"/>
    <col min="27" max="16384" width="9.140625" style="1" customWidth="1"/>
  </cols>
  <sheetData>
    <row r="1" spans="3:23" ht="21">
      <c r="C1" s="5" t="s">
        <v>34</v>
      </c>
      <c r="E1" s="5" t="s">
        <v>20</v>
      </c>
      <c r="J1" s="5" t="s">
        <v>21</v>
      </c>
      <c r="O1" s="5" t="s">
        <v>35</v>
      </c>
      <c r="S1" s="5" t="s">
        <v>37</v>
      </c>
      <c r="W1" s="5" t="s">
        <v>39</v>
      </c>
    </row>
    <row r="2" spans="3:23" ht="21">
      <c r="C2" s="5"/>
      <c r="E2" s="5"/>
      <c r="J2" s="5"/>
      <c r="O2" s="5" t="s">
        <v>36</v>
      </c>
      <c r="S2" s="5" t="s">
        <v>38</v>
      </c>
      <c r="W2" s="5" t="s">
        <v>38</v>
      </c>
    </row>
    <row r="3" spans="5:26" ht="21">
      <c r="E3" s="1" t="s">
        <v>9</v>
      </c>
      <c r="F3" s="1" t="s">
        <v>10</v>
      </c>
      <c r="G3" s="1" t="s">
        <v>11</v>
      </c>
      <c r="H3" s="1" t="s">
        <v>15</v>
      </c>
      <c r="J3" s="1" t="s">
        <v>9</v>
      </c>
      <c r="K3" s="1" t="s">
        <v>10</v>
      </c>
      <c r="L3" s="1" t="s">
        <v>11</v>
      </c>
      <c r="M3" s="1" t="s">
        <v>15</v>
      </c>
      <c r="O3" s="1" t="s">
        <v>24</v>
      </c>
      <c r="P3" s="1" t="s">
        <v>10</v>
      </c>
      <c r="Q3" s="1" t="s">
        <v>11</v>
      </c>
      <c r="R3" s="1" t="s">
        <v>15</v>
      </c>
      <c r="S3" s="1" t="s">
        <v>24</v>
      </c>
      <c r="T3" s="1" t="s">
        <v>10</v>
      </c>
      <c r="U3" s="1" t="s">
        <v>11</v>
      </c>
      <c r="V3" s="1" t="s">
        <v>15</v>
      </c>
      <c r="W3" s="1" t="s">
        <v>24</v>
      </c>
      <c r="X3" s="1" t="s">
        <v>10</v>
      </c>
      <c r="Y3" s="1" t="s">
        <v>11</v>
      </c>
      <c r="Z3" s="1" t="s">
        <v>15</v>
      </c>
    </row>
    <row r="4" spans="15:23" ht="21">
      <c r="O4" s="1" t="s">
        <v>25</v>
      </c>
      <c r="S4" s="1" t="s">
        <v>25</v>
      </c>
      <c r="W4" s="1" t="s">
        <v>25</v>
      </c>
    </row>
    <row r="5" spans="1:26" ht="63">
      <c r="A5" s="14" t="s">
        <v>40</v>
      </c>
      <c r="C5" s="8" t="s">
        <v>1</v>
      </c>
      <c r="E5" s="1">
        <v>5000</v>
      </c>
      <c r="H5" s="1">
        <f aca="true" t="shared" si="0" ref="H5:H35">F5*G5</f>
        <v>0</v>
      </c>
      <c r="J5" s="1">
        <v>5000</v>
      </c>
      <c r="M5" s="1">
        <f aca="true" t="shared" si="1" ref="M5:M35">K5*L5</f>
        <v>0</v>
      </c>
      <c r="O5" s="18"/>
      <c r="P5" s="18">
        <v>1</v>
      </c>
      <c r="Q5" s="18">
        <v>1</v>
      </c>
      <c r="R5" s="18">
        <f>P5*Q5</f>
        <v>1</v>
      </c>
      <c r="S5" s="18"/>
      <c r="T5" s="18">
        <v>1</v>
      </c>
      <c r="U5" s="18">
        <v>1</v>
      </c>
      <c r="V5" s="18">
        <f>T5*U5</f>
        <v>1</v>
      </c>
      <c r="W5" s="18"/>
      <c r="X5" s="18">
        <v>1</v>
      </c>
      <c r="Y5" s="18">
        <v>1</v>
      </c>
      <c r="Z5" s="18">
        <f>X5*Y5</f>
        <v>1</v>
      </c>
    </row>
    <row r="6" spans="3:26" ht="21" customHeight="1">
      <c r="C6" s="8" t="s">
        <v>32</v>
      </c>
      <c r="F6" s="1">
        <v>4</v>
      </c>
      <c r="G6" s="1">
        <v>1</v>
      </c>
      <c r="H6" s="1">
        <f>F6*G6</f>
        <v>4</v>
      </c>
      <c r="K6" s="1">
        <v>4</v>
      </c>
      <c r="L6" s="1">
        <v>1</v>
      </c>
      <c r="M6" s="1">
        <f>K6*L6</f>
        <v>4</v>
      </c>
      <c r="O6" s="18"/>
      <c r="P6" s="18">
        <v>4</v>
      </c>
      <c r="Q6" s="18">
        <v>1</v>
      </c>
      <c r="R6" s="18">
        <f>P6*Q6</f>
        <v>4</v>
      </c>
      <c r="S6" s="18"/>
      <c r="T6" s="18">
        <v>4</v>
      </c>
      <c r="U6" s="18">
        <v>1</v>
      </c>
      <c r="V6" s="18">
        <f>T6*U6</f>
        <v>4</v>
      </c>
      <c r="W6" s="18"/>
      <c r="X6" s="18">
        <v>4</v>
      </c>
      <c r="Y6" s="18">
        <v>1</v>
      </c>
      <c r="Z6" s="18">
        <f>X6*Y6</f>
        <v>4</v>
      </c>
    </row>
    <row r="7" spans="3:26" ht="1.5" customHeight="1">
      <c r="C7" s="8" t="s">
        <v>0</v>
      </c>
      <c r="F7" s="1">
        <v>2</v>
      </c>
      <c r="G7" s="1">
        <v>1</v>
      </c>
      <c r="H7" s="1">
        <f>F7*G7</f>
        <v>2</v>
      </c>
      <c r="K7" s="1">
        <v>2</v>
      </c>
      <c r="L7" s="1">
        <v>1</v>
      </c>
      <c r="M7" s="1">
        <f>K7*L7</f>
        <v>2</v>
      </c>
      <c r="O7" s="18"/>
      <c r="P7" s="19" t="s">
        <v>22</v>
      </c>
      <c r="Q7" s="19" t="s">
        <v>22</v>
      </c>
      <c r="R7" s="19" t="s">
        <v>22</v>
      </c>
      <c r="S7" s="18"/>
      <c r="T7" s="19" t="s">
        <v>22</v>
      </c>
      <c r="U7" s="19" t="s">
        <v>22</v>
      </c>
      <c r="V7" s="19" t="s">
        <v>22</v>
      </c>
      <c r="W7" s="18"/>
      <c r="X7" s="19" t="s">
        <v>22</v>
      </c>
      <c r="Y7" s="19" t="s">
        <v>22</v>
      </c>
      <c r="Z7" s="19" t="s">
        <v>22</v>
      </c>
    </row>
    <row r="8" spans="3:26" ht="1.5" customHeight="1">
      <c r="C8" s="8" t="s">
        <v>2</v>
      </c>
      <c r="E8" s="1">
        <v>1000</v>
      </c>
      <c r="F8" s="1">
        <v>1</v>
      </c>
      <c r="G8" s="1">
        <v>1</v>
      </c>
      <c r="H8" s="1">
        <f t="shared" si="0"/>
        <v>1</v>
      </c>
      <c r="J8" s="1">
        <v>1000</v>
      </c>
      <c r="K8" s="1">
        <v>1</v>
      </c>
      <c r="L8" s="1">
        <v>1</v>
      </c>
      <c r="M8" s="1">
        <f t="shared" si="1"/>
        <v>1</v>
      </c>
      <c r="O8" s="19"/>
      <c r="P8" s="19" t="s">
        <v>22</v>
      </c>
      <c r="Q8" s="19" t="s">
        <v>22</v>
      </c>
      <c r="R8" s="19" t="s">
        <v>22</v>
      </c>
      <c r="S8" s="19"/>
      <c r="T8" s="19" t="s">
        <v>22</v>
      </c>
      <c r="U8" s="19" t="s">
        <v>22</v>
      </c>
      <c r="V8" s="19" t="s">
        <v>22</v>
      </c>
      <c r="W8" s="19"/>
      <c r="X8" s="19" t="s">
        <v>22</v>
      </c>
      <c r="Y8" s="19" t="s">
        <v>22</v>
      </c>
      <c r="Z8" s="19" t="s">
        <v>22</v>
      </c>
    </row>
    <row r="9" spans="3:26" ht="40.5">
      <c r="C9" s="8" t="s">
        <v>26</v>
      </c>
      <c r="F9" s="1">
        <v>1</v>
      </c>
      <c r="G9" s="1">
        <v>1</v>
      </c>
      <c r="H9" s="1">
        <f t="shared" si="0"/>
        <v>1</v>
      </c>
      <c r="K9" s="1">
        <v>1</v>
      </c>
      <c r="L9" s="1">
        <v>1</v>
      </c>
      <c r="M9" s="1">
        <f t="shared" si="1"/>
        <v>1</v>
      </c>
      <c r="O9" s="18">
        <v>6</v>
      </c>
      <c r="P9" s="19">
        <v>3</v>
      </c>
      <c r="Q9" s="19">
        <v>4</v>
      </c>
      <c r="R9" s="18">
        <f>P9*Q9</f>
        <v>12</v>
      </c>
      <c r="S9" s="18">
        <v>6</v>
      </c>
      <c r="T9" s="19">
        <v>3</v>
      </c>
      <c r="U9" s="19">
        <v>4</v>
      </c>
      <c r="V9" s="18">
        <f>T9*U9</f>
        <v>12</v>
      </c>
      <c r="W9" s="18">
        <v>6</v>
      </c>
      <c r="X9" s="19">
        <v>3</v>
      </c>
      <c r="Y9" s="19">
        <v>4</v>
      </c>
      <c r="Z9" s="18">
        <f>X9*Y9</f>
        <v>12</v>
      </c>
    </row>
    <row r="10" spans="3:26" ht="1.5" customHeight="1">
      <c r="C10" s="8" t="s">
        <v>14</v>
      </c>
      <c r="F10" s="1">
        <v>1</v>
      </c>
      <c r="G10" s="1">
        <v>1</v>
      </c>
      <c r="H10" s="1">
        <f t="shared" si="0"/>
        <v>1</v>
      </c>
      <c r="K10" s="1">
        <v>1</v>
      </c>
      <c r="L10" s="1">
        <v>1</v>
      </c>
      <c r="M10" s="1">
        <f t="shared" si="1"/>
        <v>1</v>
      </c>
      <c r="O10" s="18"/>
      <c r="P10" s="19" t="s">
        <v>22</v>
      </c>
      <c r="Q10" s="19" t="s">
        <v>22</v>
      </c>
      <c r="R10" s="19" t="s">
        <v>22</v>
      </c>
      <c r="S10" s="18"/>
      <c r="T10" s="19" t="s">
        <v>22</v>
      </c>
      <c r="U10" s="19" t="s">
        <v>22</v>
      </c>
      <c r="V10" s="19" t="s">
        <v>22</v>
      </c>
      <c r="W10" s="18"/>
      <c r="X10" s="19" t="s">
        <v>22</v>
      </c>
      <c r="Y10" s="19" t="s">
        <v>22</v>
      </c>
      <c r="Z10" s="19" t="s">
        <v>22</v>
      </c>
    </row>
    <row r="11" spans="3:26" ht="1.5" customHeight="1">
      <c r="C11" s="8" t="s">
        <v>3</v>
      </c>
      <c r="F11" s="1">
        <v>1</v>
      </c>
      <c r="G11" s="1">
        <v>1</v>
      </c>
      <c r="H11" s="1">
        <f t="shared" si="0"/>
        <v>1</v>
      </c>
      <c r="K11" s="1">
        <v>1</v>
      </c>
      <c r="L11" s="1">
        <v>1</v>
      </c>
      <c r="M11" s="1">
        <f t="shared" si="1"/>
        <v>1</v>
      </c>
      <c r="O11" s="18"/>
      <c r="P11" s="19" t="s">
        <v>22</v>
      </c>
      <c r="Q11" s="19" t="s">
        <v>22</v>
      </c>
      <c r="R11" s="19" t="s">
        <v>22</v>
      </c>
      <c r="S11" s="18"/>
      <c r="T11" s="19" t="s">
        <v>22</v>
      </c>
      <c r="U11" s="19" t="s">
        <v>22</v>
      </c>
      <c r="V11" s="19" t="s">
        <v>22</v>
      </c>
      <c r="W11" s="18"/>
      <c r="X11" s="19" t="s">
        <v>22</v>
      </c>
      <c r="Y11" s="19" t="s">
        <v>22</v>
      </c>
      <c r="Z11" s="19" t="s">
        <v>22</v>
      </c>
    </row>
    <row r="12" spans="3:26" ht="1.5" customHeight="1">
      <c r="C12" s="8" t="s">
        <v>4</v>
      </c>
      <c r="F12" s="1">
        <v>1</v>
      </c>
      <c r="G12" s="1">
        <v>1</v>
      </c>
      <c r="H12" s="1">
        <f t="shared" si="0"/>
        <v>1</v>
      </c>
      <c r="K12" s="1">
        <v>1</v>
      </c>
      <c r="L12" s="1">
        <v>1</v>
      </c>
      <c r="M12" s="1">
        <f t="shared" si="1"/>
        <v>1</v>
      </c>
      <c r="O12" s="18"/>
      <c r="P12" s="19" t="s">
        <v>22</v>
      </c>
      <c r="Q12" s="19" t="s">
        <v>22</v>
      </c>
      <c r="R12" s="19" t="s">
        <v>22</v>
      </c>
      <c r="S12" s="18"/>
      <c r="T12" s="19" t="s">
        <v>22</v>
      </c>
      <c r="U12" s="19" t="s">
        <v>22</v>
      </c>
      <c r="V12" s="19" t="s">
        <v>22</v>
      </c>
      <c r="W12" s="18"/>
      <c r="X12" s="19" t="s">
        <v>22</v>
      </c>
      <c r="Y12" s="19" t="s">
        <v>22</v>
      </c>
      <c r="Z12" s="19" t="s">
        <v>22</v>
      </c>
    </row>
    <row r="13" spans="3:26" ht="40.5">
      <c r="C13" s="8" t="s">
        <v>33</v>
      </c>
      <c r="F13" s="1">
        <v>4</v>
      </c>
      <c r="G13" s="1">
        <v>1</v>
      </c>
      <c r="H13" s="1">
        <f t="shared" si="0"/>
        <v>4</v>
      </c>
      <c r="K13" s="1">
        <v>4</v>
      </c>
      <c r="L13" s="1">
        <v>1</v>
      </c>
      <c r="M13" s="1">
        <f t="shared" si="1"/>
        <v>4</v>
      </c>
      <c r="O13" s="18"/>
      <c r="P13" s="19">
        <v>4</v>
      </c>
      <c r="Q13" s="19">
        <v>0.5</v>
      </c>
      <c r="R13" s="18">
        <f>P13*Q13</f>
        <v>2</v>
      </c>
      <c r="S13" s="18"/>
      <c r="T13" s="19">
        <v>4</v>
      </c>
      <c r="U13" s="19">
        <v>0.5</v>
      </c>
      <c r="V13" s="18">
        <f>T13*U13</f>
        <v>2</v>
      </c>
      <c r="W13" s="18"/>
      <c r="X13" s="19">
        <v>4</v>
      </c>
      <c r="Y13" s="19">
        <v>0.5</v>
      </c>
      <c r="Z13" s="18">
        <f>X13*Y13</f>
        <v>2</v>
      </c>
    </row>
    <row r="14" spans="8:26" ht="1.5" customHeight="1">
      <c r="H14" s="1">
        <f t="shared" si="0"/>
        <v>0</v>
      </c>
      <c r="M14" s="1">
        <f t="shared" si="1"/>
        <v>0</v>
      </c>
      <c r="O14" s="18"/>
      <c r="P14" s="19">
        <v>4</v>
      </c>
      <c r="Q14" s="19">
        <v>0.5</v>
      </c>
      <c r="R14" s="19" t="s">
        <v>22</v>
      </c>
      <c r="S14" s="18"/>
      <c r="T14" s="19">
        <v>4</v>
      </c>
      <c r="U14" s="19">
        <v>0.5</v>
      </c>
      <c r="V14" s="19" t="s">
        <v>22</v>
      </c>
      <c r="W14" s="18"/>
      <c r="X14" s="19">
        <v>4</v>
      </c>
      <c r="Y14" s="19">
        <v>0.5</v>
      </c>
      <c r="Z14" s="19" t="s">
        <v>22</v>
      </c>
    </row>
    <row r="15" spans="3:26" ht="21">
      <c r="C15" s="8" t="s">
        <v>23</v>
      </c>
      <c r="F15" s="6" t="s">
        <v>22</v>
      </c>
      <c r="G15" s="6" t="s">
        <v>22</v>
      </c>
      <c r="H15" s="6" t="s">
        <v>22</v>
      </c>
      <c r="K15" s="6" t="s">
        <v>22</v>
      </c>
      <c r="L15" s="6" t="s">
        <v>22</v>
      </c>
      <c r="M15" s="6" t="s">
        <v>22</v>
      </c>
      <c r="O15" s="18"/>
      <c r="P15" s="19">
        <v>4</v>
      </c>
      <c r="Q15" s="19">
        <v>0.5</v>
      </c>
      <c r="R15" s="18">
        <f>P15*Q15</f>
        <v>2</v>
      </c>
      <c r="S15" s="18"/>
      <c r="T15" s="19">
        <v>4</v>
      </c>
      <c r="U15" s="19">
        <v>0.5</v>
      </c>
      <c r="V15" s="18">
        <f>T15*U15</f>
        <v>2</v>
      </c>
      <c r="W15" s="18"/>
      <c r="X15" s="19">
        <v>4</v>
      </c>
      <c r="Y15" s="19">
        <v>0.5</v>
      </c>
      <c r="Z15" s="18">
        <f>X15*Y15</f>
        <v>2</v>
      </c>
    </row>
    <row r="16" spans="3:26" ht="65.25" customHeight="1">
      <c r="C16" s="8" t="s">
        <v>5</v>
      </c>
      <c r="F16" s="1">
        <v>2</v>
      </c>
      <c r="G16" s="1">
        <v>2</v>
      </c>
      <c r="H16" s="1">
        <f t="shared" si="0"/>
        <v>4</v>
      </c>
      <c r="K16" s="1">
        <v>2</v>
      </c>
      <c r="L16" s="7">
        <v>1</v>
      </c>
      <c r="M16" s="1">
        <f t="shared" si="1"/>
        <v>2</v>
      </c>
      <c r="O16" s="18">
        <v>6</v>
      </c>
      <c r="P16" s="18">
        <v>2</v>
      </c>
      <c r="Q16" s="18">
        <v>1</v>
      </c>
      <c r="R16" s="18">
        <f>P16*Q16</f>
        <v>2</v>
      </c>
      <c r="S16" s="18">
        <v>6</v>
      </c>
      <c r="T16" s="18">
        <v>2</v>
      </c>
      <c r="U16" s="18">
        <v>1</v>
      </c>
      <c r="V16" s="18">
        <f>T16*U16</f>
        <v>2</v>
      </c>
      <c r="W16" s="18">
        <v>6</v>
      </c>
      <c r="X16" s="18">
        <v>2</v>
      </c>
      <c r="Y16" s="18">
        <v>1</v>
      </c>
      <c r="Z16" s="18">
        <f>X16*Y16</f>
        <v>2</v>
      </c>
    </row>
    <row r="17" spans="3:26" ht="63">
      <c r="C17" s="8" t="s">
        <v>45</v>
      </c>
      <c r="F17" s="6" t="s">
        <v>22</v>
      </c>
      <c r="G17" s="6" t="s">
        <v>22</v>
      </c>
      <c r="H17" s="6" t="s">
        <v>22</v>
      </c>
      <c r="K17" s="6" t="s">
        <v>22</v>
      </c>
      <c r="L17" s="6" t="s">
        <v>22</v>
      </c>
      <c r="M17" s="6" t="s">
        <v>22</v>
      </c>
      <c r="O17" s="18"/>
      <c r="P17" s="18">
        <v>2</v>
      </c>
      <c r="Q17" s="18">
        <v>1</v>
      </c>
      <c r="R17" s="18">
        <f>P17*Q17</f>
        <v>2</v>
      </c>
      <c r="S17" s="18"/>
      <c r="T17" s="18">
        <v>2</v>
      </c>
      <c r="U17" s="18">
        <v>1</v>
      </c>
      <c r="V17" s="18">
        <f>T17*U17</f>
        <v>2</v>
      </c>
      <c r="W17" s="18"/>
      <c r="X17" s="18">
        <v>2</v>
      </c>
      <c r="Y17" s="18">
        <v>0.5</v>
      </c>
      <c r="Z17" s="18">
        <f>X17*Y17</f>
        <v>1</v>
      </c>
    </row>
    <row r="18" spans="3:26" s="7" customFormat="1" ht="21">
      <c r="C18" s="24" t="s">
        <v>58</v>
      </c>
      <c r="F18" s="6"/>
      <c r="G18" s="6"/>
      <c r="H18" s="6"/>
      <c r="K18" s="6"/>
      <c r="L18" s="6"/>
      <c r="M18" s="6"/>
      <c r="P18" s="7">
        <v>2</v>
      </c>
      <c r="Q18" s="7">
        <v>2</v>
      </c>
      <c r="R18" s="7">
        <f>P18*Q18</f>
        <v>4</v>
      </c>
      <c r="T18" s="7">
        <v>2</v>
      </c>
      <c r="U18" s="7">
        <v>2</v>
      </c>
      <c r="V18" s="7">
        <f>T18*U18</f>
        <v>4</v>
      </c>
      <c r="X18" s="6" t="s">
        <v>22</v>
      </c>
      <c r="Y18" s="6" t="s">
        <v>22</v>
      </c>
      <c r="Z18" s="6" t="s">
        <v>22</v>
      </c>
    </row>
    <row r="19" spans="3:26" ht="60.75">
      <c r="C19" s="8" t="s">
        <v>46</v>
      </c>
      <c r="F19" s="1">
        <v>1</v>
      </c>
      <c r="G19" s="1">
        <v>1</v>
      </c>
      <c r="H19" s="1">
        <f t="shared" si="0"/>
        <v>1</v>
      </c>
      <c r="K19" s="1">
        <v>1</v>
      </c>
      <c r="L19" s="1">
        <v>1</v>
      </c>
      <c r="M19" s="1">
        <f t="shared" si="1"/>
        <v>1</v>
      </c>
      <c r="O19" s="18"/>
      <c r="P19" s="18">
        <v>1</v>
      </c>
      <c r="Q19" s="18">
        <v>1</v>
      </c>
      <c r="R19" s="18">
        <f>P19*Q19</f>
        <v>1</v>
      </c>
      <c r="S19" s="18"/>
      <c r="T19" s="18">
        <v>1</v>
      </c>
      <c r="U19" s="18">
        <v>1</v>
      </c>
      <c r="V19" s="18">
        <f aca="true" t="shared" si="2" ref="V19:V27">T19*U19</f>
        <v>1</v>
      </c>
      <c r="W19" s="18"/>
      <c r="X19" s="18">
        <v>1</v>
      </c>
      <c r="Y19" s="18">
        <v>1</v>
      </c>
      <c r="Z19" s="1">
        <f aca="true" t="shared" si="3" ref="Z19:Z27">X19*Y19</f>
        <v>1</v>
      </c>
    </row>
    <row r="20" spans="3:26" ht="40.5">
      <c r="C20" s="8" t="s">
        <v>41</v>
      </c>
      <c r="F20" s="1">
        <v>1</v>
      </c>
      <c r="G20" s="1">
        <v>1</v>
      </c>
      <c r="H20" s="1">
        <f t="shared" si="0"/>
        <v>1</v>
      </c>
      <c r="K20" s="1">
        <v>1</v>
      </c>
      <c r="L20" s="1">
        <v>1</v>
      </c>
      <c r="M20" s="1">
        <f t="shared" si="1"/>
        <v>1</v>
      </c>
      <c r="O20" s="1">
        <v>4</v>
      </c>
      <c r="P20" s="1">
        <v>1</v>
      </c>
      <c r="Q20" s="1">
        <v>1</v>
      </c>
      <c r="R20" s="1">
        <f>P20*Q20</f>
        <v>1</v>
      </c>
      <c r="S20" s="1">
        <v>4</v>
      </c>
      <c r="T20" s="1">
        <v>1</v>
      </c>
      <c r="U20" s="1">
        <v>1</v>
      </c>
      <c r="V20" s="1">
        <f t="shared" si="2"/>
        <v>1</v>
      </c>
      <c r="W20" s="1">
        <v>4</v>
      </c>
      <c r="X20" s="1">
        <v>1</v>
      </c>
      <c r="Y20" s="1">
        <v>1</v>
      </c>
      <c r="Z20" s="1">
        <f t="shared" si="3"/>
        <v>1</v>
      </c>
    </row>
    <row r="21" spans="3:26" ht="61.5" customHeight="1">
      <c r="C21" s="8" t="s">
        <v>44</v>
      </c>
      <c r="F21" s="1">
        <v>2</v>
      </c>
      <c r="G21" s="1">
        <v>5</v>
      </c>
      <c r="H21" s="1">
        <f t="shared" si="0"/>
        <v>10</v>
      </c>
      <c r="K21" s="1">
        <v>2</v>
      </c>
      <c r="L21" s="1">
        <v>5</v>
      </c>
      <c r="M21" s="1">
        <f t="shared" si="1"/>
        <v>10</v>
      </c>
      <c r="P21" s="1">
        <v>2</v>
      </c>
      <c r="Q21" s="1">
        <v>5</v>
      </c>
      <c r="R21" s="1">
        <f>P21*Q21</f>
        <v>10</v>
      </c>
      <c r="T21" s="1">
        <v>2</v>
      </c>
      <c r="U21" s="1">
        <v>5</v>
      </c>
      <c r="V21" s="1">
        <f t="shared" si="2"/>
        <v>10</v>
      </c>
      <c r="X21" s="1">
        <v>2</v>
      </c>
      <c r="Y21" s="1">
        <v>5</v>
      </c>
      <c r="Z21" s="1">
        <f t="shared" si="3"/>
        <v>10</v>
      </c>
    </row>
    <row r="22" spans="3:26" ht="21">
      <c r="C22" s="8" t="s">
        <v>6</v>
      </c>
      <c r="H22" s="1">
        <f t="shared" si="0"/>
        <v>0</v>
      </c>
      <c r="M22" s="1">
        <f t="shared" si="1"/>
        <v>0</v>
      </c>
      <c r="P22" s="1">
        <v>4</v>
      </c>
      <c r="Q22" s="1">
        <v>0.5</v>
      </c>
      <c r="R22" s="1">
        <f>P22*Q22</f>
        <v>2</v>
      </c>
      <c r="T22" s="1">
        <v>4</v>
      </c>
      <c r="U22" s="1">
        <v>0.5</v>
      </c>
      <c r="V22" s="1">
        <f t="shared" si="2"/>
        <v>2</v>
      </c>
      <c r="X22" s="1">
        <v>4</v>
      </c>
      <c r="Y22" s="1">
        <v>0.5</v>
      </c>
      <c r="Z22" s="1">
        <f t="shared" si="3"/>
        <v>2</v>
      </c>
    </row>
    <row r="23" spans="1:26" ht="21">
      <c r="A23" s="7" t="s">
        <v>60</v>
      </c>
      <c r="C23" s="8" t="s">
        <v>47</v>
      </c>
      <c r="P23" s="6" t="s">
        <v>22</v>
      </c>
      <c r="Q23" s="6" t="s">
        <v>22</v>
      </c>
      <c r="R23" s="6" t="s">
        <v>22</v>
      </c>
      <c r="T23" s="1">
        <v>0</v>
      </c>
      <c r="U23" s="1">
        <v>7</v>
      </c>
      <c r="V23" s="1">
        <v>1</v>
      </c>
      <c r="X23" s="1">
        <v>0</v>
      </c>
      <c r="Y23" s="1">
        <v>7</v>
      </c>
      <c r="Z23" s="1">
        <v>1</v>
      </c>
    </row>
    <row r="24" spans="1:26" ht="40.5">
      <c r="A24" s="7" t="s">
        <v>30</v>
      </c>
      <c r="C24" s="8" t="s">
        <v>13</v>
      </c>
      <c r="E24" s="6" t="s">
        <v>22</v>
      </c>
      <c r="F24" s="6" t="s">
        <v>22</v>
      </c>
      <c r="G24" s="6" t="s">
        <v>22</v>
      </c>
      <c r="H24" s="6" t="s">
        <v>22</v>
      </c>
      <c r="I24" s="7"/>
      <c r="J24" s="6" t="s">
        <v>22</v>
      </c>
      <c r="K24" s="6" t="s">
        <v>22</v>
      </c>
      <c r="L24" s="6" t="s">
        <v>22</v>
      </c>
      <c r="M24" s="6" t="s">
        <v>22</v>
      </c>
      <c r="O24" s="6"/>
      <c r="P24" s="1">
        <v>4</v>
      </c>
      <c r="Q24" s="1">
        <v>4</v>
      </c>
      <c r="R24" s="1">
        <f>P24*Q24</f>
        <v>16</v>
      </c>
      <c r="S24" s="6"/>
      <c r="T24" s="6" t="s">
        <v>22</v>
      </c>
      <c r="U24" s="6" t="s">
        <v>22</v>
      </c>
      <c r="V24" s="6" t="s">
        <v>22</v>
      </c>
      <c r="W24" s="6"/>
      <c r="X24" s="6" t="s">
        <v>22</v>
      </c>
      <c r="Y24" s="6" t="s">
        <v>22</v>
      </c>
      <c r="Z24" s="6" t="s">
        <v>22</v>
      </c>
    </row>
    <row r="25" spans="1:26" ht="40.5">
      <c r="A25" s="7" t="s">
        <v>30</v>
      </c>
      <c r="C25" s="8" t="s">
        <v>12</v>
      </c>
      <c r="E25" s="7"/>
      <c r="F25" s="6" t="s">
        <v>22</v>
      </c>
      <c r="G25" s="6" t="s">
        <v>22</v>
      </c>
      <c r="H25" s="6" t="s">
        <v>22</v>
      </c>
      <c r="I25" s="7"/>
      <c r="J25" s="7"/>
      <c r="K25" s="6" t="s">
        <v>22</v>
      </c>
      <c r="L25" s="6" t="s">
        <v>22</v>
      </c>
      <c r="M25" s="6" t="s">
        <v>22</v>
      </c>
      <c r="O25" s="7"/>
      <c r="P25" s="1">
        <v>2</v>
      </c>
      <c r="Q25" s="1">
        <v>2</v>
      </c>
      <c r="R25" s="1">
        <f>P25*Q25</f>
        <v>4</v>
      </c>
      <c r="S25" s="7"/>
      <c r="T25" s="6" t="s">
        <v>22</v>
      </c>
      <c r="U25" s="6" t="s">
        <v>22</v>
      </c>
      <c r="V25" s="6" t="s">
        <v>22</v>
      </c>
      <c r="W25" s="7"/>
      <c r="X25" s="6" t="s">
        <v>22</v>
      </c>
      <c r="Y25" s="6" t="s">
        <v>22</v>
      </c>
      <c r="Z25" s="6" t="s">
        <v>22</v>
      </c>
    </row>
    <row r="26" spans="3:26" ht="40.5">
      <c r="C26" s="8" t="s">
        <v>64</v>
      </c>
      <c r="E26" s="7"/>
      <c r="F26" s="6" t="s">
        <v>22</v>
      </c>
      <c r="G26" s="6" t="s">
        <v>22</v>
      </c>
      <c r="H26" s="6" t="s">
        <v>22</v>
      </c>
      <c r="I26" s="7"/>
      <c r="J26" s="7"/>
      <c r="K26" s="6" t="s">
        <v>22</v>
      </c>
      <c r="L26" s="6" t="s">
        <v>22</v>
      </c>
      <c r="M26" s="6" t="s">
        <v>22</v>
      </c>
      <c r="O26" s="7"/>
      <c r="P26" s="1">
        <v>2</v>
      </c>
      <c r="Q26" s="1">
        <v>1</v>
      </c>
      <c r="R26" s="1">
        <f>P26*Q26</f>
        <v>2</v>
      </c>
      <c r="S26" s="7"/>
      <c r="T26" s="1">
        <v>2</v>
      </c>
      <c r="U26" s="1">
        <v>1</v>
      </c>
      <c r="V26" s="1">
        <f t="shared" si="2"/>
        <v>2</v>
      </c>
      <c r="W26" s="7"/>
      <c r="X26" s="1">
        <v>2</v>
      </c>
      <c r="Y26" s="1">
        <v>1</v>
      </c>
      <c r="Z26" s="1">
        <f t="shared" si="3"/>
        <v>2</v>
      </c>
    </row>
    <row r="27" spans="3:26" ht="21">
      <c r="C27" s="8" t="s">
        <v>31</v>
      </c>
      <c r="F27" s="1">
        <v>2</v>
      </c>
      <c r="G27" s="1">
        <v>1</v>
      </c>
      <c r="H27" s="1">
        <f t="shared" si="0"/>
        <v>2</v>
      </c>
      <c r="K27" s="1">
        <v>2</v>
      </c>
      <c r="L27" s="1">
        <v>1</v>
      </c>
      <c r="M27" s="1">
        <f t="shared" si="1"/>
        <v>2</v>
      </c>
      <c r="P27" s="1">
        <v>2</v>
      </c>
      <c r="Q27" s="1">
        <v>1</v>
      </c>
      <c r="R27" s="1">
        <f>P27*Q27</f>
        <v>2</v>
      </c>
      <c r="T27" s="1">
        <v>2</v>
      </c>
      <c r="U27" s="1">
        <v>1</v>
      </c>
      <c r="V27" s="1">
        <f t="shared" si="2"/>
        <v>2</v>
      </c>
      <c r="X27" s="1">
        <v>2</v>
      </c>
      <c r="Y27" s="1">
        <v>1</v>
      </c>
      <c r="Z27" s="1">
        <f t="shared" si="3"/>
        <v>2</v>
      </c>
    </row>
    <row r="28" spans="3:26" ht="21">
      <c r="C28" s="8" t="s">
        <v>17</v>
      </c>
      <c r="E28" s="1">
        <v>1000</v>
      </c>
      <c r="F28" s="1">
        <v>2</v>
      </c>
      <c r="G28" s="1">
        <v>1</v>
      </c>
      <c r="H28" s="1">
        <f>F28*G28</f>
        <v>2</v>
      </c>
      <c r="J28" s="1">
        <v>1000</v>
      </c>
      <c r="K28" s="1">
        <v>2</v>
      </c>
      <c r="L28" s="1">
        <v>1</v>
      </c>
      <c r="M28" s="1">
        <f>K28*L28</f>
        <v>2</v>
      </c>
      <c r="P28" s="1">
        <v>2</v>
      </c>
      <c r="Q28" s="1">
        <v>1</v>
      </c>
      <c r="R28" s="1">
        <f>P28*Q28</f>
        <v>2</v>
      </c>
      <c r="T28" s="1">
        <v>2</v>
      </c>
      <c r="U28" s="1">
        <v>1</v>
      </c>
      <c r="V28" s="1">
        <f>T28*U28</f>
        <v>2</v>
      </c>
      <c r="X28" s="1">
        <v>2</v>
      </c>
      <c r="Y28" s="1">
        <v>1</v>
      </c>
      <c r="Z28" s="1">
        <f>X28*Y28</f>
        <v>2</v>
      </c>
    </row>
    <row r="29" spans="3:26" ht="40.5">
      <c r="C29" s="8" t="s">
        <v>42</v>
      </c>
      <c r="P29" s="1">
        <v>2</v>
      </c>
      <c r="Q29" s="1">
        <v>3</v>
      </c>
      <c r="R29" s="1">
        <f>P29*Q29</f>
        <v>6</v>
      </c>
      <c r="T29" s="1">
        <v>2</v>
      </c>
      <c r="U29" s="1">
        <v>3</v>
      </c>
      <c r="V29" s="1">
        <f>T29*U29</f>
        <v>6</v>
      </c>
      <c r="X29" s="1">
        <v>2</v>
      </c>
      <c r="Y29" s="1">
        <v>3</v>
      </c>
      <c r="Z29" s="1">
        <f>X29*Y29</f>
        <v>6</v>
      </c>
    </row>
    <row r="30" spans="3:26" ht="40.5">
      <c r="C30" s="17" t="s">
        <v>48</v>
      </c>
      <c r="D30" s="16"/>
      <c r="E30" s="16"/>
      <c r="F30" s="16">
        <v>2</v>
      </c>
      <c r="G30" s="16">
        <v>1</v>
      </c>
      <c r="H30" s="16">
        <f>F30*G30</f>
        <v>2</v>
      </c>
      <c r="I30" s="16"/>
      <c r="J30" s="16"/>
      <c r="K30" s="16">
        <v>2</v>
      </c>
      <c r="L30" s="16">
        <v>1</v>
      </c>
      <c r="M30" s="16">
        <f>K30*L30</f>
        <v>2</v>
      </c>
      <c r="N30" s="16"/>
      <c r="O30" s="16"/>
      <c r="P30" s="16">
        <v>2</v>
      </c>
      <c r="Q30" s="16">
        <v>1</v>
      </c>
      <c r="R30" s="16">
        <f>P30*Q30</f>
        <v>2</v>
      </c>
      <c r="S30" s="16"/>
      <c r="T30" s="16">
        <v>2</v>
      </c>
      <c r="U30" s="16">
        <v>1</v>
      </c>
      <c r="V30" s="16">
        <f>T30*U30</f>
        <v>2</v>
      </c>
      <c r="W30" s="16"/>
      <c r="X30" s="16">
        <v>2</v>
      </c>
      <c r="Y30" s="16">
        <v>1</v>
      </c>
      <c r="Z30" s="1">
        <f>X30*Y30</f>
        <v>2</v>
      </c>
    </row>
    <row r="31" spans="1:26" s="9" customFormat="1" ht="21" thickBot="1">
      <c r="A31" s="11"/>
      <c r="C31" s="9" t="s">
        <v>43</v>
      </c>
      <c r="F31" s="9">
        <v>2</v>
      </c>
      <c r="G31" s="9">
        <v>1</v>
      </c>
      <c r="H31" s="9">
        <f>F31*G31</f>
        <v>2</v>
      </c>
      <c r="K31" s="9">
        <v>2</v>
      </c>
      <c r="L31" s="9">
        <v>1</v>
      </c>
      <c r="M31" s="9">
        <f>K31*L31</f>
        <v>2</v>
      </c>
      <c r="O31" s="9">
        <v>6</v>
      </c>
      <c r="P31" s="9">
        <v>2</v>
      </c>
      <c r="Q31" s="9">
        <v>1</v>
      </c>
      <c r="R31" s="9">
        <f>P31*Q31</f>
        <v>2</v>
      </c>
      <c r="S31" s="9">
        <v>6</v>
      </c>
      <c r="T31" s="9">
        <v>2</v>
      </c>
      <c r="U31" s="9">
        <v>1</v>
      </c>
      <c r="V31" s="9">
        <f>T31*U31</f>
        <v>2</v>
      </c>
      <c r="W31" s="9">
        <v>6</v>
      </c>
      <c r="X31" s="9">
        <v>2</v>
      </c>
      <c r="Y31" s="9">
        <v>1</v>
      </c>
      <c r="Z31" s="9">
        <f>X31*Y31</f>
        <v>2</v>
      </c>
    </row>
    <row r="32" spans="1:26" ht="21" thickTop="1">
      <c r="A32" s="7" t="s">
        <v>28</v>
      </c>
      <c r="C32" s="8" t="s">
        <v>49</v>
      </c>
      <c r="F32" s="1">
        <v>2</v>
      </c>
      <c r="G32" s="1">
        <v>0.5</v>
      </c>
      <c r="H32" s="1">
        <f>F32*G32</f>
        <v>1</v>
      </c>
      <c r="K32" s="1">
        <v>2</v>
      </c>
      <c r="L32" s="1">
        <v>0.5</v>
      </c>
      <c r="M32" s="1">
        <f>K32*L32</f>
        <v>1</v>
      </c>
      <c r="P32" s="1">
        <v>2</v>
      </c>
      <c r="Q32" s="1">
        <v>0.5</v>
      </c>
      <c r="R32" s="1">
        <f>P32*Q32</f>
        <v>1</v>
      </c>
      <c r="T32" s="1">
        <v>2</v>
      </c>
      <c r="U32" s="1">
        <v>0.5</v>
      </c>
      <c r="V32" s="1">
        <f>T32*U32</f>
        <v>1</v>
      </c>
      <c r="X32" s="1">
        <v>2</v>
      </c>
      <c r="Y32" s="1">
        <v>0.5</v>
      </c>
      <c r="Z32" s="1">
        <f>X32*Y32</f>
        <v>1</v>
      </c>
    </row>
    <row r="33" spans="3:26" ht="21">
      <c r="C33" s="8" t="s">
        <v>7</v>
      </c>
      <c r="F33" s="1">
        <v>2</v>
      </c>
      <c r="G33" s="1">
        <v>1</v>
      </c>
      <c r="H33" s="1">
        <f>F33*G33</f>
        <v>2</v>
      </c>
      <c r="K33" s="1">
        <v>2</v>
      </c>
      <c r="L33" s="1">
        <v>1</v>
      </c>
      <c r="M33" s="1">
        <f>K33*L33</f>
        <v>2</v>
      </c>
      <c r="O33" s="1">
        <v>4</v>
      </c>
      <c r="P33" s="1">
        <v>2</v>
      </c>
      <c r="Q33" s="1">
        <v>1</v>
      </c>
      <c r="R33" s="1">
        <f>P33*Q33</f>
        <v>2</v>
      </c>
      <c r="S33" s="1">
        <v>4</v>
      </c>
      <c r="T33" s="1">
        <v>2</v>
      </c>
      <c r="U33" s="1">
        <v>1</v>
      </c>
      <c r="V33" s="1">
        <f>T33*U33</f>
        <v>2</v>
      </c>
      <c r="W33" s="1">
        <v>4</v>
      </c>
      <c r="X33" s="1">
        <v>2</v>
      </c>
      <c r="Y33" s="1">
        <v>1</v>
      </c>
      <c r="Z33" s="1">
        <f>X33*Y33</f>
        <v>2</v>
      </c>
    </row>
    <row r="34" spans="3:26" ht="102">
      <c r="C34" s="8" t="s">
        <v>51</v>
      </c>
      <c r="E34" s="6" t="s">
        <v>22</v>
      </c>
      <c r="F34" s="6" t="s">
        <v>22</v>
      </c>
      <c r="G34" s="6" t="s">
        <v>22</v>
      </c>
      <c r="H34" s="6" t="s">
        <v>22</v>
      </c>
      <c r="I34" s="7"/>
      <c r="J34" s="6" t="s">
        <v>22</v>
      </c>
      <c r="K34" s="6" t="s">
        <v>22</v>
      </c>
      <c r="L34" s="6" t="s">
        <v>22</v>
      </c>
      <c r="M34" s="6" t="s">
        <v>22</v>
      </c>
      <c r="O34" s="6"/>
      <c r="P34" s="1">
        <v>3</v>
      </c>
      <c r="Q34" s="1">
        <v>1</v>
      </c>
      <c r="R34" s="1">
        <f>P34*Q34</f>
        <v>3</v>
      </c>
      <c r="S34" s="6"/>
      <c r="T34" s="1">
        <v>3</v>
      </c>
      <c r="U34" s="1">
        <v>1</v>
      </c>
      <c r="V34" s="1">
        <f>T34*U34</f>
        <v>3</v>
      </c>
      <c r="W34" s="6"/>
      <c r="X34" s="1">
        <v>3</v>
      </c>
      <c r="Y34" s="1">
        <v>1</v>
      </c>
      <c r="Z34" s="1">
        <f>X34*Y34</f>
        <v>3</v>
      </c>
    </row>
    <row r="35" spans="3:26" ht="21">
      <c r="C35" s="8" t="s">
        <v>8</v>
      </c>
      <c r="F35" s="1">
        <v>0</v>
      </c>
      <c r="G35" s="1">
        <v>2</v>
      </c>
      <c r="H35" s="1">
        <f t="shared" si="0"/>
        <v>0</v>
      </c>
      <c r="K35" s="1">
        <v>0</v>
      </c>
      <c r="L35" s="1">
        <v>0</v>
      </c>
      <c r="M35" s="1">
        <f t="shared" si="1"/>
        <v>0</v>
      </c>
      <c r="P35" s="1">
        <v>0</v>
      </c>
      <c r="Q35" s="1">
        <v>2</v>
      </c>
      <c r="R35" s="1">
        <f>P35*Q35</f>
        <v>0</v>
      </c>
      <c r="T35" s="1">
        <v>0</v>
      </c>
      <c r="U35" s="1">
        <v>2</v>
      </c>
      <c r="V35" s="1">
        <f>T35*U35</f>
        <v>0</v>
      </c>
      <c r="X35" s="1">
        <v>0</v>
      </c>
      <c r="Y35" s="1">
        <v>2</v>
      </c>
      <c r="Z35" s="1">
        <f>X35*Y35</f>
        <v>0</v>
      </c>
    </row>
    <row r="37" spans="3:26" ht="21">
      <c r="C37" s="1" t="s">
        <v>27</v>
      </c>
      <c r="D37" s="1" t="s">
        <v>16</v>
      </c>
      <c r="E37" s="1">
        <f>SUM(E4:E35)</f>
        <v>7000</v>
      </c>
      <c r="H37" s="1">
        <f>SUM(H4:H35)</f>
        <v>42</v>
      </c>
      <c r="J37" s="1">
        <f>SUM(J4:J35)</f>
        <v>7000</v>
      </c>
      <c r="K37" s="1">
        <f>SUM(K4:K35)</f>
        <v>33</v>
      </c>
      <c r="L37" s="1">
        <f>SUM(L4:L35)</f>
        <v>21.5</v>
      </c>
      <c r="M37" s="1">
        <f>SUM(M4:M35)</f>
        <v>40</v>
      </c>
      <c r="O37" s="1">
        <f>SUM(O4:O35)</f>
        <v>26</v>
      </c>
      <c r="P37" s="1">
        <f>SUM(P4:P35)</f>
        <v>59</v>
      </c>
      <c r="Q37" s="1">
        <f>SUM(Q4:Q35)</f>
        <v>37.5</v>
      </c>
      <c r="R37" s="1">
        <f>SUM(R4:R35)</f>
        <v>85</v>
      </c>
      <c r="S37" s="1">
        <f>SUM(S4:S35)</f>
        <v>26</v>
      </c>
      <c r="T37" s="1">
        <f>SUM(T4:T35)</f>
        <v>53</v>
      </c>
      <c r="U37" s="1">
        <f>SUM(U4:U35)</f>
        <v>38.5</v>
      </c>
      <c r="V37" s="1">
        <f>SUM(V4:V35)</f>
        <v>66</v>
      </c>
      <c r="W37" s="1">
        <f>SUM(W4:W35)</f>
        <v>26</v>
      </c>
      <c r="X37" s="1">
        <f>SUM(X4:X35)</f>
        <v>51</v>
      </c>
      <c r="Y37" s="1">
        <f>SUM(Y4:Y35)</f>
        <v>36</v>
      </c>
      <c r="Z37" s="1">
        <f>SUM(Z4:Z35)</f>
        <v>61</v>
      </c>
    </row>
    <row r="39" spans="1:26" s="7" customFormat="1" ht="21">
      <c r="A39" s="7" t="s">
        <v>57</v>
      </c>
      <c r="C39" s="24"/>
      <c r="E39" s="29" t="s">
        <v>18</v>
      </c>
      <c r="F39" s="30"/>
      <c r="G39" s="30"/>
      <c r="H39" s="20">
        <f>18*H37*85*8</f>
        <v>514080</v>
      </c>
      <c r="J39" s="29" t="s">
        <v>18</v>
      </c>
      <c r="K39" s="30"/>
      <c r="L39" s="30"/>
      <c r="M39" s="20">
        <f>18*M37*85*8</f>
        <v>489600</v>
      </c>
      <c r="O39" s="29" t="s">
        <v>18</v>
      </c>
      <c r="P39" s="30"/>
      <c r="Q39" s="30"/>
      <c r="R39" s="20">
        <f>18*R37*85*8</f>
        <v>1040400</v>
      </c>
      <c r="S39" s="29" t="s">
        <v>18</v>
      </c>
      <c r="T39" s="30"/>
      <c r="U39" s="30"/>
      <c r="V39" s="20">
        <f>18*V37*85*8</f>
        <v>807840</v>
      </c>
      <c r="W39" s="29" t="s">
        <v>18</v>
      </c>
      <c r="X39" s="30"/>
      <c r="Y39" s="30"/>
      <c r="Z39" s="20">
        <f>18*Z37*85*8</f>
        <v>746640</v>
      </c>
    </row>
    <row r="40" spans="7:26" ht="21">
      <c r="G40" s="2" t="s">
        <v>19</v>
      </c>
      <c r="H40" s="3">
        <f>18*E37</f>
        <v>126000</v>
      </c>
      <c r="L40" s="2" t="s">
        <v>19</v>
      </c>
      <c r="M40" s="3">
        <f>18*J37</f>
        <v>126000</v>
      </c>
      <c r="Q40" s="4" t="s">
        <v>29</v>
      </c>
      <c r="R40" s="3">
        <f>9*O37*85*8</f>
        <v>159120</v>
      </c>
      <c r="U40" s="4" t="s">
        <v>29</v>
      </c>
      <c r="V40" s="3">
        <f>9*S37*85*8</f>
        <v>159120</v>
      </c>
      <c r="Y40" s="4" t="s">
        <v>29</v>
      </c>
      <c r="Z40" s="3">
        <f>9*W37*85*8</f>
        <v>159120</v>
      </c>
    </row>
    <row r="41" spans="1:3" s="9" customFormat="1" ht="21" thickBot="1">
      <c r="A41" s="11"/>
      <c r="C41" s="10"/>
    </row>
    <row r="42" spans="1:26" s="16" customFormat="1" ht="21" thickTop="1">
      <c r="A42" s="15" t="s">
        <v>61</v>
      </c>
      <c r="C42" s="17" t="s">
        <v>52</v>
      </c>
      <c r="P42" s="16">
        <v>2</v>
      </c>
      <c r="Q42" s="16">
        <v>1</v>
      </c>
      <c r="R42" s="1">
        <f>P42*Q42</f>
        <v>2</v>
      </c>
      <c r="T42" s="16">
        <v>2</v>
      </c>
      <c r="U42" s="16">
        <v>1</v>
      </c>
      <c r="V42" s="1">
        <f>T42*U42</f>
        <v>2</v>
      </c>
      <c r="X42" s="16">
        <v>2</v>
      </c>
      <c r="Y42" s="16">
        <v>1</v>
      </c>
      <c r="Z42" s="1">
        <f>X42*Y42</f>
        <v>2</v>
      </c>
    </row>
    <row r="43" spans="1:26" ht="40.5">
      <c r="A43" s="7" t="s">
        <v>62</v>
      </c>
      <c r="C43" s="8" t="s">
        <v>64</v>
      </c>
      <c r="E43" s="7"/>
      <c r="F43" s="6" t="s">
        <v>22</v>
      </c>
      <c r="G43" s="6" t="s">
        <v>22</v>
      </c>
      <c r="H43" s="6" t="s">
        <v>22</v>
      </c>
      <c r="I43" s="7"/>
      <c r="J43" s="7"/>
      <c r="K43" s="6" t="s">
        <v>22</v>
      </c>
      <c r="L43" s="6" t="s">
        <v>22</v>
      </c>
      <c r="M43" s="6" t="s">
        <v>22</v>
      </c>
      <c r="O43" s="7"/>
      <c r="P43" s="1">
        <v>2</v>
      </c>
      <c r="Q43" s="1">
        <v>2</v>
      </c>
      <c r="R43" s="1">
        <f>P43*Q43</f>
        <v>4</v>
      </c>
      <c r="S43" s="7"/>
      <c r="T43" s="1">
        <v>2</v>
      </c>
      <c r="U43" s="1">
        <v>2</v>
      </c>
      <c r="V43" s="1">
        <f>T43*U43</f>
        <v>4</v>
      </c>
      <c r="W43" s="7"/>
      <c r="X43" s="1">
        <v>2</v>
      </c>
      <c r="Y43" s="1">
        <v>2</v>
      </c>
      <c r="Z43" s="1">
        <f>X43*Y43</f>
        <v>4</v>
      </c>
    </row>
    <row r="44" spans="1:26" ht="24" customHeight="1">
      <c r="A44" s="21" t="s">
        <v>56</v>
      </c>
      <c r="C44" s="8" t="s">
        <v>31</v>
      </c>
      <c r="F44" s="1">
        <v>2</v>
      </c>
      <c r="G44" s="1">
        <v>1</v>
      </c>
      <c r="H44" s="1">
        <f>F44*G44</f>
        <v>2</v>
      </c>
      <c r="K44" s="1">
        <v>2</v>
      </c>
      <c r="L44" s="1">
        <v>1</v>
      </c>
      <c r="M44" s="1">
        <f>K44*L44</f>
        <v>2</v>
      </c>
      <c r="P44" s="1">
        <v>2</v>
      </c>
      <c r="Q44" s="1">
        <v>1</v>
      </c>
      <c r="R44" s="1">
        <f>P44*Q44</f>
        <v>2</v>
      </c>
      <c r="T44" s="1">
        <v>2</v>
      </c>
      <c r="U44" s="1">
        <v>1</v>
      </c>
      <c r="V44" s="1">
        <f>T44*U44</f>
        <v>2</v>
      </c>
      <c r="X44" s="1">
        <v>2</v>
      </c>
      <c r="Y44" s="1">
        <v>1</v>
      </c>
      <c r="Z44" s="1">
        <f>X44*Y44</f>
        <v>2</v>
      </c>
    </row>
    <row r="45" spans="1:26" ht="21">
      <c r="A45" s="21" t="s">
        <v>54</v>
      </c>
      <c r="C45" s="8" t="s">
        <v>17</v>
      </c>
      <c r="E45" s="1">
        <v>1000</v>
      </c>
      <c r="F45" s="1">
        <v>2</v>
      </c>
      <c r="G45" s="1">
        <v>1</v>
      </c>
      <c r="H45" s="1">
        <f>F45*G45</f>
        <v>2</v>
      </c>
      <c r="J45" s="1">
        <v>1000</v>
      </c>
      <c r="K45" s="1">
        <v>2</v>
      </c>
      <c r="L45" s="1">
        <v>1</v>
      </c>
      <c r="M45" s="1">
        <f>K45*L45</f>
        <v>2</v>
      </c>
      <c r="P45" s="1">
        <v>2</v>
      </c>
      <c r="Q45" s="1">
        <v>1</v>
      </c>
      <c r="R45" s="1">
        <f>P45*Q45</f>
        <v>2</v>
      </c>
      <c r="T45" s="1">
        <v>2</v>
      </c>
      <c r="U45" s="1">
        <v>1</v>
      </c>
      <c r="V45" s="1">
        <f>T45*U45</f>
        <v>2</v>
      </c>
      <c r="X45" s="1">
        <v>2</v>
      </c>
      <c r="Y45" s="1">
        <v>1</v>
      </c>
      <c r="Z45" s="1">
        <f>X45*Y45</f>
        <v>2</v>
      </c>
    </row>
    <row r="46" spans="1:26" s="16" customFormat="1" ht="40.5">
      <c r="A46" s="21" t="s">
        <v>55</v>
      </c>
      <c r="C46" s="8" t="s">
        <v>42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2</v>
      </c>
      <c r="Q46" s="1">
        <v>2</v>
      </c>
      <c r="R46" s="1">
        <f>P46*Q46</f>
        <v>4</v>
      </c>
      <c r="S46" s="1"/>
      <c r="T46" s="1">
        <v>2</v>
      </c>
      <c r="U46" s="1">
        <v>2</v>
      </c>
      <c r="V46" s="1">
        <f>T46*U46</f>
        <v>4</v>
      </c>
      <c r="W46" s="1"/>
      <c r="X46" s="1">
        <v>2</v>
      </c>
      <c r="Y46" s="1">
        <v>2</v>
      </c>
      <c r="Z46" s="1">
        <f>X46*Y46</f>
        <v>4</v>
      </c>
    </row>
    <row r="47" spans="1:26" s="16" customFormat="1" ht="42">
      <c r="A47" s="21" t="s">
        <v>53</v>
      </c>
      <c r="C47" s="17" t="s">
        <v>48</v>
      </c>
      <c r="F47" s="16">
        <v>2</v>
      </c>
      <c r="G47" s="16">
        <v>1</v>
      </c>
      <c r="H47" s="16">
        <f>F47*G47</f>
        <v>2</v>
      </c>
      <c r="K47" s="16">
        <v>2</v>
      </c>
      <c r="L47" s="16">
        <v>1</v>
      </c>
      <c r="M47" s="16">
        <f>K47*L47</f>
        <v>2</v>
      </c>
      <c r="P47" s="16">
        <v>2</v>
      </c>
      <c r="Q47" s="16">
        <v>1</v>
      </c>
      <c r="R47" s="16">
        <f>P47*Q47</f>
        <v>2</v>
      </c>
      <c r="T47" s="16">
        <v>2</v>
      </c>
      <c r="U47" s="16">
        <v>1</v>
      </c>
      <c r="V47" s="16">
        <f>T47*U47</f>
        <v>2</v>
      </c>
      <c r="X47" s="16">
        <v>2</v>
      </c>
      <c r="Y47" s="16">
        <v>1</v>
      </c>
      <c r="Z47" s="1">
        <f>X47*Y47</f>
        <v>2</v>
      </c>
    </row>
    <row r="48" spans="3:26" s="16" customFormat="1" ht="20.25">
      <c r="C48" s="16" t="s">
        <v>43</v>
      </c>
      <c r="F48" s="16">
        <v>2</v>
      </c>
      <c r="G48" s="16">
        <v>1</v>
      </c>
      <c r="H48" s="16">
        <f>F48*G48</f>
        <v>2</v>
      </c>
      <c r="K48" s="16">
        <v>2</v>
      </c>
      <c r="L48" s="16">
        <v>1</v>
      </c>
      <c r="M48" s="16">
        <f>K48*L48</f>
        <v>2</v>
      </c>
      <c r="O48" s="16">
        <v>6</v>
      </c>
      <c r="P48" s="16">
        <v>2</v>
      </c>
      <c r="Q48" s="16">
        <v>1</v>
      </c>
      <c r="R48" s="16">
        <f>P48*Q48</f>
        <v>2</v>
      </c>
      <c r="S48" s="16">
        <v>6</v>
      </c>
      <c r="T48" s="16">
        <v>2</v>
      </c>
      <c r="U48" s="16">
        <v>1</v>
      </c>
      <c r="V48" s="16">
        <f>T48*U48</f>
        <v>2</v>
      </c>
      <c r="W48" s="16">
        <v>6</v>
      </c>
      <c r="X48" s="16">
        <v>2</v>
      </c>
      <c r="Y48" s="16">
        <v>1</v>
      </c>
      <c r="Z48" s="16">
        <f>X48*Y48</f>
        <v>2</v>
      </c>
    </row>
    <row r="49" s="16" customFormat="1" ht="20.25"/>
    <row r="50" spans="1:26" s="23" customFormat="1" ht="21" thickBot="1">
      <c r="A50" s="23" t="s">
        <v>63</v>
      </c>
      <c r="C50" s="25"/>
      <c r="E50" s="26" t="s">
        <v>18</v>
      </c>
      <c r="F50" s="27"/>
      <c r="G50" s="27"/>
      <c r="H50" s="28">
        <f>18*H40*85*8</f>
        <v>1542240000</v>
      </c>
      <c r="J50" s="26" t="s">
        <v>18</v>
      </c>
      <c r="K50" s="27"/>
      <c r="L50" s="27"/>
      <c r="M50" s="28">
        <f>18*M40*85*8</f>
        <v>1542240000</v>
      </c>
      <c r="O50" s="26" t="s">
        <v>18</v>
      </c>
      <c r="P50" s="27"/>
      <c r="Q50" s="27"/>
      <c r="R50" s="28">
        <f>6*SUM(R42:R48)*85*8</f>
        <v>73440</v>
      </c>
      <c r="S50" s="26" t="s">
        <v>18</v>
      </c>
      <c r="T50" s="27"/>
      <c r="U50" s="27"/>
      <c r="V50" s="28">
        <f>6*SUM(V42:V48)*85*8</f>
        <v>73440</v>
      </c>
      <c r="W50" s="26" t="s">
        <v>18</v>
      </c>
      <c r="X50" s="27"/>
      <c r="Y50" s="27"/>
      <c r="Z50" s="28">
        <f>6*SUM(Z42:Z48)*85*8</f>
        <v>73440</v>
      </c>
    </row>
    <row r="52" spans="1:26" ht="21">
      <c r="A52" s="1"/>
      <c r="E52" s="12" t="s">
        <v>18</v>
      </c>
      <c r="F52" s="13"/>
      <c r="G52" s="13"/>
      <c r="H52" s="3">
        <f>18*H45*85*8</f>
        <v>24480</v>
      </c>
      <c r="J52" s="12" t="s">
        <v>18</v>
      </c>
      <c r="K52" s="13"/>
      <c r="L52" s="13"/>
      <c r="M52" s="3">
        <f>18*M45*85*8</f>
        <v>24480</v>
      </c>
      <c r="O52" s="12" t="s">
        <v>18</v>
      </c>
      <c r="P52" s="13"/>
      <c r="Q52" s="13"/>
      <c r="R52" s="20">
        <f>R50+R39</f>
        <v>1113840</v>
      </c>
      <c r="S52" s="12" t="s">
        <v>18</v>
      </c>
      <c r="T52" s="13"/>
      <c r="U52" s="13"/>
      <c r="V52" s="20">
        <f>V50+V39</f>
        <v>881280</v>
      </c>
      <c r="W52" s="12" t="s">
        <v>18</v>
      </c>
      <c r="X52" s="13"/>
      <c r="Y52" s="13"/>
      <c r="Z52" s="20">
        <f>Z50+Z39</f>
        <v>820080</v>
      </c>
    </row>
    <row r="53" spans="7:26" ht="21">
      <c r="G53" s="2" t="s">
        <v>19</v>
      </c>
      <c r="H53" s="3">
        <f>18*E45</f>
        <v>18000</v>
      </c>
      <c r="L53" s="2" t="s">
        <v>19</v>
      </c>
      <c r="M53" s="3">
        <f>18*J45</f>
        <v>18000</v>
      </c>
      <c r="Q53" s="4" t="s">
        <v>29</v>
      </c>
      <c r="R53" s="3">
        <f>R40</f>
        <v>159120</v>
      </c>
      <c r="U53" s="4" t="s">
        <v>29</v>
      </c>
      <c r="V53" s="3">
        <f>V40</f>
        <v>159120</v>
      </c>
      <c r="Y53" s="4" t="s">
        <v>29</v>
      </c>
      <c r="Z53" s="3">
        <f>Z40</f>
        <v>159120</v>
      </c>
    </row>
    <row r="54" spans="19:26" ht="21">
      <c r="S54" s="1" t="s">
        <v>59</v>
      </c>
      <c r="V54" s="22">
        <v>300000</v>
      </c>
      <c r="W54" s="1" t="s">
        <v>59</v>
      </c>
      <c r="Z54" s="22">
        <v>300000</v>
      </c>
    </row>
    <row r="55" spans="22:26" ht="21">
      <c r="V55" s="22"/>
      <c r="Z55" s="22"/>
    </row>
    <row r="56" spans="1:26" ht="21">
      <c r="A56" s="7" t="s">
        <v>50</v>
      </c>
      <c r="R56" s="20">
        <f>R54+R52</f>
        <v>1113840</v>
      </c>
      <c r="V56" s="20">
        <f>V54+V52</f>
        <v>1181280</v>
      </c>
      <c r="Z56" s="20">
        <f>Z54+Z52</f>
        <v>1120080</v>
      </c>
    </row>
  </sheetData>
  <mergeCells count="15">
    <mergeCell ref="W52:Y52"/>
    <mergeCell ref="E52:G52"/>
    <mergeCell ref="J52:L52"/>
    <mergeCell ref="O52:Q52"/>
    <mergeCell ref="S52:U52"/>
    <mergeCell ref="W39:Y39"/>
    <mergeCell ref="E50:G50"/>
    <mergeCell ref="J50:L50"/>
    <mergeCell ref="O50:Q50"/>
    <mergeCell ref="S50:U50"/>
    <mergeCell ref="W50:Y50"/>
    <mergeCell ref="E39:G39"/>
    <mergeCell ref="J39:L39"/>
    <mergeCell ref="O39:Q39"/>
    <mergeCell ref="S39:U39"/>
  </mergeCells>
  <printOptions gridLines="1"/>
  <pageMargins left="0.75" right="0.75" top="0.54" bottom="0.33" header="0.38" footer="0.26"/>
  <pageSetup fitToHeight="2" fitToWidth="1" horizontalDpi="300" verticalDpi="300" orientation="landscape" paperSize="17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mviola</cp:lastModifiedBy>
  <cp:lastPrinted>2006-12-06T19:57:18Z</cp:lastPrinted>
  <dcterms:created xsi:type="dcterms:W3CDTF">2006-11-07T18:33:53Z</dcterms:created>
  <dcterms:modified xsi:type="dcterms:W3CDTF">2006-12-06T21:22:50Z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-494332257</vt:i4>
  </property>
  <property fmtid="{D5CDD505-2E9C-101B-9397-08002B2CF9AE}" pid="4" name="_NewReviewCyc">
    <vt:lpwstr/>
  </property>
  <property fmtid="{D5CDD505-2E9C-101B-9397-08002B2CF9AE}" pid="5" name="_EmailSubje">
    <vt:lpwstr>Station 2 comparisons</vt:lpwstr>
  </property>
  <property fmtid="{D5CDD505-2E9C-101B-9397-08002B2CF9AE}" pid="6" name="_AuthorEma">
    <vt:lpwstr>mviola@pppl.gov</vt:lpwstr>
  </property>
  <property fmtid="{D5CDD505-2E9C-101B-9397-08002B2CF9AE}" pid="7" name="_AuthorEmailDisplayNa">
    <vt:lpwstr>Michael E. Viola</vt:lpwstr>
  </property>
</Properties>
</file>