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2"/>
  </bookViews>
  <sheets>
    <sheet name="Baseline" sheetId="1" r:id="rId1"/>
    <sheet name="no inner shim" sheetId="2" r:id="rId2"/>
    <sheet name="Optimized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<sst xmlns="http://schemas.openxmlformats.org/spreadsheetml/2006/main" count="152" uniqueCount="51">
  <si>
    <t>Determine location with laser tracker.</t>
  </si>
  <si>
    <t>Mount MCWF  A on assembly stand.</t>
  </si>
  <si>
    <t>Inventory pre-fabricated shims (insulated on top &amp; bottom)</t>
  </si>
  <si>
    <t>Each shim 4-5 bolts long</t>
  </si>
  <si>
    <t>G-11 / steel / G-11 layup</t>
  </si>
  <si>
    <t>Steel thickness can be pre-determined  for a particular coil (based on meas. Data)</t>
  </si>
  <si>
    <t xml:space="preserve">Install 3 point  spherical balls into their locations.  </t>
  </si>
  <si>
    <t>Use laser tracker or romer arm to set ball locations per CAD space.</t>
  </si>
  <si>
    <t xml:space="preserve">Check that MCWF A has not moved and balls are correctly located. </t>
  </si>
  <si>
    <t xml:space="preserve">Use laser tracker to establish MCWF seat on B </t>
  </si>
  <si>
    <t>Lower MCWF B onto A - visually guide into positon usinlg Hydroset.</t>
  </si>
  <si>
    <t>Lateral positioning taken care of by spherical ball &amp; seat.</t>
  </si>
  <si>
    <t>Check fiducials on A - re-set to re-establish default coordinate system due to added weight deflecting things.</t>
  </si>
  <si>
    <t>Check fiducials on A &amp; B  - hopefully positions will be right on;  if not, determine correction required, adjust 3 points, and re-shim.</t>
  </si>
  <si>
    <t xml:space="preserve">Tom Brown to review data &amp; approve or set corrective action.  </t>
  </si>
  <si>
    <t>Separate A and B</t>
  </si>
  <si>
    <t xml:space="preserve">Check for correct position of A and B  </t>
  </si>
  <si>
    <t>Alternate:  Trowel into shims before coils are mated together.</t>
  </si>
  <si>
    <t>Install studs / bolts;  tighten in sequence.</t>
  </si>
  <si>
    <t xml:space="preserve">Check MCWF positions again.  </t>
  </si>
  <si>
    <t>Install the PJ bushings using his technique.</t>
  </si>
  <si>
    <t>Repeat the process for B-C</t>
  </si>
  <si>
    <t xml:space="preserve">Allow 48 hrs. for Stycast to cure.  </t>
  </si>
  <si>
    <t>All tapped holes in B-C connection.</t>
  </si>
  <si>
    <t>Baseline Half Period Assembly Outline</t>
  </si>
  <si>
    <t>Place std. shim packs in correct locations;  re-position A over B with the 3 tooling balls.</t>
  </si>
  <si>
    <t>Most likely grind the steel shim portion which will be ~3/8" thick</t>
  </si>
  <si>
    <t>$ M&amp;S</t>
  </si>
  <si>
    <t>#men</t>
  </si>
  <si>
    <t>days</t>
  </si>
  <si>
    <t>Check each shim location - verify that shim thicknesses are correct.  If off by more than 0.005? Grind shim as req'd. or use peelable shims</t>
  </si>
  <si>
    <t>Clean weld splatter; Snap studs or grind to correct height. Install sleeve on studs?</t>
  </si>
  <si>
    <t xml:space="preserve">Install G-11 insulators;  Check fit-up with shim plate </t>
  </si>
  <si>
    <t xml:space="preserve">Stud weld shear pin studs using a template.  </t>
  </si>
  <si>
    <t>2a</t>
  </si>
  <si>
    <t>4a</t>
  </si>
  <si>
    <t>4b</t>
  </si>
  <si>
    <t>5a</t>
  </si>
  <si>
    <t>5b</t>
  </si>
  <si>
    <t>7a</t>
  </si>
  <si>
    <t>Spring loaded balls used for this step ;</t>
  </si>
  <si>
    <t xml:space="preserve">shims set Z location </t>
  </si>
  <si>
    <t>Inject Stycast 2850 into shear plate holes (this assumes communication holes between shim plate holes and fill tubes)  DO SIMLTANEOUS INJECTION OF A-B B-C</t>
  </si>
  <si>
    <t>Hone the seats as required  (this applies to Type C 1-3 only - the others only have a counterbore to accept a socket insert piece)).</t>
  </si>
  <si>
    <t>man-days</t>
  </si>
  <si>
    <t>per joint</t>
  </si>
  <si>
    <t>Install wing bladders</t>
  </si>
  <si>
    <t>cost in LD's budget</t>
  </si>
  <si>
    <t>Total Labor =</t>
  </si>
  <si>
    <t>M&amp;S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</si>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</sst>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16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workbookViewId="0" topLeftCell="A9">
      <pane ySplit="1050" topLeftCell="BM31" activePane="bottomLeft" state="split"/>
      <selection pane="topLeft" activeCell="A1" sqref="A1:H43"/>
      <selection pane="bottomLeft" activeCell="C41" sqref="C41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16384" width="9.140625" style="1" customWidth="1"/>
  </cols>
  <sheetData>
    <row r="1" ht="40.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>E4*F4</f>
        <v>2</v>
      </c>
    </row>
    <row r="5" spans="1:7" ht="20.25">
      <c r="A5" s="1">
        <v>1</v>
      </c>
      <c r="C5" s="1"/>
      <c r="G5" s="1">
        <f aca="true" t="shared" si="0" ref="G5:G36">E5*F5</f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3000</v>
      </c>
      <c r="E23" s="1">
        <v>4</v>
      </c>
      <c r="F23" s="1">
        <v>4</v>
      </c>
      <c r="G23" s="1">
        <f t="shared" si="0"/>
        <v>16</v>
      </c>
    </row>
    <row r="24" spans="1:7" ht="81">
      <c r="A24" s="1" t="s">
        <v>35</v>
      </c>
      <c r="C24" s="3" t="s">
        <v>31</v>
      </c>
      <c r="E24" s="1">
        <v>2</v>
      </c>
      <c r="F24" s="1">
        <v>2</v>
      </c>
      <c r="G24" s="1">
        <f t="shared" si="0"/>
        <v>4</v>
      </c>
    </row>
    <row r="25" spans="1:7" ht="60.75">
      <c r="A25" s="1" t="s">
        <v>36</v>
      </c>
      <c r="C25" s="3" t="s">
        <v>32</v>
      </c>
      <c r="E25" s="1">
        <v>2</v>
      </c>
      <c r="F25" s="1">
        <v>1</v>
      </c>
      <c r="G25" s="1">
        <f t="shared" si="0"/>
        <v>2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1.25">
      <c r="A31" s="1">
        <v>7</v>
      </c>
      <c r="B31" s="3" t="s">
        <v>42</v>
      </c>
      <c r="D31" s="1">
        <v>200</v>
      </c>
      <c r="E31" s="1">
        <v>3</v>
      </c>
      <c r="F31" s="1">
        <v>1</v>
      </c>
      <c r="G31" s="1">
        <f t="shared" si="0"/>
        <v>3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10200</v>
      </c>
      <c r="G37" s="1">
        <f>SUM(G3:G36)</f>
        <v>65</v>
      </c>
      <c r="H37" s="1" t="s">
        <v>45</v>
      </c>
    </row>
    <row r="38" ht="40.5">
      <c r="C38" s="3" t="s">
        <v>23</v>
      </c>
    </row>
    <row r="40" spans="4:7" ht="20.25">
      <c r="D40" s="6" t="s">
        <v>48</v>
      </c>
      <c r="E40" s="7"/>
      <c r="F40" s="7"/>
      <c r="G40" s="4">
        <f>18*G37*85*8</f>
        <v>795600</v>
      </c>
    </row>
    <row r="41" spans="6:7" ht="20.25">
      <c r="F41" s="3" t="s">
        <v>49</v>
      </c>
      <c r="G41" s="4">
        <f>18*D37</f>
        <v>183600</v>
      </c>
    </row>
    <row r="42" spans="6:7" ht="20.25">
      <c r="F42" s="5" t="s">
        <v>50</v>
      </c>
      <c r="G42" s="4">
        <f>G41+G40</f>
        <v>979200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42"/>
  <sheetViews>
    <sheetView workbookViewId="0" topLeftCell="A1">
      <pane ySplit="1470" topLeftCell="BM28" activePane="bottomLeft" state="split"/>
      <selection pane="topLeft" activeCell="I31" sqref="I31"/>
      <selection pane="bottomLeft" activeCell="E19" sqref="E19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8" width="9.140625" style="1" customWidth="1"/>
    <col min="9" max="9" width="18.7109375" style="1" bestFit="1" customWidth="1"/>
    <col min="10" max="16384" width="9.140625" style="1" customWidth="1"/>
  </cols>
  <sheetData>
    <row r="1" ht="40.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81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60.7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1.25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7000</v>
      </c>
      <c r="G37" s="1">
        <f>SUM(G3:G36)</f>
        <v>40</v>
      </c>
      <c r="H37" s="1" t="s">
        <v>45</v>
      </c>
    </row>
    <row r="38" ht="40.5">
      <c r="C38" s="3" t="s">
        <v>23</v>
      </c>
    </row>
    <row r="40" spans="4:7" ht="20.25">
      <c r="D40" s="6" t="s">
        <v>48</v>
      </c>
      <c r="E40" s="7"/>
      <c r="F40" s="7"/>
      <c r="G40" s="4">
        <f>18*G37*85*8</f>
        <v>489600</v>
      </c>
    </row>
    <row r="41" spans="6:7" ht="20.25">
      <c r="F41" s="3" t="s">
        <v>49</v>
      </c>
      <c r="G41" s="4">
        <f>18*D37</f>
        <v>126000</v>
      </c>
    </row>
    <row r="42" spans="6:9" ht="20.25">
      <c r="F42" s="5" t="s">
        <v>50</v>
      </c>
      <c r="G42" s="4">
        <f>G41+G40</f>
        <v>615600</v>
      </c>
      <c r="I42" s="4">
        <f>Baseline!G42-'no inner shim'!G42</f>
        <v>363600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4"/>
  <sheetViews>
    <sheetView tabSelected="1" zoomScale="70" zoomScaleNormal="70" workbookViewId="0" topLeftCell="A1">
      <pane ySplit="750" topLeftCell="BM1" activePane="bottomLeft" state="split"/>
      <selection pane="topLeft" activeCell="D26" sqref="D26"/>
      <selection pane="bottomLeft" activeCell="B31" sqref="B31"/>
    </sheetView>
  </sheetViews>
  <sheetFormatPr defaultColWidth="9.140625" defaultRowHeight="12.75"/>
  <cols>
    <col min="1" max="1" width="4.7109375" style="1" bestFit="1" customWidth="1"/>
    <col min="2" max="2" width="74.8515625" style="3" bestFit="1" customWidth="1"/>
    <col min="3" max="3" width="49.28125" style="3" bestFit="1" customWidth="1"/>
    <col min="4" max="4" width="10.421875" style="1" bestFit="1" customWidth="1"/>
    <col min="5" max="5" width="8.8515625" style="1" bestFit="1" customWidth="1"/>
    <col min="6" max="6" width="16.421875" style="1" bestFit="1" customWidth="1"/>
    <col min="7" max="7" width="19.00390625" style="1" bestFit="1" customWidth="1"/>
    <col min="8" max="8" width="12.00390625" style="1" bestFit="1" customWidth="1"/>
    <col min="9" max="9" width="19.00390625" style="1" bestFit="1" customWidth="1"/>
    <col min="10" max="16384" width="9.140625" style="1" customWidth="1"/>
  </cols>
  <sheetData>
    <row r="1" ht="20.2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20.25">
      <c r="A7" s="1">
        <v>1</v>
      </c>
      <c r="C7" s="3" t="s">
        <v>3</v>
      </c>
      <c r="G7" s="1">
        <f t="shared" si="0"/>
        <v>0</v>
      </c>
    </row>
    <row r="8" spans="1:7" ht="20.25">
      <c r="A8" s="1">
        <v>1</v>
      </c>
      <c r="C8" s="3" t="s">
        <v>4</v>
      </c>
      <c r="G8" s="1">
        <f t="shared" si="0"/>
        <v>0</v>
      </c>
    </row>
    <row r="9" spans="1:7" ht="60.75">
      <c r="A9" s="1">
        <v>1</v>
      </c>
      <c r="C9" s="3" t="s">
        <v>5</v>
      </c>
      <c r="G9" s="1">
        <f t="shared" si="0"/>
        <v>0</v>
      </c>
    </row>
    <row r="10" spans="1:7" ht="20.2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20.2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60.75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40.5">
      <c r="A16" s="1">
        <v>1</v>
      </c>
      <c r="C16" s="3" t="s">
        <v>11</v>
      </c>
      <c r="G16" s="1">
        <f t="shared" si="0"/>
        <v>0</v>
      </c>
    </row>
    <row r="17" spans="1:7" ht="60.75">
      <c r="A17" s="1">
        <v>1</v>
      </c>
      <c r="B17" s="3" t="s">
        <v>12</v>
      </c>
      <c r="E17" s="1">
        <v>2</v>
      </c>
      <c r="F17" s="1">
        <v>1</v>
      </c>
      <c r="G17" s="1">
        <f t="shared" si="0"/>
        <v>2</v>
      </c>
    </row>
    <row r="18" spans="1:7" ht="60.75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60.75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40.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20.2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60.75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40.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40.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81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40.5">
      <c r="A32" s="1">
        <v>7</v>
      </c>
      <c r="C32" s="3" t="s">
        <v>17</v>
      </c>
      <c r="G32" s="1">
        <f t="shared" si="0"/>
        <v>0</v>
      </c>
    </row>
    <row r="33" spans="1:7" ht="20.25">
      <c r="A33" s="1">
        <v>7</v>
      </c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1:7" ht="20.25">
      <c r="A34" s="1">
        <v>7</v>
      </c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1:7" ht="20.25">
      <c r="A35" s="1">
        <v>7</v>
      </c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1:7" ht="20.25">
      <c r="A36" s="1">
        <v>7</v>
      </c>
      <c r="B36" s="3" t="s">
        <v>22</v>
      </c>
      <c r="E36" s="1">
        <v>0</v>
      </c>
      <c r="F36" s="1">
        <v>0</v>
      </c>
      <c r="G36" s="1">
        <f t="shared" si="0"/>
        <v>0</v>
      </c>
    </row>
    <row r="37" spans="1:8" ht="20.25">
      <c r="A37" s="1">
        <v>7</v>
      </c>
      <c r="B37" s="3" t="s">
        <v>21</v>
      </c>
      <c r="C37" s="3" t="s">
        <v>23</v>
      </c>
      <c r="D37" s="1">
        <f>SUM(D3:D36)</f>
        <v>7000</v>
      </c>
      <c r="E37" s="1">
        <f>SUM(E3:E36)</f>
        <v>29</v>
      </c>
      <c r="F37" s="1">
        <f>SUM(F3:F36)</f>
        <v>23.5</v>
      </c>
      <c r="G37" s="1">
        <f>SUM(G3:G36)</f>
        <v>38</v>
      </c>
      <c r="H37" s="1" t="s">
        <v>45</v>
      </c>
    </row>
    <row r="38" ht="20.25">
      <c r="A38" s="1">
        <v>7</v>
      </c>
    </row>
    <row r="39" ht="20.25">
      <c r="A39" s="1">
        <v>7</v>
      </c>
    </row>
    <row r="40" spans="1:7" ht="20.25">
      <c r="A40" s="1">
        <v>7</v>
      </c>
      <c r="D40" s="6" t="s">
        <v>48</v>
      </c>
      <c r="E40" s="7"/>
      <c r="F40" s="7"/>
      <c r="G40" s="4">
        <f>18*G37*85*8</f>
        <v>465120</v>
      </c>
    </row>
    <row r="41" spans="1:7" ht="20.25">
      <c r="A41" s="1">
        <v>7</v>
      </c>
      <c r="F41" s="3" t="s">
        <v>49</v>
      </c>
      <c r="G41" s="4">
        <f>18*D37</f>
        <v>126000</v>
      </c>
    </row>
    <row r="42" spans="1:9" ht="20.25">
      <c r="A42" s="1">
        <v>7</v>
      </c>
      <c r="F42" s="5" t="s">
        <v>50</v>
      </c>
      <c r="G42" s="4">
        <f>G41+G40</f>
        <v>591120</v>
      </c>
      <c r="I42" s="4">
        <f>Baseline!G42-Optimized!G42</f>
        <v>388080</v>
      </c>
    </row>
    <row r="43" ht="20.25">
      <c r="A43" s="1">
        <v>7</v>
      </c>
    </row>
    <row r="44" ht="20.25">
      <c r="A44" s="1">
        <v>7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meconf</dc:creator>
  <cp:keywords/>
  <dc:description/>
  <cp:lastModifiedBy>meconf</cp:lastModifiedBy>
  <dcterms:created xsi:type="dcterms:W3CDTF">2006-11-07T18:33:53Z</dcterms:created>
  <dcterms:modified xsi:type="dcterms:W3CDTF">2007-01-03T22:22:25Z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