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11640" activeTab="0"/>
  </bookViews>
  <sheets>
    <sheet name="Wind MC" sheetId="1" r:id="rId1"/>
    <sheet name="TF Design" sheetId="2" r:id="rId2"/>
    <sheet name="Sheet3" sheetId="3" r:id="rId3"/>
  </sheets>
  <definedNames>
    <definedName name="_xlnm.Print_Area" localSheetId="0">'Wind MC'!$A:$D</definedName>
  </definedNames>
  <calcPr fullCalcOnLoad="1"/>
</workbook>
</file>

<file path=xl/sharedStrings.xml><?xml version="1.0" encoding="utf-8"?>
<sst xmlns="http://schemas.openxmlformats.org/spreadsheetml/2006/main" count="304" uniqueCount="185">
  <si>
    <r>
      <t xml:space="preserve">TRC thermal and structural analyses updated to predict thermocouple and strain gage responses per prescribed test plan
</t>
    </r>
    <r>
      <rPr>
        <i/>
        <sz val="12"/>
        <rFont val="Times New Roman"/>
        <family val="1"/>
      </rPr>
      <t xml:space="preserve">Freudenberg is updating analysis.  </t>
    </r>
  </si>
  <si>
    <t>Start TRC testing</t>
  </si>
  <si>
    <t xml:space="preserve">Max field levels at PPPL are (a) 100 gauss for 8 hours per day (b) 1000 gauss for 1 hour per day and (c) 5000 gauss for 10 minutes per day.  The energy in a fault also needs to be considered. </t>
  </si>
  <si>
    <t>Kickless cable testing complete</t>
  </si>
  <si>
    <r>
      <t xml:space="preserve">Material properties.  </t>
    </r>
    <r>
      <rPr>
        <sz val="12"/>
        <rFont val="Times New Roman"/>
        <family val="1"/>
      </rPr>
      <t xml:space="preserve">We have done a lot of testing on NCSX but have never established reference material properties and allowables for analysts to use which are consistent with our test results.  The testing is nearing completion.  Beam tests are still being done at ORNL.  Fracture parameters have been determined at the NHFML.  The results of all the testing need to be organized, reference material properties and allowables established, and design basis calculations updated.  </t>
    </r>
  </si>
  <si>
    <r>
      <t xml:space="preserve">Qualification of the modular coil design.  </t>
    </r>
    <r>
      <rPr>
        <sz val="12"/>
        <rFont val="Times New Roman"/>
        <family val="1"/>
      </rPr>
      <t>The plan is to qualify the modular coil design by operating the TRC.  If the TRC behaves as expected (based on modeling of the TRC), then we have increased confidence that the production coils will behave as expected.  In order to qualify the design in this way, we need to model the TRC and predict its performance.  We also need to instrument it so its performance can be adequately measured and have a well defined test plan.  ORNL to provide [1] test plan [2] predictive modeling of TRC tests and [3] strain gage and thermocouple locations.  Fiber optic strain gages will not be used.</t>
    </r>
  </si>
  <si>
    <t>Timeline</t>
  </si>
  <si>
    <t>Deliverables</t>
  </si>
  <si>
    <t>√</t>
  </si>
  <si>
    <t>Magnetic measurements complete</t>
  </si>
  <si>
    <t>Dimensional inspections completed on cut sections of TRC</t>
  </si>
  <si>
    <t>TF Design Close-out Checklist</t>
  </si>
  <si>
    <t>Arrangements for TF Wedge Plate FDR complete</t>
  </si>
  <si>
    <t>TF Wedge Plate FDR</t>
  </si>
  <si>
    <t>TF Wedge Plate procurement package approved (spec, drawings, SOW)</t>
  </si>
  <si>
    <t>Arrangements for Comprehensive TF FDR complete</t>
  </si>
  <si>
    <t>TF Wedge Plate RFP released</t>
  </si>
  <si>
    <t>Comprehensive TF FDR</t>
  </si>
  <si>
    <t>TF Coil fabrication and assembly package approved (spec, drawings)</t>
  </si>
  <si>
    <t>Re-design of TF lead area to reduce peak stresses</t>
  </si>
  <si>
    <t>Resolution of TF support requirements at top of coil</t>
  </si>
  <si>
    <t>Resolution of clearance issue with modular coil leads</t>
  </si>
  <si>
    <t>TF Wedge Plate product specification (ready for signature)</t>
  </si>
  <si>
    <t>TF Wedge Plate fabrication drawings (ready for signature)</t>
  </si>
  <si>
    <t>TF Wedge Plate Statement of Work (ready for signature)</t>
  </si>
  <si>
    <t>TF Coil Fabrication and Assembly specification (ready for signature)</t>
  </si>
  <si>
    <t>TF Coil models and drawings (ready for signature)</t>
  </si>
  <si>
    <t>All prior chits closed (closure approved by RLM, tracking log updated)</t>
  </si>
  <si>
    <t>R&amp;D results documented in R&amp;D report and posted</t>
  </si>
  <si>
    <t>Design basis analyses documented, checked, and posted</t>
  </si>
  <si>
    <t>FMECA documented, checked, and posted</t>
  </si>
  <si>
    <t>Instrumentation &amp; control design complete and documented</t>
  </si>
  <si>
    <t>ICDs signed and posted</t>
  </si>
  <si>
    <t>SDD updated and posted</t>
  </si>
  <si>
    <t>TF winding tests at ORNL complete</t>
  </si>
  <si>
    <t>Start Modular Coil Winding Checklist</t>
  </si>
  <si>
    <t>Facility Preparations</t>
  </si>
  <si>
    <t>Stud welder modifications complete</t>
  </si>
  <si>
    <t>Stratton</t>
  </si>
  <si>
    <t>Chrzanowski</t>
  </si>
  <si>
    <t>Gettelfinger</t>
  </si>
  <si>
    <t>Nelson</t>
  </si>
  <si>
    <t>Williamson</t>
  </si>
  <si>
    <t>Raftopoulos</t>
  </si>
  <si>
    <t>Notes</t>
  </si>
  <si>
    <t>[1]</t>
  </si>
  <si>
    <t>Watch List</t>
  </si>
  <si>
    <t>Start cutting TRC apart</t>
  </si>
  <si>
    <t>Dudek</t>
  </si>
  <si>
    <t>Begin magnetic measurements and winding pack reconstruction</t>
  </si>
  <si>
    <t>Meighan</t>
  </si>
  <si>
    <t>Freudenberg</t>
  </si>
  <si>
    <t>Heitzenroeder</t>
  </si>
  <si>
    <t>ACC review of Stations 1, 2 and 4</t>
  </si>
  <si>
    <t>Responsibility</t>
  </si>
  <si>
    <r>
      <t xml:space="preserve">CTF accommodations for RT magnetic measurements complete
</t>
    </r>
    <r>
      <rPr>
        <i/>
        <sz val="12"/>
        <rFont val="Times New Roman"/>
        <family val="1"/>
      </rPr>
      <t>Accommodations include 6V PS and coil cooling.  
Safety issues must also be resolved (container, procedures, etc.).</t>
    </r>
  </si>
  <si>
    <t>Stud adapters fabricated</t>
  </si>
  <si>
    <r>
      <t xml:space="preserve">TF Conductor FDR
</t>
    </r>
    <r>
      <rPr>
        <i/>
        <sz val="12"/>
        <rFont val="Times New Roman"/>
        <family val="1"/>
      </rPr>
      <t>FDR was conducted May 17.  All chits have been closed.</t>
    </r>
  </si>
  <si>
    <r>
      <t xml:space="preserve">TF Conductor procurement package approved (spec, drawings, SOW)
</t>
    </r>
    <r>
      <rPr>
        <i/>
        <sz val="12"/>
        <rFont val="Times New Roman"/>
        <family val="1"/>
      </rPr>
      <t>TF conductor spec and SOW are approved.
TF conductor drawing is released for fabrication.</t>
    </r>
  </si>
  <si>
    <r>
      <t xml:space="preserve">TF Conductor RFP released
</t>
    </r>
    <r>
      <rPr>
        <i/>
        <sz val="12"/>
        <rFont val="Times New Roman"/>
        <family val="1"/>
      </rPr>
      <t>Requisition approved but not on Procurement Web site yet</t>
    </r>
  </si>
  <si>
    <t>Master bill of materials checked, approved, and posted</t>
  </si>
  <si>
    <t>Resolution of TF bundle properties (ORNL testing)</t>
  </si>
  <si>
    <t>Performance Measurement Baseline (PMB) updated to reflect detailed plans in the Fabrication, Assembly, Integration, and Test phase</t>
  </si>
  <si>
    <t>Estimate to Complete (ETC) updated to idnetify differences between the budgets in the PMB and what we expect the final costs to be</t>
  </si>
  <si>
    <t>Electrical schematics for TF circuit developed</t>
  </si>
  <si>
    <t xml:space="preserve">Piping and instrumentation diagrams (P&amp;IDs) developed </t>
  </si>
  <si>
    <t>PRC and TRC Testing</t>
  </si>
  <si>
    <t>Lower lead blocks ordered</t>
  </si>
  <si>
    <t>Upper lead blocks ordered</t>
  </si>
  <si>
    <t>Cladding prepped for installation</t>
  </si>
  <si>
    <t>Upper lead blocks received</t>
  </si>
  <si>
    <t>Lower lead blocks received</t>
  </si>
  <si>
    <t>Terminals fabricated at PPPL</t>
  </si>
  <si>
    <t>Chill plates fabricated at PPPL</t>
  </si>
  <si>
    <t>Terminal assembly drawings released for fabrication</t>
  </si>
  <si>
    <t>Stereolithography (STL) parts ordered for terminal assembly</t>
  </si>
  <si>
    <t>STL parts received</t>
  </si>
  <si>
    <t>Terminal assembly parts fabricated at PPPL</t>
  </si>
  <si>
    <t>Production clamps</t>
  </si>
  <si>
    <t>Production clamp drawings released for fabrication</t>
  </si>
  <si>
    <t>RFQ issued for production clamps</t>
  </si>
  <si>
    <t>Production clamps ordered</t>
  </si>
  <si>
    <t>Production clamps received</t>
  </si>
  <si>
    <t>Studs received</t>
  </si>
  <si>
    <t>Studs</t>
  </si>
  <si>
    <t>Terminal assembly</t>
  </si>
  <si>
    <t>Chill plates prepped for installation</t>
  </si>
  <si>
    <t>Chill plates</t>
  </si>
  <si>
    <t>Terminals</t>
  </si>
  <si>
    <t>Lead blocks</t>
  </si>
  <si>
    <t>Cladding</t>
  </si>
  <si>
    <t>Parts and Materials</t>
  </si>
  <si>
    <t>MCWF</t>
  </si>
  <si>
    <t>Finish coil prep on Station 1</t>
  </si>
  <si>
    <t>Start coil prep (mount coil in ring, perform receipt inspection, cleaning, cladding, studs) on Station 1</t>
  </si>
  <si>
    <t>Copper for chill plates ordered</t>
  </si>
  <si>
    <t>Copper for chill plates received</t>
  </si>
  <si>
    <t>Miscellaneous clamp hardware ordered</t>
  </si>
  <si>
    <t>Miscellaneous clamp hardware received</t>
  </si>
  <si>
    <t>Start winding C1 Coil</t>
  </si>
  <si>
    <t>Stations 1 and 4 operational</t>
  </si>
  <si>
    <t>Co-wound loops</t>
  </si>
  <si>
    <t>Wire ordered</t>
  </si>
  <si>
    <t>Wire received</t>
  </si>
  <si>
    <t>Teflon sleeving ordered</t>
  </si>
  <si>
    <t>Teflon sleeving received</t>
  </si>
  <si>
    <t>Teflon sleeving qualified for operation at 80K</t>
  </si>
  <si>
    <t>Sleeving installed on wire.  Loops ready for installation</t>
  </si>
  <si>
    <t>Winding procedures</t>
  </si>
  <si>
    <t>Plans, Procedures, Specifications, and Assembly Drawings</t>
  </si>
  <si>
    <t>Dimensional control plans and metrology procedures</t>
  </si>
  <si>
    <t>Spec approved and under revision control</t>
  </si>
  <si>
    <t>Lift procedures</t>
  </si>
  <si>
    <t>All else...</t>
  </si>
  <si>
    <t>MCWF shipped</t>
  </si>
  <si>
    <t>Shifts</t>
  </si>
  <si>
    <t>Shift/Day</t>
  </si>
  <si>
    <t>Days</t>
  </si>
  <si>
    <r>
      <t xml:space="preserve">Timeline </t>
    </r>
    <r>
      <rPr>
        <b/>
        <sz val="12"/>
        <rFont val="Times New Roman"/>
        <family val="1"/>
      </rPr>
      <t xml:space="preserve"> [1], [2]</t>
    </r>
  </si>
  <si>
    <t>Start NSTX maintenance week</t>
  </si>
  <si>
    <t>End NSTX maintenance week</t>
  </si>
  <si>
    <t>TRC qualification testing in CTF complete</t>
  </si>
  <si>
    <t>Complete initial lacing trials, define implementation</t>
  </si>
  <si>
    <t>Tensioner for glass straps designed and built</t>
  </si>
  <si>
    <t>Lacing trials repeated using tensioner</t>
  </si>
  <si>
    <t>Brooks</t>
  </si>
  <si>
    <t>Pro/E surfaces required for Station 1 generated and checked</t>
  </si>
  <si>
    <t>Metrology training for technicians completed</t>
  </si>
  <si>
    <t>Pro/E surfaces required for Stations 2 and 4 generated and checked</t>
  </si>
  <si>
    <t>Metrology procedure for Stations 1 and 2 updated, sent out for review</t>
  </si>
  <si>
    <r>
      <t xml:space="preserve">More lessons learned from TRC bag molding and VPI. </t>
    </r>
    <r>
      <rPr>
        <sz val="12"/>
        <rFont val="Times New Roman"/>
        <family val="1"/>
      </rPr>
      <t>The tubing exited downward from the uppermost sprue making it difficult to ensure that the coil was filled.  Design mods in the epoxy feed system are planned to correct this deficiency but the temperature at the top of the autoclave is an issue.  An electrical short was discovered between the cladding and tee because of a punch through the Kapton - should be corrected.</t>
    </r>
  </si>
  <si>
    <t>Kickless cable and PRC installed in cryostat</t>
  </si>
  <si>
    <t>Terminal drawings released for fabrication</t>
  </si>
  <si>
    <r>
      <t>Dimensional control</t>
    </r>
    <r>
      <rPr>
        <sz val="12"/>
        <rFont val="Times New Roman"/>
        <family val="1"/>
      </rPr>
      <t>.  The plan for maintaining winding pack dimensions during ground wrapping, chill plate installation, and bag mold installation is still being worked.  A peer review was conducted on May 13. The central remaining issue is how to maintain dimensional control after we start applying the ground wrap, chill plates, and bag mold.  Bench tests are being performed to resolve remaining dimensional control issues.</t>
    </r>
  </si>
  <si>
    <r>
      <t>Lessons learned from TRC bag molding and VPI.</t>
    </r>
    <r>
      <rPr>
        <sz val="12"/>
        <rFont val="Times New Roman"/>
        <family val="1"/>
      </rPr>
      <t xml:space="preserve">  We experienced two leaks when we started filling with epoxy.  The first was discovered when epoxy was seen leaking from around a sprue.  The second was discovered upon hearing a whistling sound.  The cause was later traced to a sharp point on the epoxied felt.  Upon fixing the leak, the vacuum in the coil dropped from the 16 torr value prior to the first epoxy fill down to 5 torr.  It was reasoned that a tighter spec should be adopted based on the pressure  rate of rise.  There was also considerable discussion as to whether the epoxy fill should proceed with the autoclave under vacuum (like it was when the first leak was observed) or whether there should be positive pressure across the bag mold.  With the autoclave under vacuum, the chances of an epoxy leak are greater, but the chances of drawing air into the coil are diminished.  </t>
    </r>
  </si>
  <si>
    <r>
      <t xml:space="preserve">4th quarter Joule milestone.  </t>
    </r>
    <r>
      <rPr>
        <sz val="12"/>
        <rFont val="Times New Roman"/>
        <family val="1"/>
      </rPr>
      <t>The 4th quarter Joule milestone is completion of winding the 1st Type C coil.  Given that we are not even going to receive the coil until mid-August, this will require extraordinary effort to accomplish.  We will need to go to double shifts (where beneficial) with extended hours.  Vacations will need to be coordinated to ensure that we have crews available to work two shifts when needed.  Material, equipment, and procedures needed to fabricate the coil must be available when needed.</t>
    </r>
  </si>
  <si>
    <t>MTM</t>
  </si>
  <si>
    <t>Complete dimensional inspections</t>
  </si>
  <si>
    <t>Chill plate assembly drawings approved for fabrication</t>
  </si>
  <si>
    <t>Complete part manufacture</t>
  </si>
  <si>
    <t>MCWF arrives at PPPL</t>
  </si>
  <si>
    <r>
      <t xml:space="preserve">Finish PRC testing
</t>
    </r>
    <r>
      <rPr>
        <i/>
        <sz val="12"/>
        <rFont val="Times New Roman"/>
        <family val="1"/>
      </rPr>
      <t>PRC testing was finished July 29.  The PRC was cooled to LN2 temperature, passed hi-pot when cold, and demonstrated single phase cooling.</t>
    </r>
  </si>
  <si>
    <r>
      <t xml:space="preserve">Develop PPPL procedure for TRC testing
</t>
    </r>
    <r>
      <rPr>
        <i/>
        <sz val="12"/>
        <rFont val="Times New Roman"/>
        <family val="1"/>
      </rPr>
      <t>Use TRC Test Plan as an attachment to define technical parameters for the procedure</t>
    </r>
  </si>
  <si>
    <r>
      <t xml:space="preserve">Finalize TRC Test Plan
</t>
    </r>
    <r>
      <rPr>
        <i/>
        <sz val="12"/>
        <rFont val="Times New Roman"/>
        <family val="1"/>
      </rPr>
      <t>Needs to be consistent with Freudenberg analysis</t>
    </r>
  </si>
  <si>
    <t>Cryostat built, TRC loaded and connected, ready for testing</t>
  </si>
  <si>
    <r>
      <t xml:space="preserve">Procedure for cutting TRC apart developed; resources arranged
</t>
    </r>
    <r>
      <rPr>
        <i/>
        <sz val="12"/>
        <rFont val="Times New Roman"/>
        <family val="1"/>
      </rPr>
      <t>Needs input from Brooks on where cuts should be made</t>
    </r>
  </si>
  <si>
    <t>Develop Kickless Cable Test Plan</t>
  </si>
  <si>
    <t>Develop procedure for kickless cable testing</t>
  </si>
  <si>
    <t>Start kickless cable testing</t>
  </si>
  <si>
    <t>Scheduled</t>
  </si>
  <si>
    <t>Forecast</t>
  </si>
  <si>
    <t>Raftopoulos vacation starts</t>
  </si>
  <si>
    <t>Raftopoulos vacation ends</t>
  </si>
  <si>
    <r>
      <t xml:space="preserve">Winding pack reconstruction from magnetic measurements complete
</t>
    </r>
    <r>
      <rPr>
        <i/>
        <sz val="12"/>
        <rFont val="Times New Roman"/>
        <family val="1"/>
      </rPr>
      <t>Required to confirm methodology for post-winding validation - cannot be done with coil in handling fixture</t>
    </r>
  </si>
  <si>
    <r>
      <t xml:space="preserve">Clamp side leg positions established for coil winding
</t>
    </r>
    <r>
      <rPr>
        <i/>
        <sz val="12"/>
        <rFont val="Times New Roman"/>
        <family val="1"/>
      </rPr>
      <t>Required for coil winding</t>
    </r>
  </si>
  <si>
    <t>Side A wound</t>
  </si>
  <si>
    <t>Coil repositioned in turning fixture</t>
  </si>
  <si>
    <t>Side B wound</t>
  </si>
  <si>
    <t>Coil installed in turning fixture in Station 2, preparations for coil winding complete</t>
  </si>
  <si>
    <t>Coil winding (Station 2) procedure updated, issued for review</t>
  </si>
  <si>
    <t>Coil prep (Station 1) procedure updated, issued for review</t>
  </si>
  <si>
    <t>Issue complete draft of MC Type-C assembly spec for review</t>
  </si>
  <si>
    <t>Reiersen</t>
  </si>
  <si>
    <r>
      <t xml:space="preserve">Dimensional control plan (DCP) updated and approved 
</t>
    </r>
    <r>
      <rPr>
        <i/>
        <sz val="12"/>
        <rFont val="Times New Roman"/>
        <family val="1"/>
      </rPr>
      <t>Update reflects final outcome of lacing trials</t>
    </r>
    <r>
      <rPr>
        <sz val="12"/>
        <rFont val="Times New Roman"/>
        <family val="1"/>
      </rPr>
      <t xml:space="preserve">
</t>
    </r>
    <r>
      <rPr>
        <i/>
        <sz val="12"/>
        <rFont val="Times New Roman"/>
        <family val="1"/>
      </rPr>
      <t>No changes needed based on lacing trials unless the lacing option changes
DCP should be placed under revision control</t>
    </r>
  </si>
  <si>
    <r>
      <t xml:space="preserve">Revised metrology procedure approved, ready for use
</t>
    </r>
    <r>
      <rPr>
        <i/>
        <sz val="12"/>
        <rFont val="Times New Roman"/>
        <family val="1"/>
      </rPr>
      <t>No changes needed based on lacing trials unless the lacing option changes</t>
    </r>
  </si>
  <si>
    <t>Coil winding procedure (Station 2) approved</t>
  </si>
  <si>
    <t xml:space="preserve">Coil prep (Station 1) procedure approved </t>
  </si>
  <si>
    <t>Lift procedures for raw casting and finished coil sent out for review</t>
  </si>
  <si>
    <t>Lift procedures for raw casting and finished coil approved</t>
  </si>
  <si>
    <t>Specifications and drawings</t>
  </si>
  <si>
    <t>Chill plate DXF files released for fabrication</t>
  </si>
  <si>
    <t>Cladding assembly drawing released for fabrication</t>
  </si>
  <si>
    <t>Winding assembly drawing (including lead block assembly) released for fabrication</t>
  </si>
  <si>
    <t>Monuments have been fabricated and are ready for installation.  Two types have been made.  One type will be installed in precision holes provided by MTM.  The other type will be temporarily installed to facilitate measurements during the winding process.</t>
  </si>
  <si>
    <t>Monuments and gage blocks</t>
  </si>
  <si>
    <t>Range of gage blocks established based on input from Brooks; gage blocks ordered from PPPL shop</t>
  </si>
  <si>
    <t>Gage blocks received</t>
  </si>
  <si>
    <t>Resolve Type-C design issues: poloidal break, attachment of lower lead block, and interruption of O-ring groove under lead block</t>
  </si>
  <si>
    <r>
      <t xml:space="preserve">All other supplies on hand (glass, epoxy, Kapton tape, nuts, bolts, winding clamps, adhesive, mold release, shim washers, ground wrap, etc.)
</t>
    </r>
    <r>
      <rPr>
        <i/>
        <sz val="12"/>
        <rFont val="Times New Roman"/>
        <family val="1"/>
      </rPr>
      <t>Meighan to develop complete list of miscellaneous materials required</t>
    </r>
  </si>
  <si>
    <r>
      <t xml:space="preserve">Whisker detector installed, conductor feed modifications complete
</t>
    </r>
    <r>
      <rPr>
        <i/>
        <sz val="12"/>
        <rFont val="Times New Roman"/>
        <family val="1"/>
      </rPr>
      <t>Whisker detector not mounted on frame yet</t>
    </r>
  </si>
  <si>
    <t>Implement ACC recommendations
[1] Station1B - Approve operating procedure and JHA prior to operation
[2] Station 1A -Lift engineer to verify 1/2 ton hoist prior to lift operation
[3] Station 4 - Delineate walkway from back exit</t>
  </si>
  <si>
    <r>
      <t>Magnetic measurements</t>
    </r>
    <r>
      <rPr>
        <sz val="12"/>
        <rFont val="Times New Roman"/>
        <family val="1"/>
      </rPr>
      <t>. Nelson has pulled a plan together to get the system for making magnetic measurements operational.  ORNL will bring a turn-key system (Romer arm, Hall probe, and laptop computer) and test it on the TRC following power testing in the CTF.  Gettelfinger has a suitable power supply and coil cooling available in the TFTR test cell and will address any safety issues  related to people working around an energized coil.</t>
    </r>
  </si>
  <si>
    <t>Resume TRC qualification testing</t>
  </si>
  <si>
    <r>
      <t>Stud assembly drawing approved for fabrication</t>
    </r>
    <r>
      <rPr>
        <i/>
        <sz val="12"/>
        <rFont val="Times New Roman"/>
        <family val="1"/>
      </rPr>
      <t xml:space="preserve">
All of the delivery dates should be updated to be consistent with the detailed schedule Williamson presented on August 19 telecon</t>
    </r>
  </si>
  <si>
    <r>
      <t xml:space="preserve">Latest Developments
</t>
    </r>
    <r>
      <rPr>
        <sz val="12"/>
        <rFont val="Times New Roman"/>
        <family val="1"/>
      </rPr>
      <t xml:space="preserve">[1] </t>
    </r>
    <r>
      <rPr>
        <b/>
        <sz val="12"/>
        <rFont val="Times New Roman"/>
        <family val="1"/>
      </rPr>
      <t>EIO advised NCSX that the expected shipping date is still holding at mid-September</t>
    </r>
    <r>
      <rPr>
        <sz val="12"/>
        <rFont val="Times New Roman"/>
        <family val="1"/>
      </rPr>
      <t xml:space="preserve">.  Chrzanowski plans to use a 2-4 man crew on one shift for Station 1 activities instead of  going to two shift operation.  Winding operations would be done with two shifts.  The expected completion date is now November 23.
[2] </t>
    </r>
    <r>
      <rPr>
        <b/>
        <sz val="12"/>
        <rFont val="Times New Roman"/>
        <family val="1"/>
      </rPr>
      <t>Test plan is now as follows</t>
    </r>
    <r>
      <rPr>
        <sz val="12"/>
        <rFont val="Times New Roman"/>
        <family val="1"/>
      </rPr>
      <t>: Power testing of the TRC starting August 26, magnetic measurements to follow, cutting up the TRC on or about September 15, with dimensional inspections done by September 30.</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</si>
</sst>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d\-mmm;@"/>
  </numFmts>
  <fonts count="13">
    <font>
      <sz val="10"/>
      <name val="Arial"/>
      <family val="0"/>
    </font>
    <font>
      <sz val="12"/>
      <name val="Times New Roman"/>
      <family val="1"/>
    </font>
    <font>
      <b/>
      <sz val="12"/>
      <name val="Times New Roman"/>
      <family val="1"/>
    </font>
    <font>
      <b/>
      <sz val="20"/>
      <name val="Times New Roman"/>
      <family val="1"/>
    </font>
    <font>
      <b/>
      <sz val="16"/>
      <name val="Times New Roman"/>
      <family val="1"/>
    </font>
    <font>
      <b/>
      <u val="single"/>
      <sz val="12"/>
      <name val="Times New Roman"/>
      <family val="1"/>
    </font>
    <font>
      <sz val="10"/>
      <name val="Times New Roman"/>
      <family val="1"/>
    </font>
    <font>
      <i/>
      <sz val="12"/>
      <name val="Times New Roman"/>
      <family val="1"/>
    </font>
    <font>
      <b/>
      <sz val="12"/>
      <color indexed="12"/>
      <name val="Times New Roman"/>
      <family val="1"/>
    </font>
    <font>
      <b/>
      <sz val="10"/>
      <color indexed="12"/>
      <name val="Times New Roman"/>
      <family val="1"/>
    </font>
    <font>
      <b/>
      <i/>
      <sz val="12"/>
      <name val="Times New Roman"/>
      <family val="1"/>
    </font>
    <font>
      <sz val="12"/>
      <color indexed="12"/>
      <name val="Times New Roman"/>
      <family val="1"/>
    </font>
    <font>
      <b/>
      <sz val="10"/>
      <name val="Times New Roman"/>
      <family val="1"/>
    </font>
  </fonts>
  <fills count="3">
    <fill>
      <patternFill/>
    </fill>
    <fill>
      <patternFill patternType="gray125"/>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4" fillId="0" borderId="0" xfId="0" applyFont="1" applyAlignment="1">
      <alignment horizontal="left"/>
    </xf>
    <xf numFmtId="0" fontId="1" fillId="0" borderId="0" xfId="0" applyFont="1" applyAlignment="1">
      <alignment/>
    </xf>
    <xf numFmtId="0" fontId="6" fillId="0" borderId="0" xfId="0" applyFont="1" applyAlignment="1">
      <alignment/>
    </xf>
    <xf numFmtId="169" fontId="2" fillId="0" borderId="0" xfId="0" applyNumberFormat="1" applyFont="1" applyAlignment="1">
      <alignment/>
    </xf>
    <xf numFmtId="0" fontId="2" fillId="0" borderId="0" xfId="0" applyFont="1" applyAlignment="1">
      <alignment horizontal="center" vertical="top"/>
    </xf>
    <xf numFmtId="0" fontId="5" fillId="0" borderId="0" xfId="0" applyFont="1" applyAlignment="1">
      <alignment vertical="top" wrapText="1"/>
    </xf>
    <xf numFmtId="0" fontId="1" fillId="0" borderId="0" xfId="0" applyFont="1" applyAlignment="1">
      <alignment vertical="top" wrapText="1"/>
    </xf>
    <xf numFmtId="0" fontId="1" fillId="0" borderId="0" xfId="0" applyFont="1" applyBorder="1" applyAlignment="1">
      <alignment horizontal="center" vertical="top"/>
    </xf>
    <xf numFmtId="16" fontId="1" fillId="0" borderId="0" xfId="0" applyNumberFormat="1" applyFont="1" applyFill="1" applyBorder="1" applyAlignment="1">
      <alignment horizontal="right" vertical="top"/>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6" fillId="0" borderId="0" xfId="0" applyFont="1" applyBorder="1" applyAlignment="1">
      <alignment horizontal="left"/>
    </xf>
    <xf numFmtId="0" fontId="2" fillId="0" borderId="0" xfId="0" applyFont="1" applyBorder="1" applyAlignment="1">
      <alignment horizontal="center" vertical="top"/>
    </xf>
    <xf numFmtId="16" fontId="1" fillId="0" borderId="0" xfId="0" applyNumberFormat="1" applyFont="1" applyBorder="1" applyAlignment="1">
      <alignment horizontal="right" vertical="top"/>
    </xf>
    <xf numFmtId="0" fontId="8" fillId="0" borderId="0" xfId="0" applyFont="1" applyBorder="1" applyAlignment="1">
      <alignment horizontal="center" vertical="top"/>
    </xf>
    <xf numFmtId="16" fontId="8" fillId="0" borderId="0" xfId="0" applyNumberFormat="1" applyFont="1" applyBorder="1" applyAlignment="1">
      <alignment horizontal="right" vertical="top"/>
    </xf>
    <xf numFmtId="0" fontId="8" fillId="0" borderId="0"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6" fillId="0" borderId="0" xfId="0" applyFont="1" applyFill="1" applyBorder="1" applyAlignment="1">
      <alignment horizontal="left"/>
    </xf>
    <xf numFmtId="0" fontId="1" fillId="0" borderId="0" xfId="0" applyFont="1" applyFill="1" applyBorder="1" applyAlignment="1">
      <alignment horizontal="center" vertical="top"/>
    </xf>
    <xf numFmtId="0" fontId="9" fillId="0" borderId="0" xfId="0" applyFont="1" applyBorder="1" applyAlignment="1">
      <alignment horizontal="left"/>
    </xf>
    <xf numFmtId="0" fontId="2" fillId="0" borderId="0" xfId="0" applyFont="1" applyFill="1" applyBorder="1" applyAlignment="1">
      <alignment horizontal="center" vertical="top"/>
    </xf>
    <xf numFmtId="170" fontId="2" fillId="0" borderId="0" xfId="0" applyNumberFormat="1" applyFont="1" applyAlignment="1">
      <alignment vertical="top"/>
    </xf>
    <xf numFmtId="0" fontId="3" fillId="0" borderId="0" xfId="0" applyFont="1" applyAlignment="1">
      <alignment horizontal="center" vertical="top"/>
    </xf>
    <xf numFmtId="0" fontId="1" fillId="0" borderId="0" xfId="0" applyFont="1" applyAlignment="1">
      <alignment vertical="top"/>
    </xf>
    <xf numFmtId="0" fontId="4" fillId="0" borderId="0" xfId="0" applyFont="1" applyAlignment="1">
      <alignment vertical="top" wrapText="1"/>
    </xf>
    <xf numFmtId="16" fontId="1" fillId="0" borderId="0" xfId="0" applyNumberFormat="1" applyFont="1" applyAlignment="1">
      <alignment vertical="top"/>
    </xf>
    <xf numFmtId="0" fontId="6" fillId="0" borderId="0" xfId="0" applyFont="1" applyAlignment="1">
      <alignment vertical="top" wrapText="1"/>
    </xf>
    <xf numFmtId="170" fontId="1" fillId="0" borderId="0" xfId="0" applyNumberFormat="1" applyFont="1" applyBorder="1" applyAlignment="1">
      <alignment horizontal="right" vertical="top"/>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horizontal="left" vertical="center"/>
    </xf>
    <xf numFmtId="170" fontId="2" fillId="0" borderId="0" xfId="0" applyNumberFormat="1" applyFont="1" applyBorder="1" applyAlignment="1">
      <alignment horizontal="righ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170" fontId="1"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169" fontId="1" fillId="0" borderId="0" xfId="0" applyNumberFormat="1" applyFont="1" applyBorder="1" applyAlignment="1" quotePrefix="1">
      <alignment horizontal="left" vertical="top" wrapText="1"/>
    </xf>
    <xf numFmtId="0" fontId="2" fillId="0" borderId="0" xfId="0" applyFont="1" applyBorder="1" applyAlignment="1">
      <alignment horizontal="left" vertical="top" wrapText="1"/>
    </xf>
    <xf numFmtId="0" fontId="6" fillId="0" borderId="0" xfId="0" applyFont="1" applyBorder="1" applyAlignment="1">
      <alignment horizontal="left" vertical="top" wrapText="1"/>
    </xf>
    <xf numFmtId="0" fontId="2" fillId="0" borderId="0" xfId="0" applyFont="1" applyBorder="1" applyAlignment="1">
      <alignment horizontal="center"/>
    </xf>
    <xf numFmtId="170" fontId="2" fillId="0" borderId="0" xfId="0" applyNumberFormat="1" applyFont="1" applyBorder="1" applyAlignment="1">
      <alignment horizontal="right"/>
    </xf>
    <xf numFmtId="0" fontId="4" fillId="0" borderId="0" xfId="0" applyFont="1" applyBorder="1" applyAlignment="1">
      <alignment horizontal="left" wrapText="1"/>
    </xf>
    <xf numFmtId="0" fontId="1" fillId="0" borderId="0" xfId="0" applyFont="1" applyBorder="1" applyAlignment="1">
      <alignment horizontal="left"/>
    </xf>
    <xf numFmtId="0" fontId="1" fillId="0" borderId="0" xfId="0" applyFont="1" applyBorder="1" applyAlignment="1">
      <alignment horizontal="right" vertical="top"/>
    </xf>
    <xf numFmtId="0" fontId="4" fillId="0" borderId="0" xfId="0" applyFont="1" applyBorder="1" applyAlignment="1">
      <alignment horizontal="left" vertical="top" wrapText="1"/>
    </xf>
    <xf numFmtId="0" fontId="1" fillId="0" borderId="0" xfId="0" applyFont="1" applyFill="1" applyBorder="1" applyAlignment="1">
      <alignment horizontal="right" vertical="top"/>
    </xf>
    <xf numFmtId="0" fontId="2" fillId="0" borderId="0" xfId="0" applyFont="1" applyFill="1" applyBorder="1" applyAlignment="1">
      <alignment horizontal="left" vertical="top" wrapText="1"/>
    </xf>
    <xf numFmtId="0" fontId="10" fillId="0" borderId="0" xfId="0" applyFont="1" applyBorder="1" applyAlignment="1">
      <alignment horizontal="left" vertical="top" wrapText="1"/>
    </xf>
    <xf numFmtId="0" fontId="5" fillId="0" borderId="0" xfId="0" applyFont="1" applyBorder="1" applyAlignment="1">
      <alignment horizontal="center" vertical="top"/>
    </xf>
    <xf numFmtId="16" fontId="5" fillId="0" borderId="0" xfId="0" applyNumberFormat="1" applyFont="1" applyBorder="1" applyAlignment="1">
      <alignment horizontal="right" vertical="top"/>
    </xf>
    <xf numFmtId="0" fontId="5" fillId="0" borderId="0" xfId="0" applyFont="1" applyBorder="1" applyAlignment="1">
      <alignment horizontal="left"/>
    </xf>
    <xf numFmtId="16" fontId="2" fillId="0" borderId="0" xfId="0" applyNumberFormat="1" applyFont="1" applyBorder="1" applyAlignment="1">
      <alignment horizontal="center" vertical="top"/>
    </xf>
    <xf numFmtId="169" fontId="1" fillId="0" borderId="0" xfId="0" applyNumberFormat="1" applyFont="1" applyBorder="1" applyAlignment="1" quotePrefix="1">
      <alignment horizontal="left" vertical="center"/>
    </xf>
    <xf numFmtId="0" fontId="11" fillId="0" borderId="0" xfId="0" applyFont="1" applyBorder="1" applyAlignment="1">
      <alignment horizontal="left" vertical="top"/>
    </xf>
    <xf numFmtId="0" fontId="1" fillId="0" borderId="0" xfId="0" applyFont="1" applyFill="1" applyBorder="1" applyAlignment="1">
      <alignment horizontal="left"/>
    </xf>
    <xf numFmtId="0" fontId="2" fillId="0" borderId="0" xfId="0" applyFont="1" applyBorder="1" applyAlignment="1">
      <alignment horizontal="left"/>
    </xf>
    <xf numFmtId="0" fontId="12" fillId="0" borderId="0" xfId="0" applyFont="1" applyBorder="1" applyAlignment="1">
      <alignment horizontal="left"/>
    </xf>
    <xf numFmtId="0" fontId="1" fillId="2" borderId="0" xfId="0" applyFont="1" applyFill="1" applyBorder="1" applyAlignment="1">
      <alignment horizontal="left" vertical="top" wrapText="1"/>
    </xf>
    <xf numFmtId="0" fontId="7" fillId="0" borderId="0" xfId="0" applyFont="1" applyBorder="1" applyAlignment="1">
      <alignment horizontal="left" vertical="top" wrapText="1"/>
    </xf>
    <xf numFmtId="0" fontId="9" fillId="0" borderId="0"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65"/>
  <sheetViews>
    <sheetView tabSelected="1" workbookViewId="0" topLeftCell="A1">
      <selection activeCell="C4" sqref="C4"/>
    </sheetView>
  </sheetViews>
  <sheetFormatPr defaultColWidth="9.140625" defaultRowHeight="12.75"/>
  <cols>
    <col min="1" max="1" width="9.28125" style="13" bestFit="1" customWidth="1"/>
    <col min="2" max="2" width="12.140625" style="46" customWidth="1"/>
    <col min="3" max="3" width="77.421875" style="41" customWidth="1"/>
    <col min="4" max="4" width="14.7109375" style="11" bestFit="1" customWidth="1"/>
    <col min="5" max="16384" width="9.140625" style="12" customWidth="1"/>
  </cols>
  <sheetData>
    <row r="1" spans="1:4" s="32" customFormat="1" ht="25.5">
      <c r="A1" s="31"/>
      <c r="B1" s="43">
        <f ca="1">TODAY()</f>
        <v>38590</v>
      </c>
      <c r="C1" s="33" t="s">
        <v>35</v>
      </c>
      <c r="D1" s="55"/>
    </row>
    <row r="2" spans="1:4" s="36" customFormat="1" ht="15.75">
      <c r="A2" s="31"/>
      <c r="B2" s="34"/>
      <c r="C2" s="35"/>
      <c r="D2" s="55"/>
    </row>
    <row r="3" spans="2:4" s="10" customFormat="1" ht="126">
      <c r="B3" s="37"/>
      <c r="C3" s="38" t="s">
        <v>184</v>
      </c>
      <c r="D3" s="39"/>
    </row>
    <row r="4" spans="1:4" s="41" customFormat="1" ht="15.75">
      <c r="A4" s="40"/>
      <c r="B4" s="10"/>
      <c r="C4" s="10"/>
      <c r="D4" s="10"/>
    </row>
    <row r="5" spans="1:4" s="59" customFormat="1" ht="20.25">
      <c r="A5" s="42" t="s">
        <v>150</v>
      </c>
      <c r="B5" s="58" t="s">
        <v>149</v>
      </c>
      <c r="C5" s="44" t="s">
        <v>118</v>
      </c>
      <c r="D5" s="58" t="s">
        <v>54</v>
      </c>
    </row>
    <row r="6" spans="1:4" s="20" customFormat="1" ht="15.75">
      <c r="A6" s="23"/>
      <c r="B6" s="9"/>
      <c r="C6" s="18"/>
      <c r="D6" s="19"/>
    </row>
    <row r="7" spans="1:4" s="57" customFormat="1" ht="15.75">
      <c r="A7" s="23"/>
      <c r="B7" s="9"/>
      <c r="C7" s="38" t="s">
        <v>66</v>
      </c>
      <c r="D7" s="19"/>
    </row>
    <row r="8" spans="1:4" ht="47.25">
      <c r="A8" s="23" t="s">
        <v>8</v>
      </c>
      <c r="B8" s="9"/>
      <c r="C8" s="10" t="s">
        <v>55</v>
      </c>
      <c r="D8" s="11" t="s">
        <v>40</v>
      </c>
    </row>
    <row r="9" spans="1:4" ht="47.25">
      <c r="A9" s="23" t="s">
        <v>8</v>
      </c>
      <c r="B9" s="9"/>
      <c r="C9" s="10" t="s">
        <v>0</v>
      </c>
      <c r="D9" s="11" t="s">
        <v>51</v>
      </c>
    </row>
    <row r="10" spans="1:4" s="20" customFormat="1" ht="47.25">
      <c r="A10" s="23" t="s">
        <v>8</v>
      </c>
      <c r="B10" s="9"/>
      <c r="C10" s="18" t="s">
        <v>141</v>
      </c>
      <c r="D10" s="11" t="s">
        <v>40</v>
      </c>
    </row>
    <row r="11" spans="1:4" s="20" customFormat="1" ht="15.75">
      <c r="A11" s="21"/>
      <c r="B11" s="9">
        <v>38565</v>
      </c>
      <c r="C11" s="60" t="s">
        <v>119</v>
      </c>
      <c r="D11" s="19"/>
    </row>
    <row r="12" spans="1:4" s="20" customFormat="1" ht="31.5">
      <c r="A12" s="23" t="s">
        <v>8</v>
      </c>
      <c r="B12" s="9"/>
      <c r="C12" s="18" t="s">
        <v>143</v>
      </c>
      <c r="D12" s="19" t="s">
        <v>41</v>
      </c>
    </row>
    <row r="13" spans="1:4" s="20" customFormat="1" ht="47.25">
      <c r="A13" s="23" t="s">
        <v>8</v>
      </c>
      <c r="B13" s="9"/>
      <c r="C13" s="18" t="s">
        <v>142</v>
      </c>
      <c r="D13" s="19" t="s">
        <v>40</v>
      </c>
    </row>
    <row r="14" spans="1:4" s="20" customFormat="1" ht="15.75">
      <c r="A14" s="21"/>
      <c r="B14" s="9">
        <v>38569</v>
      </c>
      <c r="C14" s="60" t="s">
        <v>120</v>
      </c>
      <c r="D14" s="19"/>
    </row>
    <row r="15" spans="1:4" s="20" customFormat="1" ht="15.75">
      <c r="A15" s="23" t="s">
        <v>8</v>
      </c>
      <c r="B15" s="9"/>
      <c r="C15" s="18" t="s">
        <v>144</v>
      </c>
      <c r="D15" s="19" t="s">
        <v>40</v>
      </c>
    </row>
    <row r="16" spans="2:4" ht="15.75">
      <c r="B16" s="9">
        <v>38590</v>
      </c>
      <c r="C16" s="18" t="s">
        <v>1</v>
      </c>
      <c r="D16" s="19" t="s">
        <v>40</v>
      </c>
    </row>
    <row r="17" spans="2:3" ht="15.75">
      <c r="B17" s="30">
        <v>38593</v>
      </c>
      <c r="C17" s="60" t="s">
        <v>119</v>
      </c>
    </row>
    <row r="18" spans="2:4" ht="31.5">
      <c r="B18" s="9">
        <v>38597</v>
      </c>
      <c r="C18" s="10" t="s">
        <v>145</v>
      </c>
      <c r="D18" s="11" t="s">
        <v>43</v>
      </c>
    </row>
    <row r="19" spans="1:4" s="22" customFormat="1" ht="15.75">
      <c r="A19" s="8"/>
      <c r="B19" s="9">
        <v>38597</v>
      </c>
      <c r="C19" s="60" t="s">
        <v>120</v>
      </c>
      <c r="D19" s="11"/>
    </row>
    <row r="20" spans="1:4" s="62" customFormat="1" ht="15.75">
      <c r="A20" s="21"/>
      <c r="B20" s="9">
        <v>38601</v>
      </c>
      <c r="C20" s="18" t="s">
        <v>182</v>
      </c>
      <c r="D20" s="19"/>
    </row>
    <row r="21" spans="1:4" s="20" customFormat="1" ht="15.75">
      <c r="A21" s="21"/>
      <c r="B21" s="9">
        <f>WORKDAY(B20,3,0)</f>
        <v>38604</v>
      </c>
      <c r="C21" s="18" t="s">
        <v>121</v>
      </c>
      <c r="D21" s="19" t="s">
        <v>40</v>
      </c>
    </row>
    <row r="22" spans="1:4" ht="15.75">
      <c r="A22" s="8"/>
      <c r="B22" s="9">
        <f>WORKDAY(B21,1,0)</f>
        <v>38607</v>
      </c>
      <c r="C22" s="10" t="s">
        <v>49</v>
      </c>
      <c r="D22" s="11" t="s">
        <v>41</v>
      </c>
    </row>
    <row r="23" spans="2:4" ht="15.75">
      <c r="B23" s="9">
        <f>WORKDAY(B22,2,0)</f>
        <v>38609</v>
      </c>
      <c r="C23" s="10" t="s">
        <v>9</v>
      </c>
      <c r="D23" s="11" t="s">
        <v>41</v>
      </c>
    </row>
    <row r="24" spans="2:4" ht="15.75">
      <c r="B24" s="9">
        <f>WORKDAY(B23,1,0)</f>
        <v>38610</v>
      </c>
      <c r="C24" s="10" t="s">
        <v>47</v>
      </c>
      <c r="D24" s="11" t="s">
        <v>48</v>
      </c>
    </row>
    <row r="25" spans="1:4" s="20" customFormat="1" ht="15.75">
      <c r="A25" s="21"/>
      <c r="B25" s="9">
        <f>WORKDAY(B28,-5,0)</f>
        <v>38607</v>
      </c>
      <c r="C25" s="18" t="s">
        <v>146</v>
      </c>
      <c r="D25" s="19" t="s">
        <v>41</v>
      </c>
    </row>
    <row r="26" spans="2:4" ht="15.75">
      <c r="B26" s="30">
        <f>WORKDAY(B25,2,0)</f>
        <v>38609</v>
      </c>
      <c r="C26" s="10" t="s">
        <v>147</v>
      </c>
      <c r="D26" s="11" t="s">
        <v>40</v>
      </c>
    </row>
    <row r="27" spans="2:4" ht="15.75">
      <c r="B27" s="9">
        <f>WORKDAY(B21,5,0)</f>
        <v>38611</v>
      </c>
      <c r="C27" s="10" t="s">
        <v>131</v>
      </c>
      <c r="D27" s="11" t="s">
        <v>40</v>
      </c>
    </row>
    <row r="28" spans="2:4" ht="15.75">
      <c r="B28" s="9">
        <f>WORKDAY(B27,1,0)</f>
        <v>38614</v>
      </c>
      <c r="C28" s="10" t="s">
        <v>148</v>
      </c>
      <c r="D28" s="11" t="s">
        <v>40</v>
      </c>
    </row>
    <row r="29" spans="2:4" ht="15.75">
      <c r="B29" s="30">
        <f>WORKDAY(B28,3,0)</f>
        <v>38617</v>
      </c>
      <c r="C29" s="10" t="s">
        <v>3</v>
      </c>
      <c r="D29" s="11" t="s">
        <v>40</v>
      </c>
    </row>
    <row r="30" spans="1:4" s="22" customFormat="1" ht="15.75">
      <c r="A30" s="8"/>
      <c r="B30" s="9">
        <f>WORKDAY(B24,5,0)</f>
        <v>38617</v>
      </c>
      <c r="C30" s="18" t="s">
        <v>10</v>
      </c>
      <c r="D30" s="11" t="s">
        <v>43</v>
      </c>
    </row>
    <row r="31" spans="2:4" ht="47.25">
      <c r="B31" s="9">
        <f>WORKDAY(B23,10,0)</f>
        <v>38623</v>
      </c>
      <c r="C31" s="10" t="s">
        <v>153</v>
      </c>
      <c r="D31" s="11" t="s">
        <v>41</v>
      </c>
    </row>
    <row r="32" spans="1:3" ht="15.75">
      <c r="A32" s="8"/>
      <c r="B32" s="9"/>
      <c r="C32" s="10"/>
    </row>
    <row r="33" spans="1:4" s="22" customFormat="1" ht="15.75">
      <c r="A33" s="8"/>
      <c r="B33" s="9"/>
      <c r="C33" s="38" t="s">
        <v>109</v>
      </c>
      <c r="D33" s="11"/>
    </row>
    <row r="34" spans="1:4" s="22" customFormat="1" ht="15.75">
      <c r="A34" s="8"/>
      <c r="B34" s="9"/>
      <c r="C34" s="50" t="s">
        <v>110</v>
      </c>
      <c r="D34" s="11"/>
    </row>
    <row r="35" spans="1:4" s="22" customFormat="1" ht="15.75">
      <c r="A35" s="23" t="s">
        <v>8</v>
      </c>
      <c r="B35" s="9"/>
      <c r="C35" s="10" t="s">
        <v>129</v>
      </c>
      <c r="D35" s="11" t="s">
        <v>43</v>
      </c>
    </row>
    <row r="36" spans="1:4" s="22" customFormat="1" ht="15.75">
      <c r="A36" s="23" t="s">
        <v>8</v>
      </c>
      <c r="B36" s="9"/>
      <c r="C36" s="10" t="s">
        <v>122</v>
      </c>
      <c r="D36" s="11" t="s">
        <v>38</v>
      </c>
    </row>
    <row r="37" spans="1:4" s="22" customFormat="1" ht="15.75">
      <c r="A37" s="23" t="s">
        <v>8</v>
      </c>
      <c r="B37" s="9"/>
      <c r="C37" s="10" t="s">
        <v>123</v>
      </c>
      <c r="D37" s="11" t="s">
        <v>52</v>
      </c>
    </row>
    <row r="38" spans="1:4" s="22" customFormat="1" ht="15.75">
      <c r="A38" s="23" t="s">
        <v>8</v>
      </c>
      <c r="B38" s="9"/>
      <c r="C38" s="10" t="s">
        <v>127</v>
      </c>
      <c r="D38" s="11" t="s">
        <v>43</v>
      </c>
    </row>
    <row r="39" spans="1:4" s="22" customFormat="1" ht="15.75">
      <c r="A39" s="23"/>
      <c r="B39" s="9">
        <v>38565</v>
      </c>
      <c r="C39" s="60" t="s">
        <v>151</v>
      </c>
      <c r="D39" s="11"/>
    </row>
    <row r="40" spans="1:4" s="22" customFormat="1" ht="15.75">
      <c r="A40" s="23"/>
      <c r="B40" s="9">
        <v>38569</v>
      </c>
      <c r="C40" s="60" t="s">
        <v>152</v>
      </c>
      <c r="D40" s="11"/>
    </row>
    <row r="41" spans="1:4" s="22" customFormat="1" ht="15.75">
      <c r="A41" s="23" t="s">
        <v>8</v>
      </c>
      <c r="B41" s="9"/>
      <c r="C41" s="10" t="s">
        <v>124</v>
      </c>
      <c r="D41" s="11" t="s">
        <v>43</v>
      </c>
    </row>
    <row r="42" spans="1:4" s="22" customFormat="1" ht="31.5">
      <c r="A42" s="8"/>
      <c r="B42" s="9">
        <v>38590</v>
      </c>
      <c r="C42" s="10" t="s">
        <v>164</v>
      </c>
      <c r="D42" s="11" t="s">
        <v>43</v>
      </c>
    </row>
    <row r="43" spans="1:4" s="22" customFormat="1" ht="63">
      <c r="A43" s="8"/>
      <c r="B43" s="9">
        <v>38590</v>
      </c>
      <c r="C43" s="10" t="s">
        <v>163</v>
      </c>
      <c r="D43" s="11" t="s">
        <v>38</v>
      </c>
    </row>
    <row r="44" spans="1:4" s="22" customFormat="1" ht="15.75">
      <c r="A44" s="8"/>
      <c r="B44" s="9">
        <f>WORKDAY(B111,-10,0)</f>
        <v>38601</v>
      </c>
      <c r="C44" s="10" t="s">
        <v>126</v>
      </c>
      <c r="D44" s="11" t="s">
        <v>42</v>
      </c>
    </row>
    <row r="45" spans="1:4" s="22" customFormat="1" ht="15.75">
      <c r="A45" s="8"/>
      <c r="B45" s="9">
        <f>WORKDAY(B124,-10,0)</f>
        <v>38624</v>
      </c>
      <c r="C45" s="10" t="s">
        <v>128</v>
      </c>
      <c r="D45" s="11" t="s">
        <v>42</v>
      </c>
    </row>
    <row r="46" spans="1:4" s="22" customFormat="1" ht="31.5">
      <c r="A46" s="8"/>
      <c r="B46" s="9">
        <f>WORKDAY(B30,5,0)</f>
        <v>38624</v>
      </c>
      <c r="C46" s="10" t="s">
        <v>154</v>
      </c>
      <c r="D46" s="11" t="s">
        <v>125</v>
      </c>
    </row>
    <row r="47" spans="1:4" s="22" customFormat="1" ht="15.75">
      <c r="A47" s="8"/>
      <c r="B47" s="9"/>
      <c r="C47" s="50" t="s">
        <v>108</v>
      </c>
      <c r="D47" s="11"/>
    </row>
    <row r="48" spans="1:4" s="22" customFormat="1" ht="15.75">
      <c r="A48" s="23" t="s">
        <v>8</v>
      </c>
      <c r="B48" s="9"/>
      <c r="C48" s="10" t="s">
        <v>160</v>
      </c>
      <c r="D48" s="11" t="s">
        <v>39</v>
      </c>
    </row>
    <row r="49" spans="1:4" s="22" customFormat="1" ht="15.75">
      <c r="A49" s="23" t="s">
        <v>8</v>
      </c>
      <c r="B49" s="9"/>
      <c r="C49" s="10" t="s">
        <v>159</v>
      </c>
      <c r="D49" s="11" t="s">
        <v>39</v>
      </c>
    </row>
    <row r="50" spans="1:4" s="22" customFormat="1" ht="15.75">
      <c r="A50" s="23" t="s">
        <v>8</v>
      </c>
      <c r="B50" s="9"/>
      <c r="C50" s="10" t="s">
        <v>166</v>
      </c>
      <c r="D50" s="11" t="s">
        <v>39</v>
      </c>
    </row>
    <row r="51" spans="1:4" s="22" customFormat="1" ht="15.75">
      <c r="A51" s="23" t="s">
        <v>8</v>
      </c>
      <c r="B51" s="9"/>
      <c r="C51" s="10" t="s">
        <v>165</v>
      </c>
      <c r="D51" s="11" t="s">
        <v>39</v>
      </c>
    </row>
    <row r="52" spans="1:4" s="22" customFormat="1" ht="15.75">
      <c r="A52" s="8"/>
      <c r="B52" s="9"/>
      <c r="C52" s="50" t="s">
        <v>112</v>
      </c>
      <c r="D52" s="11"/>
    </row>
    <row r="53" spans="1:4" s="20" customFormat="1" ht="15.75">
      <c r="A53" s="23" t="s">
        <v>8</v>
      </c>
      <c r="B53" s="9"/>
      <c r="C53" s="18" t="s">
        <v>167</v>
      </c>
      <c r="D53" s="19" t="s">
        <v>39</v>
      </c>
    </row>
    <row r="54" spans="1:4" s="20" customFormat="1" ht="15.75">
      <c r="A54" s="23" t="s">
        <v>8</v>
      </c>
      <c r="B54" s="9"/>
      <c r="C54" s="18" t="s">
        <v>168</v>
      </c>
      <c r="D54" s="19" t="s">
        <v>39</v>
      </c>
    </row>
    <row r="55" spans="1:4" s="22" customFormat="1" ht="15.75">
      <c r="A55" s="8"/>
      <c r="B55" s="9"/>
      <c r="C55" s="50" t="s">
        <v>169</v>
      </c>
      <c r="D55" s="11"/>
    </row>
    <row r="56" spans="1:4" ht="15.75">
      <c r="A56" s="23"/>
      <c r="B56" s="14">
        <v>38590</v>
      </c>
      <c r="C56" s="10" t="s">
        <v>161</v>
      </c>
      <c r="D56" s="11" t="s">
        <v>162</v>
      </c>
    </row>
    <row r="57" spans="1:4" ht="15.75">
      <c r="A57" s="23" t="s">
        <v>8</v>
      </c>
      <c r="B57" s="14"/>
      <c r="C57" s="10" t="s">
        <v>132</v>
      </c>
      <c r="D57" s="11" t="s">
        <v>42</v>
      </c>
    </row>
    <row r="58" spans="1:4" s="22" customFormat="1" ht="47.25">
      <c r="A58" s="8"/>
      <c r="B58" s="9">
        <v>38590</v>
      </c>
      <c r="C58" s="10" t="s">
        <v>183</v>
      </c>
      <c r="D58" s="11" t="s">
        <v>42</v>
      </c>
    </row>
    <row r="59" spans="1:4" s="22" customFormat="1" ht="15.75">
      <c r="A59" s="8"/>
      <c r="B59" s="9">
        <v>38590</v>
      </c>
      <c r="C59" s="10" t="s">
        <v>171</v>
      </c>
      <c r="D59" s="11" t="s">
        <v>42</v>
      </c>
    </row>
    <row r="60" spans="1:4" ht="15.75">
      <c r="A60" s="23" t="s">
        <v>8</v>
      </c>
      <c r="B60" s="14"/>
      <c r="C60" s="10" t="s">
        <v>170</v>
      </c>
      <c r="D60" s="11" t="s">
        <v>42</v>
      </c>
    </row>
    <row r="61" spans="2:4" ht="15.75">
      <c r="B61" s="14">
        <v>38597</v>
      </c>
      <c r="C61" s="10" t="s">
        <v>74</v>
      </c>
      <c r="D61" s="11" t="s">
        <v>42</v>
      </c>
    </row>
    <row r="62" spans="1:4" s="22" customFormat="1" ht="15.75">
      <c r="A62" s="8"/>
      <c r="B62" s="9">
        <v>38597</v>
      </c>
      <c r="C62" s="10" t="s">
        <v>138</v>
      </c>
      <c r="D62" s="11" t="s">
        <v>42</v>
      </c>
    </row>
    <row r="63" spans="1:4" s="22" customFormat="1" ht="15.75">
      <c r="A63" s="8"/>
      <c r="B63" s="9">
        <f>WORKDAY(B56,5,0)</f>
        <v>38597</v>
      </c>
      <c r="C63" s="10" t="s">
        <v>111</v>
      </c>
      <c r="D63" s="11" t="s">
        <v>42</v>
      </c>
    </row>
    <row r="64" spans="1:4" s="22" customFormat="1" ht="15.75">
      <c r="A64" s="8"/>
      <c r="B64" s="9">
        <f>WORKDAY(B62,5,0)</f>
        <v>38604</v>
      </c>
      <c r="C64" s="10" t="s">
        <v>172</v>
      </c>
      <c r="D64" s="11" t="s">
        <v>42</v>
      </c>
    </row>
    <row r="65" spans="2:4" ht="15.75">
      <c r="B65" s="14">
        <v>38611</v>
      </c>
      <c r="C65" s="10" t="s">
        <v>79</v>
      </c>
      <c r="D65" s="11" t="s">
        <v>42</v>
      </c>
    </row>
    <row r="66" spans="1:4" s="22" customFormat="1" ht="17.25" customHeight="1">
      <c r="A66" s="15"/>
      <c r="B66" s="16"/>
      <c r="C66" s="17"/>
      <c r="D66" s="56"/>
    </row>
    <row r="67" spans="1:4" s="53" customFormat="1" ht="17.25" customHeight="1">
      <c r="A67" s="51"/>
      <c r="B67" s="52"/>
      <c r="C67" s="38" t="s">
        <v>91</v>
      </c>
      <c r="D67" s="11"/>
    </row>
    <row r="68" spans="2:3" ht="15.75">
      <c r="B68" s="14"/>
      <c r="C68" s="50" t="s">
        <v>90</v>
      </c>
    </row>
    <row r="69" spans="2:4" ht="15.75">
      <c r="B69" s="14">
        <v>38590</v>
      </c>
      <c r="C69" s="10" t="s">
        <v>69</v>
      </c>
      <c r="D69" s="11" t="s">
        <v>39</v>
      </c>
    </row>
    <row r="70" spans="2:3" ht="15.75">
      <c r="B70" s="14"/>
      <c r="C70" s="50" t="s">
        <v>89</v>
      </c>
    </row>
    <row r="71" spans="1:4" ht="15.75">
      <c r="A71" s="23" t="s">
        <v>8</v>
      </c>
      <c r="B71" s="14"/>
      <c r="C71" s="10" t="s">
        <v>67</v>
      </c>
      <c r="D71" s="11" t="s">
        <v>48</v>
      </c>
    </row>
    <row r="72" spans="2:4" ht="15.75">
      <c r="B72" s="14">
        <v>38576</v>
      </c>
      <c r="C72" s="10" t="s">
        <v>71</v>
      </c>
      <c r="D72" s="11" t="s">
        <v>48</v>
      </c>
    </row>
    <row r="73" spans="1:4" ht="15.75">
      <c r="A73" s="23" t="s">
        <v>8</v>
      </c>
      <c r="B73" s="14"/>
      <c r="C73" s="10" t="s">
        <v>68</v>
      </c>
      <c r="D73" s="11" t="s">
        <v>39</v>
      </c>
    </row>
    <row r="74" spans="2:4" ht="15.75">
      <c r="B74" s="14">
        <v>38583</v>
      </c>
      <c r="C74" s="10" t="s">
        <v>70</v>
      </c>
      <c r="D74" s="11" t="s">
        <v>39</v>
      </c>
    </row>
    <row r="75" spans="2:3" ht="15.75">
      <c r="B75" s="14"/>
      <c r="C75" s="50" t="s">
        <v>88</v>
      </c>
    </row>
    <row r="76" spans="2:4" ht="15.75">
      <c r="B76" s="14">
        <v>38583</v>
      </c>
      <c r="C76" s="10" t="s">
        <v>72</v>
      </c>
      <c r="D76" s="11" t="s">
        <v>39</v>
      </c>
    </row>
    <row r="77" spans="2:3" ht="15.75">
      <c r="B77" s="14"/>
      <c r="C77" s="50" t="s">
        <v>87</v>
      </c>
    </row>
    <row r="78" spans="2:4" ht="15.75">
      <c r="B78" s="14">
        <v>38548</v>
      </c>
      <c r="C78" s="10" t="s">
        <v>95</v>
      </c>
      <c r="D78" s="11" t="s">
        <v>39</v>
      </c>
    </row>
    <row r="79" spans="2:4" ht="15.75">
      <c r="B79" s="14">
        <v>38562</v>
      </c>
      <c r="C79" s="10" t="s">
        <v>96</v>
      </c>
      <c r="D79" s="11" t="s">
        <v>39</v>
      </c>
    </row>
    <row r="80" spans="2:4" ht="15.75">
      <c r="B80" s="14">
        <v>38569</v>
      </c>
      <c r="C80" s="10" t="s">
        <v>73</v>
      </c>
      <c r="D80" s="11" t="s">
        <v>39</v>
      </c>
    </row>
    <row r="81" spans="2:4" ht="15.75">
      <c r="B81" s="14">
        <v>38590</v>
      </c>
      <c r="C81" s="10" t="s">
        <v>86</v>
      </c>
      <c r="D81" s="11" t="s">
        <v>39</v>
      </c>
    </row>
    <row r="82" spans="2:3" ht="15.75">
      <c r="B82" s="14"/>
      <c r="C82" s="50" t="s">
        <v>85</v>
      </c>
    </row>
    <row r="83" spans="2:4" ht="15.75">
      <c r="B83" s="14">
        <f>WORKDAY(B61,5,0)</f>
        <v>38604</v>
      </c>
      <c r="C83" s="10" t="s">
        <v>75</v>
      </c>
      <c r="D83" s="11" t="s">
        <v>42</v>
      </c>
    </row>
    <row r="84" spans="1:4" ht="15.75">
      <c r="A84" s="54"/>
      <c r="B84" s="14">
        <f>WORKDAY(B83,5,0)</f>
        <v>38611</v>
      </c>
      <c r="C84" s="10" t="s">
        <v>76</v>
      </c>
      <c r="D84" s="11" t="s">
        <v>42</v>
      </c>
    </row>
    <row r="85" spans="2:4" ht="15.75">
      <c r="B85" s="14">
        <f>WORKDAY(B61,15,0)</f>
        <v>38618</v>
      </c>
      <c r="C85" s="10" t="s">
        <v>77</v>
      </c>
      <c r="D85" s="11" t="s">
        <v>39</v>
      </c>
    </row>
    <row r="86" spans="2:3" ht="15.75">
      <c r="B86" s="14"/>
      <c r="C86" s="50" t="s">
        <v>78</v>
      </c>
    </row>
    <row r="87" spans="2:4" ht="15.75">
      <c r="B87" s="14">
        <f>WORKDAY(B65,5,0)</f>
        <v>38618</v>
      </c>
      <c r="C87" s="10" t="s">
        <v>80</v>
      </c>
      <c r="D87" s="11" t="s">
        <v>39</v>
      </c>
    </row>
    <row r="88" spans="2:4" ht="15.75">
      <c r="B88" s="14">
        <f>WORKDAY(B87,5,0)</f>
        <v>38625</v>
      </c>
      <c r="C88" s="10" t="s">
        <v>81</v>
      </c>
      <c r="D88" s="11" t="s">
        <v>39</v>
      </c>
    </row>
    <row r="89" spans="2:4" ht="15.75">
      <c r="B89" s="14">
        <f>B88</f>
        <v>38625</v>
      </c>
      <c r="C89" s="10" t="s">
        <v>97</v>
      </c>
      <c r="D89" s="11" t="s">
        <v>39</v>
      </c>
    </row>
    <row r="90" spans="2:4" ht="15.75">
      <c r="B90" s="14">
        <f>WORKDAY(B89,10,0)</f>
        <v>38639</v>
      </c>
      <c r="C90" s="10" t="s">
        <v>98</v>
      </c>
      <c r="D90" s="11" t="s">
        <v>39</v>
      </c>
    </row>
    <row r="91" spans="2:4" ht="15.75">
      <c r="B91" s="14">
        <f>WORKDAY(B88,30,0)</f>
        <v>38667</v>
      </c>
      <c r="C91" s="10" t="s">
        <v>82</v>
      </c>
      <c r="D91" s="11" t="s">
        <v>39</v>
      </c>
    </row>
    <row r="92" spans="2:3" ht="15.75">
      <c r="B92" s="14"/>
      <c r="C92" s="50" t="s">
        <v>84</v>
      </c>
    </row>
    <row r="93" spans="1:4" ht="15.75">
      <c r="A93" s="23" t="s">
        <v>8</v>
      </c>
      <c r="B93" s="14"/>
      <c r="C93" s="10" t="s">
        <v>83</v>
      </c>
      <c r="D93" s="11" t="s">
        <v>39</v>
      </c>
    </row>
    <row r="94" spans="1:4" ht="15.75">
      <c r="A94" s="23"/>
      <c r="B94" s="14">
        <f>WORKDAY(B58,10,0)</f>
        <v>38604</v>
      </c>
      <c r="C94" s="10" t="s">
        <v>56</v>
      </c>
      <c r="D94" s="11" t="s">
        <v>39</v>
      </c>
    </row>
    <row r="95" spans="1:4" ht="15.75">
      <c r="A95" s="23"/>
      <c r="B95" s="14"/>
      <c r="C95" s="50" t="s">
        <v>101</v>
      </c>
      <c r="D95" s="45"/>
    </row>
    <row r="96" spans="1:4" ht="15.75">
      <c r="A96" s="23" t="s">
        <v>8</v>
      </c>
      <c r="B96" s="14"/>
      <c r="C96" s="10" t="s">
        <v>102</v>
      </c>
      <c r="D96" s="11" t="s">
        <v>38</v>
      </c>
    </row>
    <row r="97" spans="1:4" ht="15.75">
      <c r="A97" s="23"/>
      <c r="B97" s="14">
        <v>38576</v>
      </c>
      <c r="C97" s="10" t="s">
        <v>103</v>
      </c>
      <c r="D97" s="11" t="s">
        <v>38</v>
      </c>
    </row>
    <row r="98" spans="1:4" ht="15.75">
      <c r="A98" s="23" t="s">
        <v>8</v>
      </c>
      <c r="B98" s="14"/>
      <c r="C98" s="10" t="s">
        <v>104</v>
      </c>
      <c r="D98" s="11" t="s">
        <v>38</v>
      </c>
    </row>
    <row r="99" spans="1:4" ht="15.75">
      <c r="A99" s="23"/>
      <c r="B99" s="14">
        <f>WORKDAY(B98,10,0)</f>
        <v>13</v>
      </c>
      <c r="C99" s="10" t="s">
        <v>105</v>
      </c>
      <c r="D99" s="11" t="s">
        <v>38</v>
      </c>
    </row>
    <row r="100" spans="1:4" ht="15.75">
      <c r="A100" s="23" t="s">
        <v>8</v>
      </c>
      <c r="B100" s="14"/>
      <c r="C100" s="10" t="s">
        <v>106</v>
      </c>
      <c r="D100" s="11" t="s">
        <v>38</v>
      </c>
    </row>
    <row r="101" spans="1:4" ht="15.75">
      <c r="A101" s="23"/>
      <c r="B101" s="14">
        <f>WORKDAY(B99,10,0)</f>
        <v>27</v>
      </c>
      <c r="C101" s="10" t="s">
        <v>107</v>
      </c>
      <c r="D101" s="11" t="s">
        <v>38</v>
      </c>
    </row>
    <row r="102" spans="1:4" ht="15.75">
      <c r="A102" s="23"/>
      <c r="B102" s="14"/>
      <c r="C102" s="50" t="s">
        <v>174</v>
      </c>
      <c r="D102" s="45"/>
    </row>
    <row r="103" spans="1:4" ht="63">
      <c r="A103" s="23" t="s">
        <v>8</v>
      </c>
      <c r="B103" s="14"/>
      <c r="C103" s="61" t="s">
        <v>173</v>
      </c>
      <c r="D103" s="45" t="s">
        <v>43</v>
      </c>
    </row>
    <row r="104" spans="1:4" ht="31.5">
      <c r="A104" s="21"/>
      <c r="B104" s="14">
        <v>38576</v>
      </c>
      <c r="C104" s="10" t="s">
        <v>175</v>
      </c>
      <c r="D104" s="45" t="s">
        <v>38</v>
      </c>
    </row>
    <row r="105" spans="1:4" ht="15.75">
      <c r="A105" s="21"/>
      <c r="B105" s="14">
        <f>WORKDAY(B104,10,0)</f>
        <v>38590</v>
      </c>
      <c r="C105" s="10" t="s">
        <v>176</v>
      </c>
      <c r="D105" s="45" t="s">
        <v>38</v>
      </c>
    </row>
    <row r="106" spans="2:3" ht="15.75">
      <c r="B106" s="14"/>
      <c r="C106" s="50" t="s">
        <v>92</v>
      </c>
    </row>
    <row r="107" spans="1:4" s="57" customFormat="1" ht="31.5">
      <c r="A107" s="23" t="s">
        <v>8</v>
      </c>
      <c r="B107" s="9"/>
      <c r="C107" s="18" t="s">
        <v>177</v>
      </c>
      <c r="D107" s="19" t="s">
        <v>52</v>
      </c>
    </row>
    <row r="108" spans="1:4" s="45" customFormat="1" ht="15.75">
      <c r="A108" s="8"/>
      <c r="B108" s="14">
        <v>38600</v>
      </c>
      <c r="C108" s="10" t="s">
        <v>139</v>
      </c>
      <c r="D108" s="11" t="s">
        <v>136</v>
      </c>
    </row>
    <row r="109" spans="1:4" s="45" customFormat="1" ht="15.75">
      <c r="A109" s="8"/>
      <c r="B109" s="14">
        <f>WORKDAY(B108,8,0)</f>
        <v>38610</v>
      </c>
      <c r="C109" s="10" t="s">
        <v>137</v>
      </c>
      <c r="D109" s="11" t="s">
        <v>136</v>
      </c>
    </row>
    <row r="110" spans="1:4" s="45" customFormat="1" ht="15.75">
      <c r="A110" s="8"/>
      <c r="B110" s="14">
        <f>WORKDAY(B109,1,0)</f>
        <v>38611</v>
      </c>
      <c r="C110" s="10" t="s">
        <v>114</v>
      </c>
      <c r="D110" s="11" t="s">
        <v>136</v>
      </c>
    </row>
    <row r="111" spans="1:4" s="45" customFormat="1" ht="15.75">
      <c r="A111" s="8"/>
      <c r="B111" s="14">
        <f>WORKDAY(B110,2,0)</f>
        <v>38615</v>
      </c>
      <c r="C111" s="10" t="s">
        <v>140</v>
      </c>
      <c r="D111" s="11" t="s">
        <v>136</v>
      </c>
    </row>
    <row r="112" spans="2:3" ht="15.75">
      <c r="B112" s="14"/>
      <c r="C112" s="50" t="s">
        <v>113</v>
      </c>
    </row>
    <row r="113" spans="2:4" ht="47.25">
      <c r="B113" s="30">
        <v>38576</v>
      </c>
      <c r="C113" s="10" t="s">
        <v>178</v>
      </c>
      <c r="D113" s="11" t="s">
        <v>50</v>
      </c>
    </row>
    <row r="114" spans="2:3" ht="15.75">
      <c r="B114" s="30"/>
      <c r="C114" s="10"/>
    </row>
    <row r="115" ht="15.75">
      <c r="C115" s="38" t="s">
        <v>36</v>
      </c>
    </row>
    <row r="116" spans="1:4" ht="15.75">
      <c r="A116" s="23" t="s">
        <v>8</v>
      </c>
      <c r="B116" s="14"/>
      <c r="C116" s="10" t="s">
        <v>100</v>
      </c>
      <c r="D116" s="11" t="s">
        <v>39</v>
      </c>
    </row>
    <row r="117" spans="1:4" ht="15.75">
      <c r="A117" s="23" t="s">
        <v>8</v>
      </c>
      <c r="B117" s="14"/>
      <c r="C117" s="10" t="s">
        <v>37</v>
      </c>
      <c r="D117" s="11" t="s">
        <v>39</v>
      </c>
    </row>
    <row r="118" spans="2:4" ht="31.5">
      <c r="B118" s="14">
        <v>38576</v>
      </c>
      <c r="C118" s="10" t="s">
        <v>179</v>
      </c>
      <c r="D118" s="11" t="s">
        <v>39</v>
      </c>
    </row>
    <row r="119" spans="1:4" ht="15.75">
      <c r="A119" s="23" t="s">
        <v>8</v>
      </c>
      <c r="B119" s="14"/>
      <c r="C119" s="10" t="s">
        <v>53</v>
      </c>
      <c r="D119" s="11" t="s">
        <v>39</v>
      </c>
    </row>
    <row r="120" spans="1:4" ht="63">
      <c r="A120" s="23"/>
      <c r="B120" s="14">
        <v>38576</v>
      </c>
      <c r="C120" s="10" t="s">
        <v>180</v>
      </c>
      <c r="D120" s="11" t="s">
        <v>39</v>
      </c>
    </row>
    <row r="121" spans="2:3" ht="15.75">
      <c r="B121" s="14"/>
      <c r="C121" s="10"/>
    </row>
    <row r="122" spans="2:7" ht="15.75">
      <c r="B122" s="14"/>
      <c r="C122" s="38" t="s">
        <v>99</v>
      </c>
      <c r="E122" s="59" t="s">
        <v>115</v>
      </c>
      <c r="F122" s="59" t="s">
        <v>116</v>
      </c>
      <c r="G122" s="59" t="s">
        <v>117</v>
      </c>
    </row>
    <row r="123" spans="1:4" ht="31.5">
      <c r="A123" s="8"/>
      <c r="B123" s="14">
        <f>WORKDAY(B111,1,0)</f>
        <v>38616</v>
      </c>
      <c r="C123" s="10" t="s">
        <v>94</v>
      </c>
      <c r="D123" s="11" t="s">
        <v>39</v>
      </c>
    </row>
    <row r="124" spans="1:7" ht="15.75">
      <c r="A124" s="8"/>
      <c r="B124" s="14">
        <f>WORKDAY(B123,G124,0)</f>
        <v>38638</v>
      </c>
      <c r="C124" s="10" t="s">
        <v>93</v>
      </c>
      <c r="D124" s="11" t="s">
        <v>39</v>
      </c>
      <c r="E124" s="12">
        <v>16</v>
      </c>
      <c r="F124" s="12">
        <v>1</v>
      </c>
      <c r="G124" s="12">
        <f>ROUND(E124/F124,0)</f>
        <v>16</v>
      </c>
    </row>
    <row r="125" spans="1:7" ht="15.75">
      <c r="A125" s="8"/>
      <c r="B125" s="14">
        <f>WORKDAY(B124,G125,0)</f>
        <v>38656</v>
      </c>
      <c r="C125" s="10" t="s">
        <v>158</v>
      </c>
      <c r="D125" s="11" t="s">
        <v>39</v>
      </c>
      <c r="E125" s="12">
        <v>12</v>
      </c>
      <c r="F125" s="12">
        <v>1</v>
      </c>
      <c r="G125" s="12">
        <f>ROUND(E125/F125,0)</f>
        <v>12</v>
      </c>
    </row>
    <row r="126" spans="1:7" ht="15.75">
      <c r="A126" s="8"/>
      <c r="B126" s="14">
        <f>WORKDAY(B125,G126,0)</f>
        <v>38666</v>
      </c>
      <c r="C126" s="10" t="s">
        <v>155</v>
      </c>
      <c r="D126" s="11" t="s">
        <v>39</v>
      </c>
      <c r="E126" s="12">
        <v>15</v>
      </c>
      <c r="F126" s="12">
        <v>2</v>
      </c>
      <c r="G126" s="12">
        <f>ROUND(E126/F126,0)</f>
        <v>8</v>
      </c>
    </row>
    <row r="127" spans="1:7" ht="15.75">
      <c r="A127" s="8"/>
      <c r="B127" s="14">
        <f>WORKDAY(B126,G127,0)</f>
        <v>38667</v>
      </c>
      <c r="C127" s="10" t="s">
        <v>156</v>
      </c>
      <c r="D127" s="11" t="s">
        <v>39</v>
      </c>
      <c r="E127" s="12">
        <v>1</v>
      </c>
      <c r="F127" s="12">
        <v>1</v>
      </c>
      <c r="G127" s="12">
        <f>ROUND(E127/F127,0)</f>
        <v>1</v>
      </c>
    </row>
    <row r="128" spans="1:7" ht="15.75">
      <c r="A128" s="8"/>
      <c r="B128" s="16">
        <f>WORKDAY(B127,G128,0)</f>
        <v>38679</v>
      </c>
      <c r="C128" s="10" t="s">
        <v>157</v>
      </c>
      <c r="D128" s="11" t="s">
        <v>39</v>
      </c>
      <c r="E128" s="12">
        <v>15</v>
      </c>
      <c r="F128" s="12">
        <v>2</v>
      </c>
      <c r="G128" s="12">
        <f>ROUND(E128/F128,0)</f>
        <v>8</v>
      </c>
    </row>
    <row r="129" spans="1:3" ht="15.75">
      <c r="A129" s="8"/>
      <c r="B129" s="14"/>
      <c r="C129" s="10"/>
    </row>
    <row r="131" ht="20.25">
      <c r="C131" s="47" t="s">
        <v>46</v>
      </c>
    </row>
    <row r="132" spans="1:4" s="45" customFormat="1" ht="94.5">
      <c r="A132" s="21"/>
      <c r="B132" s="48"/>
      <c r="C132" s="49" t="s">
        <v>181</v>
      </c>
      <c r="D132" s="19" t="s">
        <v>41</v>
      </c>
    </row>
    <row r="133" spans="1:4" s="45" customFormat="1" ht="94.5">
      <c r="A133" s="8"/>
      <c r="B133" s="46"/>
      <c r="C133" s="40" t="s">
        <v>4</v>
      </c>
      <c r="D133" s="11" t="s">
        <v>41</v>
      </c>
    </row>
    <row r="134" spans="1:4" s="45" customFormat="1" ht="126">
      <c r="A134" s="21"/>
      <c r="B134" s="48"/>
      <c r="C134" s="49" t="s">
        <v>5</v>
      </c>
      <c r="D134" s="19" t="s">
        <v>41</v>
      </c>
    </row>
    <row r="135" spans="1:4" s="45" customFormat="1" ht="94.5">
      <c r="A135" s="8"/>
      <c r="B135" s="46"/>
      <c r="C135" s="40" t="s">
        <v>133</v>
      </c>
      <c r="D135" s="11" t="s">
        <v>38</v>
      </c>
    </row>
    <row r="136" spans="1:4" s="45" customFormat="1" ht="173.25">
      <c r="A136" s="8"/>
      <c r="B136" s="46"/>
      <c r="C136" s="40" t="s">
        <v>134</v>
      </c>
      <c r="D136" s="11"/>
    </row>
    <row r="137" spans="1:4" s="45" customFormat="1" ht="94.5">
      <c r="A137" s="8"/>
      <c r="B137" s="46"/>
      <c r="C137" s="40" t="s">
        <v>130</v>
      </c>
      <c r="D137" s="11"/>
    </row>
    <row r="138" spans="1:4" s="45" customFormat="1" ht="110.25">
      <c r="A138" s="8"/>
      <c r="B138" s="46"/>
      <c r="C138" s="40" t="s">
        <v>135</v>
      </c>
      <c r="D138" s="11"/>
    </row>
    <row r="140" spans="1:4" s="45" customFormat="1" ht="20.25">
      <c r="A140" s="8"/>
      <c r="B140" s="46"/>
      <c r="C140" s="47" t="s">
        <v>44</v>
      </c>
      <c r="D140" s="11"/>
    </row>
    <row r="141" spans="1:4" s="45" customFormat="1" ht="47.25">
      <c r="A141" s="8"/>
      <c r="B141" s="46" t="s">
        <v>45</v>
      </c>
      <c r="C141" s="10" t="s">
        <v>2</v>
      </c>
      <c r="D141" s="11"/>
    </row>
    <row r="142" spans="1:4" s="45" customFormat="1" ht="15.75">
      <c r="A142" s="8"/>
      <c r="B142" s="46"/>
      <c r="C142" s="10"/>
      <c r="D142" s="11"/>
    </row>
    <row r="143" spans="1:4" s="45" customFormat="1" ht="15.75">
      <c r="A143" s="8"/>
      <c r="B143" s="46"/>
      <c r="C143" s="10"/>
      <c r="D143" s="11"/>
    </row>
    <row r="144" spans="1:4" s="45" customFormat="1" ht="15.75">
      <c r="A144" s="8"/>
      <c r="B144" s="46"/>
      <c r="C144" s="10"/>
      <c r="D144" s="11"/>
    </row>
    <row r="145" spans="1:4" s="45" customFormat="1" ht="15.75">
      <c r="A145" s="8"/>
      <c r="B145" s="46"/>
      <c r="C145" s="10"/>
      <c r="D145" s="11"/>
    </row>
    <row r="146" spans="1:4" s="45" customFormat="1" ht="15.75">
      <c r="A146" s="8"/>
      <c r="B146" s="46"/>
      <c r="C146" s="10"/>
      <c r="D146" s="11"/>
    </row>
    <row r="147" spans="1:4" s="45" customFormat="1" ht="15.75">
      <c r="A147" s="8"/>
      <c r="B147" s="46"/>
      <c r="C147" s="10"/>
      <c r="D147" s="11"/>
    </row>
    <row r="148" spans="1:4" s="45" customFormat="1" ht="15.75">
      <c r="A148" s="8"/>
      <c r="B148" s="46"/>
      <c r="C148" s="10"/>
      <c r="D148" s="11"/>
    </row>
    <row r="149" spans="1:4" s="45" customFormat="1" ht="15.75">
      <c r="A149" s="8"/>
      <c r="B149" s="46"/>
      <c r="C149" s="10"/>
      <c r="D149" s="11"/>
    </row>
    <row r="150" spans="1:4" s="45" customFormat="1" ht="15.75">
      <c r="A150" s="8"/>
      <c r="B150" s="46"/>
      <c r="C150" s="10"/>
      <c r="D150" s="11"/>
    </row>
    <row r="151" spans="1:4" s="45" customFormat="1" ht="15.75">
      <c r="A151" s="8"/>
      <c r="B151" s="46"/>
      <c r="C151" s="10"/>
      <c r="D151" s="11"/>
    </row>
    <row r="152" spans="1:4" s="45" customFormat="1" ht="15.75">
      <c r="A152" s="8"/>
      <c r="B152" s="46"/>
      <c r="C152" s="10"/>
      <c r="D152" s="11"/>
    </row>
    <row r="153" spans="1:4" s="45" customFormat="1" ht="15.75">
      <c r="A153" s="8"/>
      <c r="B153" s="46"/>
      <c r="C153" s="10"/>
      <c r="D153" s="11"/>
    </row>
    <row r="154" spans="1:4" s="45" customFormat="1" ht="15.75">
      <c r="A154" s="8"/>
      <c r="B154" s="46"/>
      <c r="C154" s="10"/>
      <c r="D154" s="11"/>
    </row>
    <row r="155" spans="1:4" s="45" customFormat="1" ht="15.75">
      <c r="A155" s="8"/>
      <c r="B155" s="46"/>
      <c r="C155" s="10"/>
      <c r="D155" s="11"/>
    </row>
    <row r="156" spans="1:4" s="45" customFormat="1" ht="15.75">
      <c r="A156" s="8"/>
      <c r="B156" s="46"/>
      <c r="C156" s="10"/>
      <c r="D156" s="11"/>
    </row>
    <row r="157" spans="1:4" s="45" customFormat="1" ht="15.75">
      <c r="A157" s="8"/>
      <c r="B157" s="46"/>
      <c r="C157" s="10"/>
      <c r="D157" s="11"/>
    </row>
    <row r="158" spans="1:4" s="45" customFormat="1" ht="15.75">
      <c r="A158" s="8"/>
      <c r="B158" s="46"/>
      <c r="C158" s="10"/>
      <c r="D158" s="11"/>
    </row>
    <row r="159" spans="1:4" s="45" customFormat="1" ht="15.75">
      <c r="A159" s="8"/>
      <c r="B159" s="46"/>
      <c r="C159" s="10"/>
      <c r="D159" s="11"/>
    </row>
    <row r="160" spans="1:4" s="45" customFormat="1" ht="15.75">
      <c r="A160" s="8"/>
      <c r="B160" s="46"/>
      <c r="C160" s="10"/>
      <c r="D160" s="11"/>
    </row>
    <row r="161" spans="1:4" s="45" customFormat="1" ht="15.75">
      <c r="A161" s="8"/>
      <c r="B161" s="46"/>
      <c r="C161" s="10"/>
      <c r="D161" s="11"/>
    </row>
    <row r="162" spans="1:4" s="45" customFormat="1" ht="15.75">
      <c r="A162" s="8"/>
      <c r="B162" s="46"/>
      <c r="C162" s="10"/>
      <c r="D162" s="11"/>
    </row>
    <row r="163" spans="1:4" s="45" customFormat="1" ht="15.75">
      <c r="A163" s="8"/>
      <c r="B163" s="46"/>
      <c r="C163" s="10"/>
      <c r="D163" s="11"/>
    </row>
    <row r="164" spans="1:4" s="45" customFormat="1" ht="15.75">
      <c r="A164" s="8"/>
      <c r="B164" s="46"/>
      <c r="C164" s="10"/>
      <c r="D164" s="11"/>
    </row>
    <row r="165" spans="1:4" s="45" customFormat="1" ht="15.75">
      <c r="A165" s="8"/>
      <c r="B165" s="46"/>
      <c r="C165" s="10"/>
      <c r="D165" s="11"/>
    </row>
  </sheetData>
  <conditionalFormatting sqref="B6:B25 B27:B65536 B1:B4">
    <cfRule type="cellIs" priority="1" dxfId="0" operator="lessThan" stopIfTrue="1">
      <formula>$B$1</formula>
    </cfRule>
  </conditionalFormatting>
  <printOptions/>
  <pageMargins left="0.75" right="0.75" top="1" bottom="1" header="0.5" footer="0.5"/>
  <pageSetup fitToHeight="0"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sheetPr>
    <pageSetUpPr fitToPage="1"/>
  </sheetPr>
  <dimension ref="A1:D41"/>
  <sheetViews>
    <sheetView workbookViewId="0" topLeftCell="A1">
      <selection activeCell="D21" sqref="D21"/>
    </sheetView>
  </sheetViews>
  <sheetFormatPr defaultColWidth="9.140625" defaultRowHeight="12.75"/>
  <cols>
    <col min="1" max="1" width="6.140625" style="2" customWidth="1"/>
    <col min="2" max="2" width="9.00390625" style="26" bestFit="1" customWidth="1"/>
    <col min="3" max="3" width="84.28125" style="29" customWidth="1"/>
    <col min="4" max="4" width="19.421875" style="3" bestFit="1" customWidth="1"/>
    <col min="5" max="16384" width="9.140625" style="3" customWidth="1"/>
  </cols>
  <sheetData>
    <row r="1" spans="2:4" ht="25.5">
      <c r="B1" s="24">
        <f ca="1">TODAY()</f>
        <v>38590</v>
      </c>
      <c r="C1" s="25" t="s">
        <v>11</v>
      </c>
      <c r="D1" s="4"/>
    </row>
    <row r="3" spans="3:4" ht="20.25">
      <c r="C3" s="27" t="s">
        <v>6</v>
      </c>
      <c r="D3" s="1"/>
    </row>
    <row r="4" spans="1:3" ht="15.75">
      <c r="A4" s="5" t="s">
        <v>8</v>
      </c>
      <c r="B4" s="28"/>
      <c r="C4" s="7" t="s">
        <v>34</v>
      </c>
    </row>
    <row r="5" spans="1:3" ht="31.5">
      <c r="A5" s="5" t="s">
        <v>8</v>
      </c>
      <c r="B5" s="28"/>
      <c r="C5" s="7" t="s">
        <v>57</v>
      </c>
    </row>
    <row r="6" spans="1:3" ht="47.25">
      <c r="A6" s="5" t="s">
        <v>8</v>
      </c>
      <c r="B6" s="28"/>
      <c r="C6" s="7" t="s">
        <v>58</v>
      </c>
    </row>
    <row r="7" spans="2:3" ht="31.5">
      <c r="B7" s="28">
        <v>38506</v>
      </c>
      <c r="C7" s="7" t="s">
        <v>59</v>
      </c>
    </row>
    <row r="8" spans="2:3" ht="15.75">
      <c r="B8" s="28">
        <v>38511</v>
      </c>
      <c r="C8" s="7" t="s">
        <v>12</v>
      </c>
    </row>
    <row r="9" spans="2:3" ht="15.75">
      <c r="B9" s="28">
        <f>WORKDAY(B8,5,0)</f>
        <v>38518</v>
      </c>
      <c r="C9" s="7" t="s">
        <v>13</v>
      </c>
    </row>
    <row r="10" spans="2:3" ht="15.75">
      <c r="B10" s="28">
        <f>WORKDAY(B9,5,0)</f>
        <v>38525</v>
      </c>
      <c r="C10" s="7" t="s">
        <v>14</v>
      </c>
    </row>
    <row r="11" spans="2:3" ht="15.75">
      <c r="B11" s="28">
        <f>WORKDAY(B10,5,0)</f>
        <v>38532</v>
      </c>
      <c r="C11" s="7" t="s">
        <v>16</v>
      </c>
    </row>
    <row r="12" spans="2:3" ht="15.75">
      <c r="B12" s="28">
        <v>38534</v>
      </c>
      <c r="C12" s="7" t="s">
        <v>15</v>
      </c>
    </row>
    <row r="13" spans="2:3" ht="15.75">
      <c r="B13" s="28">
        <f>WORKDAY(B12,5,1)</f>
        <v>38541</v>
      </c>
      <c r="C13" s="7" t="s">
        <v>17</v>
      </c>
    </row>
    <row r="14" spans="2:3" ht="15.75">
      <c r="B14" s="28">
        <f>WORKDAY(B13,5,1)</f>
        <v>38548</v>
      </c>
      <c r="C14" s="7" t="s">
        <v>18</v>
      </c>
    </row>
    <row r="16" ht="20.25">
      <c r="C16" s="27" t="s">
        <v>7</v>
      </c>
    </row>
    <row r="17" ht="15.75">
      <c r="C17" s="6" t="s">
        <v>13</v>
      </c>
    </row>
    <row r="18" ht="15.75">
      <c r="C18" s="7" t="s">
        <v>22</v>
      </c>
    </row>
    <row r="19" ht="15.75">
      <c r="C19" s="7" t="s">
        <v>23</v>
      </c>
    </row>
    <row r="20" ht="15.75">
      <c r="C20" s="7" t="s">
        <v>24</v>
      </c>
    </row>
    <row r="21" ht="15.75">
      <c r="C21" s="6" t="s">
        <v>17</v>
      </c>
    </row>
    <row r="22" ht="15.75">
      <c r="C22" s="7" t="s">
        <v>25</v>
      </c>
    </row>
    <row r="23" ht="15.75">
      <c r="C23" s="7" t="s">
        <v>26</v>
      </c>
    </row>
    <row r="24" ht="15.75">
      <c r="C24" s="7" t="s">
        <v>60</v>
      </c>
    </row>
    <row r="25" ht="15.75">
      <c r="C25" s="7" t="s">
        <v>27</v>
      </c>
    </row>
    <row r="26" ht="15.75">
      <c r="C26" s="7" t="s">
        <v>28</v>
      </c>
    </row>
    <row r="27" ht="15.75">
      <c r="C27" s="7" t="s">
        <v>29</v>
      </c>
    </row>
    <row r="28" ht="15.75">
      <c r="C28" s="7" t="s">
        <v>30</v>
      </c>
    </row>
    <row r="29" ht="15.75">
      <c r="C29" s="7" t="s">
        <v>31</v>
      </c>
    </row>
    <row r="30" spans="1:3" ht="15.75">
      <c r="A30" s="3"/>
      <c r="C30" s="2" t="s">
        <v>65</v>
      </c>
    </row>
    <row r="31" spans="1:3" ht="15.75">
      <c r="A31" s="3"/>
      <c r="C31" s="2" t="s">
        <v>64</v>
      </c>
    </row>
    <row r="32" ht="15.75">
      <c r="C32" s="7" t="s">
        <v>32</v>
      </c>
    </row>
    <row r="33" ht="15.75">
      <c r="C33" s="7" t="s">
        <v>33</v>
      </c>
    </row>
    <row r="34" ht="31.5">
      <c r="C34" s="7" t="s">
        <v>62</v>
      </c>
    </row>
    <row r="35" ht="31.5">
      <c r="C35" s="7" t="s">
        <v>63</v>
      </c>
    </row>
    <row r="37" ht="20.25">
      <c r="C37" s="27" t="s">
        <v>46</v>
      </c>
    </row>
    <row r="38" ht="15.75">
      <c r="C38" s="7" t="s">
        <v>19</v>
      </c>
    </row>
    <row r="39" ht="15.75">
      <c r="C39" s="7" t="s">
        <v>20</v>
      </c>
    </row>
    <row r="40" ht="15.75">
      <c r="C40" s="7" t="s">
        <v>21</v>
      </c>
    </row>
    <row r="41" ht="15.75">
      <c r="C41" s="7" t="s">
        <v>61</v>
      </c>
    </row>
  </sheetData>
  <conditionalFormatting sqref="B16:B65536 B1:B14">
    <cfRule type="cellIs" priority="1" dxfId="0" operator="lessThan" stopIfTrue="1">
      <formula>$B$1</formula>
    </cfRule>
  </conditionalFormatting>
  <printOptions/>
  <pageMargins left="0.75" right="0.75" top="1" bottom="1" header="0.5" footer="0.5"/>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reiersen</dc:creator>
  <cp:keywords/>
  <dc:description/>
  <cp:lastModifiedBy>reiersen</cp:lastModifiedBy>
  <cp:lastPrinted>2005-08-02T14:01:45Z</cp:lastPrinted>
  <dcterms:created xsi:type="dcterms:W3CDTF">2005-04-29T17:54:18Z</dcterms:created>
  <dcterms:modified xsi:type="dcterms:W3CDTF">2005-08-26T13:47:07Z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