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160" activeTab="1"/>
  </bookViews>
  <sheets>
    <sheet name="Tab 0 Approval Form" sheetId="1" r:id="rId1"/>
    <sheet name="Table I - Dsn Labor" sheetId="2" r:id="rId2"/>
    <sheet name="Table II - M&amp;S" sheetId="3" r:id="rId3"/>
    <sheet name="Table III Fab &amp; Assy" sheetId="4" r:id="rId4"/>
    <sheet name="Table IV - Conting &amp; Risk " sheetId="5" r:id="rId5"/>
    <sheet name="Table V - Dwg Tree" sheetId="6" r:id="rId6"/>
  </sheets>
  <definedNames>
    <definedName name="_xlnm.Print_Area" localSheetId="0">'Tab 0 Approval Form'!$A$1:$B$32</definedName>
    <definedName name="_xlnm.Print_Area" localSheetId="1">'Table I - Dsn Labor'!$A$8:$G$38</definedName>
    <definedName name="_xlnm.Print_Area" localSheetId="2">'Table II - M&amp;S'!$A$8:$K$9</definedName>
    <definedName name="_xlnm.Print_Area" localSheetId="3">'Table III Fab &amp; Assy'!$A$8:$L$11</definedName>
    <definedName name="_xlnm.Print_Titles" localSheetId="1">'Table I - Dsn Labor'!$1:$7</definedName>
    <definedName name="_xlnm.Print_Titles" localSheetId="2">'Table II - M&amp;S'!$1:$7</definedName>
    <definedName name="_xlnm.Print_Titles" localSheetId="3">'Table III Fab &amp; Assy'!$1:$7</definedName>
  </definedNames>
  <calcPr fullCalcOnLoad="1"/>
</workbook>
</file>

<file path=xl/sharedStrings.xml><?xml version="1.0" encoding="utf-8"?>
<sst xmlns="http://schemas.openxmlformats.org/spreadsheetml/2006/main" count="263" uniqueCount="184">
  <si>
    <t>Description:</t>
  </si>
  <si>
    <t>EMEM</t>
  </si>
  <si>
    <t>Basis of Estimate</t>
  </si>
  <si>
    <t>Uncertainty of the Estimate</t>
  </si>
  <si>
    <t>Design Maturity</t>
  </si>
  <si>
    <t>High</t>
  </si>
  <si>
    <t>Medium</t>
  </si>
  <si>
    <t>Low</t>
  </si>
  <si>
    <t>Task ID</t>
  </si>
  <si>
    <t>Fabrication and Assembly</t>
  </si>
  <si>
    <t>Materials and Supplies</t>
  </si>
  <si>
    <t xml:space="preserve">Title III </t>
  </si>
  <si>
    <t>Disposition of deviation requests and non-conformances</t>
  </si>
  <si>
    <t>Procurement coordination</t>
  </si>
  <si>
    <t>Title I an II Design</t>
  </si>
  <si>
    <t>Subtotal Title I &amp; II Design</t>
  </si>
  <si>
    <t>Subtotal Title III Design</t>
  </si>
  <si>
    <t>Notes:</t>
  </si>
  <si>
    <t>ea</t>
  </si>
  <si>
    <t>NCSX Work Approval Form (WAF)</t>
  </si>
  <si>
    <t>Schedule:</t>
  </si>
  <si>
    <t>See Attached</t>
  </si>
  <si>
    <t>Approvals:</t>
  </si>
  <si>
    <t>____________________________________                     ___________________</t>
  </si>
  <si>
    <t>Project Manager                                                                   Date</t>
  </si>
  <si>
    <t>Job Manager: Paul Goranson</t>
  </si>
  <si>
    <t>Comments/Other Considerations</t>
  </si>
  <si>
    <t>Design Complexity</t>
  </si>
  <si>
    <t>Other Comments:</t>
  </si>
  <si>
    <t>Uncertainty Range (%)</t>
  </si>
  <si>
    <t>Job Manager                                                                         Date</t>
  </si>
  <si>
    <t>Responsible Line Manager                                                    Date</t>
  </si>
  <si>
    <t xml:space="preserve"> </t>
  </si>
  <si>
    <t>Engineering Department Head                                               Date</t>
  </si>
  <si>
    <t>Residual Impacts</t>
  </si>
  <si>
    <t>Note:  High/Medium/Low uncertainty assessment from Job Manager. Uncertainty range based on AACEI recommended practice 18R-97 as amended for NCSX.</t>
  </si>
  <si>
    <t>Cost Impact</t>
  </si>
  <si>
    <t>Schedule Impact</t>
  </si>
  <si>
    <t>Job</t>
  </si>
  <si>
    <t>Risk Description</t>
  </si>
  <si>
    <t>Likelihood of Occurring</t>
  </si>
  <si>
    <t>Mitigation Plan</t>
  </si>
  <si>
    <t>Basis of estimate</t>
  </si>
  <si>
    <t>[1]</t>
  </si>
  <si>
    <t>Low cost and schedule impacts are considered the minimum (0-percentile) impacts should the event occur.</t>
  </si>
  <si>
    <t>High cost and schedule impacts are considered the maximum (100-percentile) impacts should the event occur</t>
  </si>
  <si>
    <t>[2]</t>
  </si>
  <si>
    <t>Cost impacts should be entered as man-hours (by demographic) and M&amp;S direct cost under basis of estimate.</t>
  </si>
  <si>
    <t>Cost impacts should NOT include standing army costs which are separately calculated from the schedule impact</t>
  </si>
  <si>
    <t>Project control is reponsible for quantifying the low and high cost impacts based on the labor hours and M&amp;S identified</t>
  </si>
  <si>
    <t>[3]</t>
  </si>
  <si>
    <t>The schedule impacts should be entered as the min and max impacts on the critical path.</t>
  </si>
  <si>
    <t>If there is no critical path impact then the schedule entries should be zero.</t>
  </si>
  <si>
    <t xml:space="preserve">[4] </t>
  </si>
  <si>
    <t>Likelihood of occurrence should be entered consistent with our risk classification methodology, i.e.</t>
  </si>
  <si>
    <t xml:space="preserve"> VL= Very Likely (P&gt;80%), L=Likely (80%&gt;P&gt;40%), U=Unlikley (40%&gt;P&gt;10%), VU=Very Unlikely (P&lt;10%), NC=Non-credible (P&lt;1%)</t>
  </si>
  <si>
    <t>ORNL RM</t>
  </si>
  <si>
    <t>WBS Number: 12</t>
  </si>
  <si>
    <t>WBS Title:  Vaccum Vessel</t>
  </si>
  <si>
    <t>Job Number:  1260</t>
  </si>
  <si>
    <t>Job Title:  NBI Port Extensions</t>
  </si>
  <si>
    <t>This element covers the efforts to designand fabricate the NBI Port Extensions.</t>
  </si>
  <si>
    <t>This element covers the design of the NBI Port Extensions</t>
  </si>
  <si>
    <t>ORNL E/D</t>
  </si>
  <si>
    <t>Review and Update Assbly Dwgs</t>
  </si>
  <si>
    <t>Review and Update Port Mod Dwg</t>
  </si>
  <si>
    <t>Review and Update Large Rect Port Dwg</t>
  </si>
  <si>
    <t>Review and Small Large Rect Port Dwg</t>
  </si>
  <si>
    <t>Review and Update Weldment Dwgs</t>
  </si>
  <si>
    <t>Review and Update Misc Det &amp; Cuts Dwgs</t>
  </si>
  <si>
    <t>Review of Drawings</t>
  </si>
  <si>
    <t>INSTALLED AS PART OF FIELD PERIOD ASSEMBLY</t>
  </si>
  <si>
    <t>Costs reflects recent significant increase in Inconel price.</t>
  </si>
  <si>
    <t>Lateral supports added.</t>
  </si>
  <si>
    <t>Man Access ports should be removed from the estimates if they were included on other estimates.</t>
  </si>
  <si>
    <t>This element consists of the port duct, seals, and all cover flanges</t>
  </si>
  <si>
    <t>weight of shell assembly, with ports</t>
  </si>
  <si>
    <t>lbs</t>
  </si>
  <si>
    <t>$/lb for fabrication</t>
  </si>
  <si>
    <t>$/lb</t>
  </si>
  <si>
    <t>Includes recent vendor Inconel quotes of $43/lb.</t>
  </si>
  <si>
    <t>subtotal, fab cost shell</t>
  </si>
  <si>
    <t>Ports</t>
  </si>
  <si>
    <t>8" o.d. flange, 6" tube</t>
  </si>
  <si>
    <t>$/ea</t>
  </si>
  <si>
    <t>MDC catalog 10</t>
  </si>
  <si>
    <t>8" o.d. rotatable cover flange</t>
  </si>
  <si>
    <t>no. of 8" ports</t>
  </si>
  <si>
    <t>cost for 8" ports</t>
  </si>
  <si>
    <t>14.5" x 16.5"  flange with tube(ss)</t>
  </si>
  <si>
    <t>blank 14.5" x 16.5" flanges(ss)</t>
  </si>
  <si>
    <t>no. of 14.5" x 16.5" ports</t>
  </si>
  <si>
    <t>cost for 14.5" x 16.5" ports</t>
  </si>
  <si>
    <t>16.5" o.d. flange, 14" tube</t>
  </si>
  <si>
    <t>16.5" o.d. rotatable cover flange</t>
  </si>
  <si>
    <t>no. of 16.5" ports</t>
  </si>
  <si>
    <t>cost for 16.5" ports</t>
  </si>
  <si>
    <t>large square flange cover, ss</t>
  </si>
  <si>
    <t>o-ring seals for diamond flange and square flange</t>
  </si>
  <si>
    <t>based on actual procurement</t>
  </si>
  <si>
    <t>subtotal, ports</t>
  </si>
  <si>
    <t>Fabricate and install lateral support</t>
  </si>
  <si>
    <t>Ref drawing SE124-073. Estimate based on MDL fabrication of similar parts for QPS.</t>
  </si>
  <si>
    <t>number of supports</t>
  </si>
  <si>
    <t>subtotal for support</t>
  </si>
  <si>
    <t>Total, each nbi port duct extension</t>
  </si>
  <si>
    <t>no. of nbi duct extensions</t>
  </si>
  <si>
    <t>total, 3 extensions</t>
  </si>
  <si>
    <t>None of the above includes an interface to the cryostat.</t>
  </si>
  <si>
    <t>U</t>
  </si>
  <si>
    <t>X</t>
  </si>
  <si>
    <t>Design is vintage and revisit could result in criteria changes, i.e. diagnostic requirements, number of ports, NB alignment, further design review, etc.</t>
  </si>
  <si>
    <t>Engineering hours to redo models and hold design review.</t>
  </si>
  <si>
    <t>Schedule was made more aggressive with early start to assure ageement with design.</t>
  </si>
  <si>
    <t>200 hrs ORNL EM</t>
  </si>
  <si>
    <t>400 hrs ORNL EM</t>
  </si>
  <si>
    <t>Assume 2 drawings @ 40 hr each - based on recent MDL &amp; NCSX experience</t>
  </si>
  <si>
    <t>Assume 2 drawings @ 20 hr each - based on recent MDL &amp; NCSX experience</t>
  </si>
  <si>
    <t>Assume 2 people for ~1/2 Weeks - based in recent MDL &amp; NCSX experience</t>
  </si>
  <si>
    <t>Assume 1 drawing @ 40 hr each - based on recent MDL &amp; NCSX experience</t>
  </si>
  <si>
    <t>Assume 3 drawings @ 40 hr each - based on recent MDL &amp; NCSX experience</t>
  </si>
  <si>
    <t>Category</t>
  </si>
  <si>
    <t>Amount (Hrs)</t>
  </si>
  <si>
    <t>% of ETC</t>
  </si>
  <si>
    <t>CATEGORIZATION CODES:</t>
  </si>
  <si>
    <t>1 - National Standards</t>
  </si>
  <si>
    <t>2 - Engineering Judgement/Experience</t>
  </si>
  <si>
    <t>3 - Estimates/Data from External Sources (e.g., W7X, ATF, etc.)</t>
  </si>
  <si>
    <t>4 - Previous PPPL/ORNL Experieince (e.g., TFTR, NSTX, PLT, etc.)</t>
  </si>
  <si>
    <t>5 - Prototype Data/Test Results</t>
  </si>
  <si>
    <t>6 - Catelogue Price/Vendor Quote</t>
  </si>
  <si>
    <t>7 - Placed Contracts</t>
  </si>
  <si>
    <t>9 - Other</t>
  </si>
  <si>
    <t>Totals</t>
  </si>
  <si>
    <t>8 - Actual experience for NCSX Work</t>
  </si>
  <si>
    <t>Amount ($)</t>
  </si>
  <si>
    <t>NCSX/MDL experience</t>
  </si>
  <si>
    <t>Prepare for PDR Neutral Beam Transition Duct</t>
  </si>
  <si>
    <t>PDR for NBTD</t>
  </si>
  <si>
    <t>Resolve PDR Chits</t>
  </si>
  <si>
    <t>Peer Review to Establish Requirements</t>
  </si>
  <si>
    <t>Prepare for FDR Neutral Beam Transition Duct</t>
  </si>
  <si>
    <t>Final Design Review</t>
  </si>
  <si>
    <t>Milestone - no resources</t>
  </si>
  <si>
    <t xml:space="preserve">Stress analysis </t>
  </si>
  <si>
    <t>Based in recent MDL &amp; NCSX experience</t>
  </si>
  <si>
    <t>Update of drawings as Needed</t>
  </si>
  <si>
    <t>-10%/+15%</t>
  </si>
  <si>
    <t>se122-068</t>
  </si>
  <si>
    <t>NB assy</t>
  </si>
  <si>
    <t>se122-073</t>
  </si>
  <si>
    <t>Flange</t>
  </si>
  <si>
    <t>NB Assy
SE122-068</t>
  </si>
  <si>
    <t>se122-077</t>
  </si>
  <si>
    <t>Port base weldment</t>
  </si>
  <si>
    <t>se122-078</t>
  </si>
  <si>
    <t>Port upper weldment</t>
  </si>
  <si>
    <t>New port weldment</t>
  </si>
  <si>
    <t>Port weldment</t>
  </si>
  <si>
    <t>se122-075</t>
  </si>
  <si>
    <t>se122-093</t>
  </si>
  <si>
    <t>Cover</t>
  </si>
  <si>
    <t>se122-184</t>
  </si>
  <si>
    <t>FLANGE
SE122-073</t>
  </si>
  <si>
    <t>Port Base Weldment
SE122-077</t>
  </si>
  <si>
    <t>Port Upper Weldment
SE122-078</t>
  </si>
  <si>
    <t>PORT WELDMENT
SE122-075</t>
  </si>
  <si>
    <t>PORT WELDMENT
SE122-094</t>
  </si>
  <si>
    <t>se122-090</t>
  </si>
  <si>
    <t>se122-094</t>
  </si>
  <si>
    <t>se122-042</t>
  </si>
  <si>
    <t>Block</t>
  </si>
  <si>
    <t>se122-045</t>
  </si>
  <si>
    <t>Bracket</t>
  </si>
  <si>
    <t>new assy 094 &amp; 093</t>
  </si>
  <si>
    <t>Cover Flange weldment</t>
  </si>
  <si>
    <t>PORT WELDMENT
NEW PORT WELDMENT</t>
  </si>
  <si>
    <t>BRACKET
SE122-0045</t>
  </si>
  <si>
    <t>BLOCK
SE122-0042</t>
  </si>
  <si>
    <t>PORT WELDMENT
SE122-090</t>
  </si>
  <si>
    <t>COVER
SE122-184</t>
  </si>
  <si>
    <t>COVER FLANGE WELDMENT
SE122-093</t>
  </si>
  <si>
    <t>COVER
SE122-093</t>
  </si>
  <si>
    <t>COVER FLANGE WELDMENT
SE122-094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</si>
</sst>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&quot;$&quot;#,##0.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General;General;&quot;&quot;"/>
    <numFmt numFmtId="178" formatCode="_(* #,##0_);_(* \(#,##0\);_(* &quot;-&quot;??_);_(@_)"/>
    <numFmt numFmtId="179" formatCode="0.0;[Red]0.0"/>
    <numFmt numFmtId="180" formatCode="_(* #,##0.000_);_(* \(#,##0.000\);_(* &quot;-&quot;??_);_(@_)"/>
    <numFmt numFmtId="181" formatCode="_(* #,##0.000_);_(* \(#,##0.000\);_(* &quot;-&quot;???_);_(@_)"/>
    <numFmt numFmtId="182" formatCode="_(* #,##0.0_);_(* \(#,##0.0\);_(* &quot;-&quot;??_);_(@_)"/>
    <numFmt numFmtId="183" formatCode="&quot;$&quot;#,##0\K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$&quot;#,##0.0\K"/>
    <numFmt numFmtId="189" formatCode="[$-409]d\-mmm\-yyyy;@"/>
    <numFmt numFmtId="190" formatCode="m/d/yy;@"/>
    <numFmt numFmtId="191" formatCode="[$-409]dddd\,\ mmmm\ dd\,\ yyyy"/>
    <numFmt numFmtId="192" formatCode="[$-409]mmmm\ d\,\ yyyy;@"/>
  </numFmts>
  <fonts count="2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sz val="10"/>
      <name val="Times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u val="single"/>
      <sz val="12.5"/>
      <color indexed="61"/>
      <name val="Arial"/>
      <family val="0"/>
    </font>
    <font>
      <u val="single"/>
      <sz val="12.5"/>
      <color indexed="12"/>
      <name val="Arial"/>
      <family val="0"/>
    </font>
    <font>
      <b/>
      <u val="single"/>
      <sz val="16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2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gray125"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 wrapText="1"/>
    </xf>
    <xf numFmtId="0" fontId="7" fillId="0" borderId="1" xfId="0" applyFont="1" applyFill="1" applyBorder="1" applyAlignment="1">
      <alignment textRotation="90" wrapText="1"/>
    </xf>
    <xf numFmtId="0" fontId="0" fillId="0" borderId="0" xfId="0" applyFont="1" applyAlignment="1">
      <alignment wrapText="1"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textRotation="90"/>
    </xf>
    <xf numFmtId="0" fontId="0" fillId="0" borderId="0" xfId="0" applyFont="1" applyAlignment="1">
      <alignment textRotation="90"/>
    </xf>
    <xf numFmtId="0" fontId="0" fillId="4" borderId="0" xfId="0" applyFont="1" applyFill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" xfId="0" applyFont="1" applyBorder="1" applyAlignment="1">
      <alignment horizontal="centerContinuous" wrapText="1"/>
    </xf>
    <xf numFmtId="1" fontId="0" fillId="4" borderId="0" xfId="0" applyNumberFormat="1" applyFont="1" applyFill="1" applyAlignment="1">
      <alignment/>
    </xf>
    <xf numFmtId="0" fontId="0" fillId="0" borderId="0" xfId="0" applyFont="1" applyAlignment="1">
      <alignment/>
    </xf>
    <xf numFmtId="1" fontId="0" fillId="4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22" applyAlignment="1">
      <alignment horizontal="left" vertical="top" wrapText="1"/>
      <protection locked="0"/>
    </xf>
    <xf numFmtId="0" fontId="6" fillId="0" borderId="0" xfId="0" applyFont="1" applyFill="1" applyAlignment="1">
      <alignment horizontal="centerContinuous" wrapText="1"/>
    </xf>
    <xf numFmtId="0" fontId="1" fillId="0" borderId="0" xfId="0" applyFont="1" applyFill="1" applyAlignment="1">
      <alignment horizontal="left"/>
    </xf>
    <xf numFmtId="0" fontId="0" fillId="2" borderId="0" xfId="0" applyFill="1" applyBorder="1" applyAlignment="1">
      <alignment/>
    </xf>
    <xf numFmtId="0" fontId="16" fillId="0" borderId="3" xfId="22" applyFont="1" applyBorder="1" applyAlignment="1">
      <alignment horizontal="centerContinuous"/>
      <protection locked="0"/>
    </xf>
    <xf numFmtId="0" fontId="0" fillId="0" borderId="4" xfId="22" applyBorder="1" applyAlignment="1">
      <alignment horizontal="centerContinuous"/>
      <protection locked="0"/>
    </xf>
    <xf numFmtId="0" fontId="0" fillId="0" borderId="0" xfId="22">
      <alignment/>
      <protection locked="0"/>
    </xf>
    <xf numFmtId="0" fontId="2" fillId="0" borderId="5" xfId="22" applyFont="1" applyBorder="1">
      <alignment/>
      <protection locked="0"/>
    </xf>
    <xf numFmtId="0" fontId="5" fillId="0" borderId="6" xfId="22" applyFont="1" applyBorder="1">
      <alignment/>
      <protection locked="0"/>
    </xf>
    <xf numFmtId="0" fontId="0" fillId="0" borderId="6" xfId="22" applyBorder="1">
      <alignment/>
      <protection locked="0"/>
    </xf>
    <xf numFmtId="0" fontId="2" fillId="0" borderId="7" xfId="22" applyFont="1" applyBorder="1">
      <alignment/>
      <protection locked="0"/>
    </xf>
    <xf numFmtId="0" fontId="0" fillId="0" borderId="8" xfId="22" applyBorder="1" applyAlignment="1">
      <alignment horizontal="left"/>
      <protection locked="0"/>
    </xf>
    <xf numFmtId="0" fontId="2" fillId="0" borderId="0" xfId="22" applyFont="1">
      <alignment/>
      <protection locked="0"/>
    </xf>
    <xf numFmtId="0" fontId="0" fillId="0" borderId="0" xfId="22" applyAlignment="1">
      <alignment horizontal="left"/>
      <protection locked="0"/>
    </xf>
    <xf numFmtId="0" fontId="5" fillId="0" borderId="6" xfId="0" applyFont="1" applyBorder="1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17" fillId="0" borderId="0" xfId="0" applyFont="1" applyAlignment="1">
      <alignment horizontal="centerContinuous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" fillId="0" borderId="5" xfId="0" applyFont="1" applyBorder="1" applyAlignment="1">
      <alignment/>
    </xf>
    <xf numFmtId="0" fontId="2" fillId="0" borderId="5" xfId="21" applyFont="1" applyBorder="1">
      <alignment/>
      <protection locked="0"/>
    </xf>
    <xf numFmtId="0" fontId="0" fillId="0" borderId="6" xfId="21" applyFont="1" applyBorder="1" applyAlignment="1">
      <alignment horizontal="left"/>
      <protection locked="0"/>
    </xf>
    <xf numFmtId="0" fontId="0" fillId="0" borderId="0" xfId="21">
      <alignment/>
      <protection locked="0"/>
    </xf>
    <xf numFmtId="0" fontId="0" fillId="0" borderId="6" xfId="21" applyBorder="1" applyAlignment="1">
      <alignment horizontal="left"/>
      <protection locked="0"/>
    </xf>
    <xf numFmtId="0" fontId="0" fillId="0" borderId="0" xfId="21" applyFont="1">
      <alignment/>
      <protection locked="0"/>
    </xf>
    <xf numFmtId="0" fontId="18" fillId="0" borderId="0" xfId="0" applyFont="1" applyAlignment="1">
      <alignment/>
    </xf>
    <xf numFmtId="0" fontId="18" fillId="0" borderId="6" xfId="22" applyFont="1" applyBorder="1">
      <alignment/>
      <protection locked="0"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horizontal="center" wrapText="1"/>
    </xf>
    <xf numFmtId="0" fontId="10" fillId="0" borderId="6" xfId="0" applyFont="1" applyBorder="1" applyAlignment="1">
      <alignment horizontal="justify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Continuous" vertical="top"/>
    </xf>
    <xf numFmtId="0" fontId="2" fillId="0" borderId="2" xfId="0" applyFont="1" applyBorder="1" applyAlignment="1">
      <alignment horizontal="centerContinuous" wrapText="1"/>
    </xf>
    <xf numFmtId="0" fontId="2" fillId="0" borderId="0" xfId="0" applyFont="1" applyBorder="1" applyAlignment="1">
      <alignment horizontal="center" wrapText="1"/>
    </xf>
    <xf numFmtId="0" fontId="0" fillId="4" borderId="0" xfId="0" applyFont="1" applyFill="1" applyBorder="1" applyAlignment="1">
      <alignment wrapText="1"/>
    </xf>
    <xf numFmtId="0" fontId="0" fillId="5" borderId="0" xfId="0" applyFill="1" applyAlignment="1">
      <alignment/>
    </xf>
    <xf numFmtId="0" fontId="2" fillId="5" borderId="0" xfId="0" applyFont="1" applyFill="1" applyAlignment="1">
      <alignment/>
    </xf>
    <xf numFmtId="0" fontId="0" fillId="0" borderId="0" xfId="0" applyFont="1" applyBorder="1" applyAlignment="1">
      <alignment textRotation="90" wrapText="1"/>
    </xf>
    <xf numFmtId="1" fontId="0" fillId="0" borderId="0" xfId="0" applyNumberFormat="1" applyFont="1" applyAlignment="1">
      <alignment/>
    </xf>
    <xf numFmtId="0" fontId="0" fillId="4" borderId="0" xfId="0" applyFont="1" applyFill="1" applyAlignment="1">
      <alignment/>
    </xf>
    <xf numFmtId="1" fontId="2" fillId="4" borderId="0" xfId="0" applyNumberFormat="1" applyFont="1" applyFill="1" applyAlignment="1">
      <alignment/>
    </xf>
    <xf numFmtId="0" fontId="17" fillId="0" borderId="0" xfId="0" applyFont="1" applyAlignment="1">
      <alignment/>
    </xf>
    <xf numFmtId="0" fontId="13" fillId="0" borderId="0" xfId="0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 wrapText="1"/>
    </xf>
    <xf numFmtId="166" fontId="2" fillId="0" borderId="0" xfId="0" applyNumberFormat="1" applyFont="1" applyFill="1" applyBorder="1" applyAlignment="1">
      <alignment/>
    </xf>
    <xf numFmtId="0" fontId="0" fillId="0" borderId="9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Border="1" applyAlignment="1">
      <alignment vertical="top" wrapText="1"/>
    </xf>
    <xf numFmtId="0" fontId="2" fillId="6" borderId="0" xfId="0" applyFont="1" applyFill="1" applyAlignment="1">
      <alignment vertical="top"/>
    </xf>
    <xf numFmtId="0" fontId="2" fillId="6" borderId="0" xfId="0" applyFont="1" applyFill="1" applyAlignment="1">
      <alignment vertical="top" wrapText="1"/>
    </xf>
    <xf numFmtId="0" fontId="2" fillId="6" borderId="0" xfId="0" applyFont="1" applyFill="1" applyAlignment="1">
      <alignment horizontal="center" vertical="top"/>
    </xf>
    <xf numFmtId="0" fontId="0" fillId="0" borderId="0" xfId="0" applyFill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2" fillId="0" borderId="0" xfId="0" applyFont="1" applyAlignment="1">
      <alignment horizontal="center" wrapText="1"/>
    </xf>
    <xf numFmtId="0" fontId="10" fillId="0" borderId="0" xfId="0" applyFont="1" applyFill="1" applyAlignment="1">
      <alignment textRotation="91" wrapText="1"/>
    </xf>
    <xf numFmtId="0" fontId="2" fillId="5" borderId="3" xfId="0" applyFont="1" applyFill="1" applyBorder="1" applyAlignment="1">
      <alignment horizontal="centerContinuous"/>
    </xf>
    <xf numFmtId="0" fontId="2" fillId="5" borderId="0" xfId="0" applyFont="1" applyFill="1" applyAlignment="1">
      <alignment horizontal="center"/>
    </xf>
    <xf numFmtId="0" fontId="0" fillId="7" borderId="0" xfId="0" applyFill="1" applyAlignment="1">
      <alignment/>
    </xf>
    <xf numFmtId="0" fontId="2" fillId="5" borderId="5" xfId="0" applyFont="1" applyFill="1" applyBorder="1" applyAlignment="1">
      <alignment/>
    </xf>
    <xf numFmtId="9" fontId="2" fillId="7" borderId="0" xfId="0" applyNumberFormat="1" applyFont="1" applyFill="1" applyAlignment="1">
      <alignment/>
    </xf>
    <xf numFmtId="0" fontId="2" fillId="5" borderId="7" xfId="0" applyFont="1" applyFill="1" applyBorder="1" applyAlignment="1">
      <alignment/>
    </xf>
    <xf numFmtId="9" fontId="2" fillId="0" borderId="0" xfId="0" applyNumberFormat="1" applyFont="1" applyAlignment="1">
      <alignment/>
    </xf>
    <xf numFmtId="0" fontId="0" fillId="5" borderId="4" xfId="0" applyFill="1" applyBorder="1" applyAlignment="1">
      <alignment horizontal="centerContinuous"/>
    </xf>
    <xf numFmtId="0" fontId="0" fillId="5" borderId="6" xfId="0" applyFill="1" applyBorder="1" applyAlignment="1">
      <alignment/>
    </xf>
    <xf numFmtId="0" fontId="0" fillId="5" borderId="8" xfId="0" applyFill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166" fontId="2" fillId="0" borderId="0" xfId="0" applyNumberFormat="1" applyFont="1" applyFill="1" applyBorder="1" applyAlignment="1">
      <alignment vertical="top"/>
    </xf>
    <xf numFmtId="166" fontId="12" fillId="0" borderId="0" xfId="0" applyNumberFormat="1" applyFont="1" applyFill="1" applyBorder="1" applyAlignment="1">
      <alignment vertical="top"/>
    </xf>
    <xf numFmtId="0" fontId="20" fillId="0" borderId="0" xfId="0" applyFont="1" applyAlignment="1">
      <alignment vertical="top" wrapText="1"/>
    </xf>
    <xf numFmtId="0" fontId="12" fillId="0" borderId="0" xfId="0" applyFont="1" applyFill="1" applyBorder="1" applyAlignment="1">
      <alignment/>
    </xf>
    <xf numFmtId="0" fontId="12" fillId="0" borderId="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2" fontId="5" fillId="0" borderId="0" xfId="0" applyNumberFormat="1" applyFont="1" applyAlignment="1">
      <alignment/>
    </xf>
    <xf numFmtId="42" fontId="2" fillId="0" borderId="0" xfId="0" applyNumberFormat="1" applyFont="1" applyAlignment="1">
      <alignment horizontal="center" wrapText="1"/>
    </xf>
    <xf numFmtId="42" fontId="2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0" fillId="5" borderId="2" xfId="0" applyFill="1" applyBorder="1" applyAlignment="1">
      <alignment/>
    </xf>
    <xf numFmtId="42" fontId="2" fillId="0" borderId="0" xfId="0" applyNumberFormat="1" applyFont="1" applyAlignment="1">
      <alignment/>
    </xf>
    <xf numFmtId="42" fontId="21" fillId="2" borderId="0" xfId="0" applyNumberFormat="1" applyFont="1" applyFill="1" applyAlignment="1">
      <alignment horizontal="center"/>
    </xf>
    <xf numFmtId="42" fontId="2" fillId="0" borderId="0" xfId="0" applyNumberFormat="1" applyFont="1" applyAlignment="1">
      <alignment vertical="top"/>
    </xf>
    <xf numFmtId="0" fontId="1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/>
    </xf>
    <xf numFmtId="42" fontId="2" fillId="5" borderId="0" xfId="0" applyNumberFormat="1" applyFont="1" applyFill="1" applyAlignment="1">
      <alignment/>
    </xf>
    <xf numFmtId="0" fontId="21" fillId="2" borderId="0" xfId="0" applyFont="1" applyFill="1" applyAlignment="1">
      <alignment horizontal="center"/>
    </xf>
    <xf numFmtId="0" fontId="2" fillId="0" borderId="0" xfId="0" applyFont="1" applyFill="1" applyBorder="1" applyAlignment="1">
      <alignment vertical="top"/>
    </xf>
    <xf numFmtId="0" fontId="2" fillId="7" borderId="0" xfId="0" applyFont="1" applyFill="1" applyAlignment="1">
      <alignment/>
    </xf>
    <xf numFmtId="0" fontId="0" fillId="0" borderId="9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2" fillId="6" borderId="0" xfId="0" applyFont="1" applyFill="1" applyAlignment="1">
      <alignment vertical="top" wrapText="1"/>
    </xf>
    <xf numFmtId="0" fontId="2" fillId="6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9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textRotation="90"/>
    </xf>
    <xf numFmtId="0" fontId="22" fillId="4" borderId="0" xfId="0" applyFont="1" applyFill="1" applyAlignment="1">
      <alignment/>
    </xf>
    <xf numFmtId="0" fontId="22" fillId="0" borderId="0" xfId="0" applyFont="1" applyAlignment="1">
      <alignment/>
    </xf>
    <xf numFmtId="1" fontId="22" fillId="0" borderId="0" xfId="0" applyNumberFormat="1" applyFont="1" applyAlignment="1">
      <alignment/>
    </xf>
    <xf numFmtId="0" fontId="22" fillId="4" borderId="0" xfId="0" applyFont="1" applyFill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0" fontId="18" fillId="0" borderId="0" xfId="0" applyFont="1" applyAlignment="1">
      <alignment/>
    </xf>
    <xf numFmtId="0" fontId="22" fillId="0" borderId="0" xfId="0" applyFont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top"/>
    </xf>
    <xf numFmtId="0" fontId="2" fillId="0" borderId="0" xfId="0" applyFont="1" applyFill="1" applyAlignment="1">
      <alignment vertical="top"/>
    </xf>
    <xf numFmtId="49" fontId="2" fillId="5" borderId="0" xfId="0" applyNumberFormat="1" applyFont="1" applyFill="1" applyAlignment="1">
      <alignment horizontal="center"/>
    </xf>
    <xf numFmtId="0" fontId="0" fillId="0" borderId="6" xfId="0" applyFont="1" applyFill="1" applyBorder="1" applyAlignment="1">
      <alignment horizontal="justify" vertical="top"/>
    </xf>
    <xf numFmtId="0" fontId="23" fillId="8" borderId="0" xfId="0" applyFont="1" applyFill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3" fillId="0" borderId="0" xfId="0" applyFont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Job 1501and1550_2007ETC_Cost Basis-Fnl" xfId="21"/>
    <cellStyle name="Normal_Job 5801_2007ETC_Cost Basi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1552575</xdr:colOff>
      <xdr:row>54</xdr:row>
      <xdr:rowOff>76200</xdr:rowOff>
    </xdr:from>
    <xdr:to>
      <xdr:col>2</xdr:col>
      <xdr:colOff>9525</xdr:colOff>
      <xdr:row>83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3702" t="19038" r="25317" b="3974"/>
        <a:stretch>
          <a:fillRect/>
        </a:stretch>
      </xdr:blipFill>
      <xdr:spPr>
        <a:xfrm>
          <a:off x="1552575" y="9648825"/>
          <a:ext cx="7267575" cy="475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8</xdr:row>
      <xdr:rowOff>123825</xdr:rowOff>
    </xdr:from>
    <xdr:to>
      <xdr:col>7</xdr:col>
      <xdr:colOff>0</xdr:colOff>
      <xdr:row>8</xdr:row>
      <xdr:rowOff>123825</xdr:rowOff>
    </xdr:to>
    <xdr:sp>
      <xdr:nvSpPr>
        <xdr:cNvPr id="1" name="Line 1"/>
        <xdr:cNvSpPr>
          <a:spLocks/>
        </xdr:cNvSpPr>
      </xdr:nvSpPr>
      <xdr:spPr>
        <a:xfrm>
          <a:off x="6181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600075</xdr:colOff>
      <xdr:row>4</xdr:row>
      <xdr:rowOff>0</xdr:rowOff>
    </xdr:from>
    <xdr:to>
      <xdr:col>15</xdr:col>
      <xdr:colOff>600075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11658600" y="76200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95250</xdr:rowOff>
    </xdr:from>
    <xdr:to>
      <xdr:col>26</xdr:col>
      <xdr:colOff>9525</xdr:colOff>
      <xdr:row>5</xdr:row>
      <xdr:rowOff>95250</xdr:rowOff>
    </xdr:to>
    <xdr:sp>
      <xdr:nvSpPr>
        <xdr:cNvPr id="3" name="Line 3"/>
        <xdr:cNvSpPr>
          <a:spLocks/>
        </xdr:cNvSpPr>
      </xdr:nvSpPr>
      <xdr:spPr>
        <a:xfrm>
          <a:off x="11668125" y="1047750"/>
          <a:ext cx="610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5</xdr:row>
      <xdr:rowOff>85725</xdr:rowOff>
    </xdr:from>
    <xdr:to>
      <xdr:col>26</xdr:col>
      <xdr:colOff>0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17764125" y="10382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104775</xdr:rowOff>
    </xdr:from>
    <xdr:to>
      <xdr:col>21</xdr:col>
      <xdr:colOff>0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>
          <a:off x="14716125" y="10572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323850</xdr:colOff>
      <xdr:row>5</xdr:row>
      <xdr:rowOff>104775</xdr:rowOff>
    </xdr:from>
    <xdr:to>
      <xdr:col>23</xdr:col>
      <xdr:colOff>323850</xdr:colOff>
      <xdr:row>12</xdr:row>
      <xdr:rowOff>9525</xdr:rowOff>
    </xdr:to>
    <xdr:sp>
      <xdr:nvSpPr>
        <xdr:cNvPr id="6" name="Line 6"/>
        <xdr:cNvSpPr>
          <a:spLocks/>
        </xdr:cNvSpPr>
      </xdr:nvSpPr>
      <xdr:spPr>
        <a:xfrm>
          <a:off x="16259175" y="1057275"/>
          <a:ext cx="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266700</xdr:colOff>
      <xdr:row>5</xdr:row>
      <xdr:rowOff>95250</xdr:rowOff>
    </xdr:from>
    <xdr:to>
      <xdr:col>18</xdr:col>
      <xdr:colOff>266700</xdr:colOff>
      <xdr:row>12</xdr:row>
      <xdr:rowOff>0</xdr:rowOff>
    </xdr:to>
    <xdr:sp>
      <xdr:nvSpPr>
        <xdr:cNvPr id="7" name="Line 7"/>
        <xdr:cNvSpPr>
          <a:spLocks/>
        </xdr:cNvSpPr>
      </xdr:nvSpPr>
      <xdr:spPr>
        <a:xfrm>
          <a:off x="13154025" y="1047750"/>
          <a:ext cx="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5</xdr:row>
      <xdr:rowOff>95250</xdr:rowOff>
    </xdr:from>
    <xdr:to>
      <xdr:col>15</xdr:col>
      <xdr:colOff>600075</xdr:colOff>
      <xdr:row>5</xdr:row>
      <xdr:rowOff>95250</xdr:rowOff>
    </xdr:to>
    <xdr:sp>
      <xdr:nvSpPr>
        <xdr:cNvPr id="8" name="Line 8"/>
        <xdr:cNvSpPr>
          <a:spLocks/>
        </xdr:cNvSpPr>
      </xdr:nvSpPr>
      <xdr:spPr>
        <a:xfrm flipH="1">
          <a:off x="5553075" y="1047750"/>
          <a:ext cx="610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5</xdr:row>
      <xdr:rowOff>95250</xdr:rowOff>
    </xdr:from>
    <xdr:to>
      <xdr:col>5</xdr:col>
      <xdr:colOff>590550</xdr:colOff>
      <xdr:row>7</xdr:row>
      <xdr:rowOff>0</xdr:rowOff>
    </xdr:to>
    <xdr:sp>
      <xdr:nvSpPr>
        <xdr:cNvPr id="9" name="Line 9"/>
        <xdr:cNvSpPr>
          <a:spLocks/>
        </xdr:cNvSpPr>
      </xdr:nvSpPr>
      <xdr:spPr>
        <a:xfrm>
          <a:off x="5553075" y="10477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295275</xdr:colOff>
      <xdr:row>5</xdr:row>
      <xdr:rowOff>95250</xdr:rowOff>
    </xdr:from>
    <xdr:to>
      <xdr:col>13</xdr:col>
      <xdr:colOff>295275</xdr:colOff>
      <xdr:row>11</xdr:row>
      <xdr:rowOff>180975</xdr:rowOff>
    </xdr:to>
    <xdr:sp>
      <xdr:nvSpPr>
        <xdr:cNvPr id="10" name="Line 10"/>
        <xdr:cNvSpPr>
          <a:spLocks/>
        </xdr:cNvSpPr>
      </xdr:nvSpPr>
      <xdr:spPr>
        <a:xfrm>
          <a:off x="10134600" y="1047750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15</xdr:row>
      <xdr:rowOff>19050</xdr:rowOff>
    </xdr:from>
    <xdr:to>
      <xdr:col>7</xdr:col>
      <xdr:colOff>323850</xdr:colOff>
      <xdr:row>29</xdr:row>
      <xdr:rowOff>9525</xdr:rowOff>
    </xdr:to>
    <xdr:sp>
      <xdr:nvSpPr>
        <xdr:cNvPr id="11" name="Line 11"/>
        <xdr:cNvSpPr>
          <a:spLocks/>
        </xdr:cNvSpPr>
      </xdr:nvSpPr>
      <xdr:spPr>
        <a:xfrm>
          <a:off x="6505575" y="2838450"/>
          <a:ext cx="0" cy="2276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18</xdr:row>
      <xdr:rowOff>66675</xdr:rowOff>
    </xdr:from>
    <xdr:to>
      <xdr:col>8</xdr:col>
      <xdr:colOff>0</xdr:colOff>
      <xdr:row>18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6505575" y="3381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23</xdr:row>
      <xdr:rowOff>95250</xdr:rowOff>
    </xdr:from>
    <xdr:to>
      <xdr:col>8</xdr:col>
      <xdr:colOff>0</xdr:colOff>
      <xdr:row>23</xdr:row>
      <xdr:rowOff>95250</xdr:rowOff>
    </xdr:to>
    <xdr:sp>
      <xdr:nvSpPr>
        <xdr:cNvPr id="13" name="Line 13"/>
        <xdr:cNvSpPr>
          <a:spLocks/>
        </xdr:cNvSpPr>
      </xdr:nvSpPr>
      <xdr:spPr>
        <a:xfrm>
          <a:off x="6515100" y="4229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28</xdr:row>
      <xdr:rowOff>152400</xdr:rowOff>
    </xdr:from>
    <xdr:to>
      <xdr:col>8</xdr:col>
      <xdr:colOff>9525</xdr:colOff>
      <xdr:row>28</xdr:row>
      <xdr:rowOff>152400</xdr:rowOff>
    </xdr:to>
    <xdr:sp>
      <xdr:nvSpPr>
        <xdr:cNvPr id="14" name="Line 14"/>
        <xdr:cNvSpPr>
          <a:spLocks/>
        </xdr:cNvSpPr>
      </xdr:nvSpPr>
      <xdr:spPr>
        <a:xfrm>
          <a:off x="6505575" y="50958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266700</xdr:colOff>
      <xdr:row>11</xdr:row>
      <xdr:rowOff>9525</xdr:rowOff>
    </xdr:from>
    <xdr:to>
      <xdr:col>18</xdr:col>
      <xdr:colOff>257175</xdr:colOff>
      <xdr:row>11</xdr:row>
      <xdr:rowOff>9525</xdr:rowOff>
    </xdr:to>
    <xdr:sp>
      <xdr:nvSpPr>
        <xdr:cNvPr id="15" name="Line 15"/>
        <xdr:cNvSpPr>
          <a:spLocks/>
        </xdr:cNvSpPr>
      </xdr:nvSpPr>
      <xdr:spPr>
        <a:xfrm flipH="1">
          <a:off x="11934825" y="21050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257175</xdr:colOff>
      <xdr:row>11</xdr:row>
      <xdr:rowOff>9525</xdr:rowOff>
    </xdr:from>
    <xdr:to>
      <xdr:col>16</xdr:col>
      <xdr:colOff>257175</xdr:colOff>
      <xdr:row>16</xdr:row>
      <xdr:rowOff>152400</xdr:rowOff>
    </xdr:to>
    <xdr:sp>
      <xdr:nvSpPr>
        <xdr:cNvPr id="16" name="Line 16"/>
        <xdr:cNvSpPr>
          <a:spLocks/>
        </xdr:cNvSpPr>
      </xdr:nvSpPr>
      <xdr:spPr>
        <a:xfrm>
          <a:off x="11925300" y="2105025"/>
          <a:ext cx="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304800</xdr:colOff>
      <xdr:row>11</xdr:row>
      <xdr:rowOff>0</xdr:rowOff>
    </xdr:from>
    <xdr:to>
      <xdr:col>23</xdr:col>
      <xdr:colOff>333375</xdr:colOff>
      <xdr:row>11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15020925" y="209550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295275</xdr:colOff>
      <xdr:row>11</xdr:row>
      <xdr:rowOff>9525</xdr:rowOff>
    </xdr:from>
    <xdr:to>
      <xdr:col>21</xdr:col>
      <xdr:colOff>295275</xdr:colOff>
      <xdr:row>17</xdr:row>
      <xdr:rowOff>9525</xdr:rowOff>
    </xdr:to>
    <xdr:sp>
      <xdr:nvSpPr>
        <xdr:cNvPr id="18" name="Line 18"/>
        <xdr:cNvSpPr>
          <a:spLocks/>
        </xdr:cNvSpPr>
      </xdr:nvSpPr>
      <xdr:spPr>
        <a:xfrm>
          <a:off x="15011400" y="21050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workbookViewId="0" topLeftCell="A1">
      <selection activeCell="E12" sqref="E12"/>
    </sheetView>
  </sheetViews>
  <sheetFormatPr defaultColWidth="9.140625" defaultRowHeight="12.75"/>
  <cols>
    <col min="1" max="1" width="11.421875" style="51" customWidth="1"/>
    <col min="2" max="2" width="71.57421875" style="45" customWidth="1"/>
    <col min="3" max="16384" width="9.140625" style="45" customWidth="1"/>
  </cols>
  <sheetData>
    <row r="1" spans="1:2" ht="20.25">
      <c r="A1" s="43" t="s">
        <v>19</v>
      </c>
      <c r="B1" s="44"/>
    </row>
    <row r="2" spans="1:2" ht="20.25">
      <c r="A2" s="46"/>
      <c r="B2" s="47"/>
    </row>
    <row r="3" spans="1:2" s="5" customFormat="1" ht="20.25">
      <c r="A3" s="59" t="s">
        <v>57</v>
      </c>
      <c r="B3" s="53"/>
    </row>
    <row r="4" spans="1:2" s="5" customFormat="1" ht="20.25">
      <c r="A4" s="59" t="s">
        <v>58</v>
      </c>
      <c r="B4" s="53"/>
    </row>
    <row r="5" spans="1:2" s="5" customFormat="1" ht="20.25">
      <c r="A5" s="59" t="s">
        <v>59</v>
      </c>
      <c r="B5" s="53"/>
    </row>
    <row r="6" spans="1:2" s="5" customFormat="1" ht="20.25">
      <c r="A6" s="59" t="s">
        <v>60</v>
      </c>
      <c r="B6" s="53"/>
    </row>
    <row r="7" spans="1:2" s="5" customFormat="1" ht="20.25">
      <c r="A7" s="59" t="s">
        <v>25</v>
      </c>
      <c r="B7" s="53"/>
    </row>
    <row r="8" spans="1:2" ht="12.75">
      <c r="A8" s="46"/>
      <c r="B8" s="48"/>
    </row>
    <row r="9" spans="1:2" ht="12.75">
      <c r="A9" s="46" t="s">
        <v>0</v>
      </c>
      <c r="B9" s="48"/>
    </row>
    <row r="10" spans="1:6" ht="129.75" customHeight="1">
      <c r="A10" s="46"/>
      <c r="B10" s="179" t="s">
        <v>61</v>
      </c>
      <c r="C10" s="39"/>
      <c r="D10" s="39"/>
      <c r="E10" s="39"/>
      <c r="F10" s="39"/>
    </row>
    <row r="11" spans="1:2" ht="12.75">
      <c r="A11" s="46"/>
      <c r="B11" s="78"/>
    </row>
    <row r="12" spans="1:2" ht="12.75">
      <c r="A12" s="46" t="s">
        <v>20</v>
      </c>
      <c r="B12" s="78"/>
    </row>
    <row r="13" spans="1:2" ht="12.75">
      <c r="A13" s="46"/>
      <c r="B13" s="48" t="s">
        <v>21</v>
      </c>
    </row>
    <row r="14" spans="1:2" ht="12.75">
      <c r="A14" s="46"/>
      <c r="B14" s="48"/>
    </row>
    <row r="15" spans="1:2" ht="12.75">
      <c r="A15" s="46"/>
      <c r="B15" s="66"/>
    </row>
    <row r="16" spans="1:2" ht="12.75">
      <c r="A16" s="46"/>
      <c r="B16" s="48"/>
    </row>
    <row r="17" spans="1:2" ht="12.75">
      <c r="A17" s="46" t="s">
        <v>22</v>
      </c>
      <c r="B17" s="48"/>
    </row>
    <row r="18" spans="1:2" s="62" customFormat="1" ht="12.75">
      <c r="A18" s="60"/>
      <c r="B18" s="61" t="s">
        <v>23</v>
      </c>
    </row>
    <row r="19" spans="1:2" s="62" customFormat="1" ht="12.75">
      <c r="A19" s="60"/>
      <c r="B19" s="61" t="s">
        <v>30</v>
      </c>
    </row>
    <row r="20" spans="1:2" s="62" customFormat="1" ht="12.75">
      <c r="A20" s="60"/>
      <c r="B20" s="63"/>
    </row>
    <row r="21" spans="1:2" s="62" customFormat="1" ht="12.75">
      <c r="A21" s="60"/>
      <c r="B21" s="63"/>
    </row>
    <row r="22" spans="1:2" s="62" customFormat="1" ht="12.75">
      <c r="A22" s="60"/>
      <c r="B22" s="61" t="s">
        <v>23</v>
      </c>
    </row>
    <row r="23" spans="1:2" s="62" customFormat="1" ht="12.75">
      <c r="A23" s="60"/>
      <c r="B23" s="61" t="s">
        <v>31</v>
      </c>
    </row>
    <row r="24" spans="1:2" s="62" customFormat="1" ht="12.75">
      <c r="A24" s="60"/>
      <c r="B24" s="63"/>
    </row>
    <row r="25" spans="1:2" s="62" customFormat="1" ht="12.75">
      <c r="A25" s="60"/>
      <c r="B25" s="63"/>
    </row>
    <row r="26" spans="1:2" s="62" customFormat="1" ht="12.75">
      <c r="A26" s="60"/>
      <c r="B26" s="61" t="s">
        <v>23</v>
      </c>
    </row>
    <row r="27" spans="1:2" s="62" customFormat="1" ht="12.75">
      <c r="A27" s="60"/>
      <c r="B27" s="63" t="s">
        <v>24</v>
      </c>
    </row>
    <row r="28" spans="1:2" s="62" customFormat="1" ht="12.75">
      <c r="A28" s="60"/>
      <c r="B28" s="63"/>
    </row>
    <row r="29" spans="1:2" s="62" customFormat="1" ht="12.75">
      <c r="A29" s="60"/>
      <c r="B29" s="63"/>
    </row>
    <row r="30" spans="1:5" s="62" customFormat="1" ht="12.75">
      <c r="A30" s="60"/>
      <c r="B30" s="61" t="s">
        <v>23</v>
      </c>
      <c r="E30" s="64" t="s">
        <v>32</v>
      </c>
    </row>
    <row r="31" spans="1:2" s="62" customFormat="1" ht="12.75">
      <c r="A31" s="60"/>
      <c r="B31" s="61" t="s">
        <v>33</v>
      </c>
    </row>
    <row r="32" spans="1:2" ht="13.5" thickBot="1">
      <c r="A32" s="49"/>
      <c r="B32" s="50"/>
    </row>
    <row r="33" ht="12.75">
      <c r="B33" s="52"/>
    </row>
    <row r="34" ht="12.75">
      <c r="B34" s="52"/>
    </row>
    <row r="35" ht="12.75">
      <c r="B35" s="52"/>
    </row>
    <row r="36" ht="12.75">
      <c r="B36" s="52"/>
    </row>
    <row r="37" ht="12.75">
      <c r="B37" s="52"/>
    </row>
    <row r="38" ht="12.75">
      <c r="B38" s="52"/>
    </row>
    <row r="39" ht="12.75">
      <c r="B39" s="52"/>
    </row>
    <row r="40" ht="12.75">
      <c r="B40" s="52"/>
    </row>
  </sheetData>
  <printOptions/>
  <pageMargins left="0.75" right="0.43" top="1" bottom="1" header="0.5" footer="0.5"/>
  <pageSetup fitToHeight="1" fitToWidth="1" horizontalDpi="600" verticalDpi="600" orientation="portrait" r:id="rId1"/>
  <headerFooter alignWithMargins="0">
    <oddFooter>&amp;L&amp;F&amp;C          &amp;A&amp;R&amp;D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7">
      <selection activeCell="G22" sqref="G22"/>
    </sheetView>
  </sheetViews>
  <sheetFormatPr defaultColWidth="9.140625" defaultRowHeight="12.75"/>
  <cols>
    <col min="1" max="1" width="4.8515625" style="0" customWidth="1"/>
    <col min="2" max="2" width="43.00390625" style="0" customWidth="1"/>
    <col min="3" max="3" width="8.140625" style="0" customWidth="1"/>
    <col min="4" max="4" width="5.28125" style="0" customWidth="1"/>
    <col min="5" max="5" width="5.7109375" style="0" customWidth="1"/>
    <col min="6" max="6" width="3.28125" style="0" bestFit="1" customWidth="1"/>
    <col min="7" max="7" width="65.7109375" style="0" customWidth="1"/>
    <col min="8" max="8" width="11.140625" style="4" customWidth="1"/>
    <col min="9" max="9" width="12.8515625" style="0" customWidth="1"/>
    <col min="10" max="10" width="9.28125" style="0" customWidth="1"/>
    <col min="11" max="11" width="1.7109375" style="0" customWidth="1"/>
    <col min="12" max="12" width="54.8515625" style="0" customWidth="1"/>
  </cols>
  <sheetData>
    <row r="1" spans="1:8" s="79" customFormat="1" ht="20.25">
      <c r="A1" s="83" t="s">
        <v>57</v>
      </c>
      <c r="H1" s="121"/>
    </row>
    <row r="2" spans="1:8" s="79" customFormat="1" ht="20.25">
      <c r="A2" s="83" t="s">
        <v>58</v>
      </c>
      <c r="H2" s="121"/>
    </row>
    <row r="3" spans="1:8" s="79" customFormat="1" ht="20.25">
      <c r="A3" s="83" t="s">
        <v>59</v>
      </c>
      <c r="H3" s="121"/>
    </row>
    <row r="4" spans="1:8" s="79" customFormat="1" ht="20.25">
      <c r="A4" s="83" t="s">
        <v>60</v>
      </c>
      <c r="H4" s="121"/>
    </row>
    <row r="5" spans="1:8" s="79" customFormat="1" ht="20.25">
      <c r="A5" s="83" t="s">
        <v>25</v>
      </c>
      <c r="H5" s="121"/>
    </row>
    <row r="6" spans="1:8" s="81" customFormat="1" ht="20.25">
      <c r="A6" s="80"/>
      <c r="B6" s="79"/>
      <c r="C6" s="79"/>
      <c r="D6" s="79"/>
      <c r="H6" s="122"/>
    </row>
    <row r="7" spans="2:8" s="42" customFormat="1" ht="9" customHeight="1">
      <c r="B7" s="82"/>
      <c r="C7" s="82"/>
      <c r="D7" s="82"/>
      <c r="H7" s="123"/>
    </row>
    <row r="8" spans="1:8" s="81" customFormat="1" ht="15.75">
      <c r="A8" s="83" t="s">
        <v>0</v>
      </c>
      <c r="H8" s="122"/>
    </row>
    <row r="9" spans="1:8" s="84" customFormat="1" ht="29.25" customHeight="1">
      <c r="A9" s="107" t="s">
        <v>62</v>
      </c>
      <c r="B9" s="108"/>
      <c r="C9" s="102"/>
      <c r="D9" s="102"/>
      <c r="E9" s="102"/>
      <c r="H9" s="124"/>
    </row>
    <row r="10" spans="1:9" s="75" customFormat="1" ht="56.25" customHeight="1" thickBot="1">
      <c r="A10" s="85" t="s">
        <v>8</v>
      </c>
      <c r="B10" s="32"/>
      <c r="C10" s="12" t="s">
        <v>63</v>
      </c>
      <c r="D10" s="90" t="s">
        <v>56</v>
      </c>
      <c r="E10" s="12" t="s">
        <v>1</v>
      </c>
      <c r="F10" s="87"/>
      <c r="G10" s="86" t="s">
        <v>2</v>
      </c>
      <c r="H10" s="109" t="s">
        <v>121</v>
      </c>
      <c r="I10" s="109" t="s">
        <v>122</v>
      </c>
    </row>
    <row r="11" spans="5:8" s="14" customFormat="1" ht="12.75">
      <c r="E11" s="15"/>
      <c r="H11" s="125"/>
    </row>
    <row r="12" spans="1:8" s="3" customFormat="1" ht="13.5" customHeight="1">
      <c r="A12" s="1" t="s">
        <v>14</v>
      </c>
      <c r="E12" s="16"/>
      <c r="F12" s="17"/>
      <c r="H12" s="126"/>
    </row>
    <row r="13" spans="1:9" s="3" customFormat="1" ht="13.5" customHeight="1">
      <c r="A13" s="1"/>
      <c r="B13" s="160" t="s">
        <v>140</v>
      </c>
      <c r="C13" s="160">
        <v>80</v>
      </c>
      <c r="D13" s="160"/>
      <c r="E13" s="161"/>
      <c r="F13" s="162"/>
      <c r="G13" s="163" t="s">
        <v>145</v>
      </c>
      <c r="H13" s="19">
        <v>8</v>
      </c>
      <c r="I13" s="34">
        <f>C13</f>
        <v>80</v>
      </c>
    </row>
    <row r="14" spans="1:9" s="34" customFormat="1" ht="16.5" customHeight="1">
      <c r="A14" s="20"/>
      <c r="B14" s="34" t="s">
        <v>64</v>
      </c>
      <c r="C14" s="34">
        <v>80</v>
      </c>
      <c r="E14" s="91"/>
      <c r="F14" s="92"/>
      <c r="G14" s="34" t="s">
        <v>116</v>
      </c>
      <c r="H14" s="19">
        <v>8</v>
      </c>
      <c r="I14" s="34">
        <f>C14</f>
        <v>80</v>
      </c>
    </row>
    <row r="15" spans="1:9" s="34" customFormat="1" ht="16.5" customHeight="1">
      <c r="A15" s="20"/>
      <c r="B15" s="163" t="s">
        <v>137</v>
      </c>
      <c r="C15" s="163">
        <v>40</v>
      </c>
      <c r="D15" s="163"/>
      <c r="E15" s="164"/>
      <c r="F15" s="165"/>
      <c r="G15" s="163" t="s">
        <v>145</v>
      </c>
      <c r="H15" s="19">
        <v>8</v>
      </c>
      <c r="I15" s="34">
        <f>C15</f>
        <v>40</v>
      </c>
    </row>
    <row r="16" spans="1:9" s="34" customFormat="1" ht="16.5" customHeight="1">
      <c r="A16" s="20"/>
      <c r="B16" s="163" t="s">
        <v>138</v>
      </c>
      <c r="C16" s="163">
        <v>0</v>
      </c>
      <c r="D16" s="163"/>
      <c r="E16" s="164"/>
      <c r="F16" s="165"/>
      <c r="G16" s="163" t="s">
        <v>143</v>
      </c>
      <c r="H16" s="19">
        <v>8</v>
      </c>
      <c r="I16" s="34">
        <f>C16</f>
        <v>0</v>
      </c>
    </row>
    <row r="17" spans="1:9" s="34" customFormat="1" ht="16.5" customHeight="1">
      <c r="A17" s="20"/>
      <c r="B17" s="163" t="s">
        <v>139</v>
      </c>
      <c r="C17" s="163">
        <v>40</v>
      </c>
      <c r="D17" s="163"/>
      <c r="E17" s="164"/>
      <c r="F17" s="165"/>
      <c r="G17" s="163" t="s">
        <v>145</v>
      </c>
      <c r="H17" s="19">
        <v>8</v>
      </c>
      <c r="I17" s="34">
        <f>C17</f>
        <v>40</v>
      </c>
    </row>
    <row r="18" spans="1:9" s="34" customFormat="1" ht="13.5" customHeight="1">
      <c r="A18" s="20"/>
      <c r="B18" s="34" t="s">
        <v>65</v>
      </c>
      <c r="C18" s="34">
        <v>40</v>
      </c>
      <c r="E18" s="91"/>
      <c r="F18" s="92"/>
      <c r="G18" s="34" t="s">
        <v>119</v>
      </c>
      <c r="H18" s="19">
        <v>8</v>
      </c>
      <c r="I18" s="34">
        <f>C18</f>
        <v>40</v>
      </c>
    </row>
    <row r="19" spans="1:9" s="34" customFormat="1" ht="13.5" customHeight="1">
      <c r="A19" s="20"/>
      <c r="B19" s="34" t="s">
        <v>66</v>
      </c>
      <c r="C19" s="34">
        <v>40</v>
      </c>
      <c r="F19" s="92"/>
      <c r="G19" s="34" t="s">
        <v>119</v>
      </c>
      <c r="H19" s="19">
        <v>8</v>
      </c>
      <c r="I19" s="34">
        <f aca="true" t="shared" si="0" ref="I19:I27">C19</f>
        <v>40</v>
      </c>
    </row>
    <row r="20" spans="1:9" s="34" customFormat="1" ht="13.5" customHeight="1">
      <c r="A20" s="20"/>
      <c r="B20" s="34" t="s">
        <v>67</v>
      </c>
      <c r="C20" s="34">
        <v>40</v>
      </c>
      <c r="E20" s="91"/>
      <c r="F20" s="92"/>
      <c r="G20" s="34" t="s">
        <v>119</v>
      </c>
      <c r="H20" s="19">
        <v>8</v>
      </c>
      <c r="I20" s="34">
        <f t="shared" si="0"/>
        <v>40</v>
      </c>
    </row>
    <row r="21" spans="1:9" s="34" customFormat="1" ht="13.5" customHeight="1">
      <c r="A21" s="20"/>
      <c r="B21" s="34" t="s">
        <v>68</v>
      </c>
      <c r="C21" s="34">
        <v>120</v>
      </c>
      <c r="E21" s="91"/>
      <c r="F21" s="92"/>
      <c r="G21" s="34" t="s">
        <v>120</v>
      </c>
      <c r="H21" s="19">
        <v>8</v>
      </c>
      <c r="I21" s="34">
        <f t="shared" si="0"/>
        <v>120</v>
      </c>
    </row>
    <row r="22" spans="1:9" s="34" customFormat="1" ht="13.5" customHeight="1">
      <c r="A22" s="20"/>
      <c r="B22" s="34" t="s">
        <v>69</v>
      </c>
      <c r="C22" s="34">
        <v>40</v>
      </c>
      <c r="E22" s="91"/>
      <c r="F22" s="92"/>
      <c r="G22" s="34" t="s">
        <v>117</v>
      </c>
      <c r="H22" s="19">
        <v>8</v>
      </c>
      <c r="I22" s="34">
        <f t="shared" si="0"/>
        <v>40</v>
      </c>
    </row>
    <row r="23" spans="1:9" s="34" customFormat="1" ht="13.5" customHeight="1">
      <c r="A23" s="20"/>
      <c r="B23" s="34" t="s">
        <v>70</v>
      </c>
      <c r="C23" s="34">
        <v>40</v>
      </c>
      <c r="F23" s="92"/>
      <c r="G23" s="34" t="s">
        <v>118</v>
      </c>
      <c r="H23" s="19">
        <v>8</v>
      </c>
      <c r="I23" s="34">
        <f t="shared" si="0"/>
        <v>40</v>
      </c>
    </row>
    <row r="24" spans="1:10" s="34" customFormat="1" ht="13.5" customHeight="1">
      <c r="A24" s="166"/>
      <c r="B24" s="163" t="s">
        <v>144</v>
      </c>
      <c r="C24" s="169">
        <v>160</v>
      </c>
      <c r="E24" s="167"/>
      <c r="F24" s="92"/>
      <c r="G24" s="163" t="s">
        <v>145</v>
      </c>
      <c r="H24" s="19">
        <v>8</v>
      </c>
      <c r="I24" s="34">
        <f t="shared" si="0"/>
        <v>160</v>
      </c>
      <c r="J24" s="167"/>
    </row>
    <row r="25" spans="1:12" s="163" customFormat="1" ht="13.5" customHeight="1">
      <c r="A25" s="168"/>
      <c r="B25" s="163" t="s">
        <v>141</v>
      </c>
      <c r="C25" s="163">
        <v>40</v>
      </c>
      <c r="F25" s="165"/>
      <c r="G25" s="163" t="s">
        <v>145</v>
      </c>
      <c r="H25" s="19">
        <v>8</v>
      </c>
      <c r="I25" s="34">
        <f t="shared" si="0"/>
        <v>40</v>
      </c>
      <c r="K25" s="34"/>
      <c r="L25" s="34"/>
    </row>
    <row r="26" spans="1:12" s="163" customFormat="1" ht="13.5" customHeight="1">
      <c r="A26" s="168"/>
      <c r="B26" s="163" t="s">
        <v>142</v>
      </c>
      <c r="C26" s="163">
        <v>0</v>
      </c>
      <c r="F26" s="165"/>
      <c r="G26" s="163" t="s">
        <v>145</v>
      </c>
      <c r="H26" s="19">
        <v>8</v>
      </c>
      <c r="I26" s="34">
        <f t="shared" si="0"/>
        <v>0</v>
      </c>
      <c r="K26" s="34"/>
      <c r="L26" s="34"/>
    </row>
    <row r="27" spans="1:12" s="163" customFormat="1" ht="13.5" customHeight="1">
      <c r="A27" s="168"/>
      <c r="B27" s="163" t="s">
        <v>139</v>
      </c>
      <c r="C27" s="163">
        <v>40</v>
      </c>
      <c r="F27" s="165"/>
      <c r="G27" s="163" t="s">
        <v>145</v>
      </c>
      <c r="H27" s="19">
        <v>8</v>
      </c>
      <c r="I27" s="34">
        <f t="shared" si="0"/>
        <v>40</v>
      </c>
      <c r="K27" s="34"/>
      <c r="L27" s="34"/>
    </row>
    <row r="28" spans="1:12" s="94" customFormat="1" ht="13.5" customHeight="1">
      <c r="A28" s="56" t="s">
        <v>15</v>
      </c>
      <c r="B28" s="56"/>
      <c r="C28" s="56"/>
      <c r="D28" s="56"/>
      <c r="E28" s="58"/>
      <c r="F28" s="93"/>
      <c r="G28" s="34"/>
      <c r="H28" s="127"/>
      <c r="K28" s="34"/>
      <c r="L28" s="34"/>
    </row>
    <row r="29" spans="3:12" s="20" customFormat="1" ht="15" customHeight="1">
      <c r="C29" s="20">
        <f>SUM(C13:C28)</f>
        <v>800</v>
      </c>
      <c r="F29" s="93"/>
      <c r="H29" s="19"/>
      <c r="I29" s="20">
        <f>SUM(I13:I27)</f>
        <v>800</v>
      </c>
      <c r="K29" s="34"/>
      <c r="L29" s="34"/>
    </row>
    <row r="30" spans="6:12" s="20" customFormat="1" ht="15" customHeight="1">
      <c r="F30" s="93"/>
      <c r="H30" s="19"/>
      <c r="K30" s="34"/>
      <c r="L30" s="34"/>
    </row>
    <row r="31" spans="1:8" s="34" customFormat="1" ht="13.5" customHeight="1">
      <c r="A31" s="20" t="s">
        <v>11</v>
      </c>
      <c r="F31" s="35"/>
      <c r="H31" s="126"/>
    </row>
    <row r="32" spans="1:9" s="13" customFormat="1" ht="15" customHeight="1">
      <c r="A32" s="170" t="s">
        <v>12</v>
      </c>
      <c r="B32" s="171"/>
      <c r="C32" s="147">
        <v>40</v>
      </c>
      <c r="D32" s="172"/>
      <c r="E32" s="172"/>
      <c r="F32" s="35"/>
      <c r="G32" s="163" t="s">
        <v>145</v>
      </c>
      <c r="H32" s="19">
        <v>8</v>
      </c>
      <c r="I32" s="34">
        <f>C32</f>
        <v>40</v>
      </c>
    </row>
    <row r="33" spans="1:9" s="34" customFormat="1" ht="13.5" customHeight="1">
      <c r="A33" s="148" t="s">
        <v>146</v>
      </c>
      <c r="B33" s="172"/>
      <c r="C33" s="147">
        <v>80</v>
      </c>
      <c r="D33" s="172"/>
      <c r="E33" s="172"/>
      <c r="F33" s="35"/>
      <c r="G33" s="163" t="s">
        <v>145</v>
      </c>
      <c r="H33" s="19">
        <v>8</v>
      </c>
      <c r="I33" s="34">
        <f>C33</f>
        <v>80</v>
      </c>
    </row>
    <row r="34" spans="1:9" s="34" customFormat="1" ht="13.5" customHeight="1">
      <c r="A34" s="146" t="s">
        <v>13</v>
      </c>
      <c r="B34" s="172"/>
      <c r="C34" s="147">
        <v>20</v>
      </c>
      <c r="D34" s="172"/>
      <c r="E34" s="172"/>
      <c r="F34" s="35"/>
      <c r="G34" s="163" t="s">
        <v>145</v>
      </c>
      <c r="H34" s="19">
        <v>8</v>
      </c>
      <c r="I34" s="34">
        <f>C34</f>
        <v>20</v>
      </c>
    </row>
    <row r="35" spans="1:11" s="57" customFormat="1" ht="13.5" customHeight="1">
      <c r="A35" s="56" t="s">
        <v>16</v>
      </c>
      <c r="B35" s="56"/>
      <c r="C35" s="56">
        <f>SUM(C32:C34)</f>
        <v>140</v>
      </c>
      <c r="D35" s="56"/>
      <c r="E35" s="34"/>
      <c r="F35" s="35"/>
      <c r="H35" s="127"/>
      <c r="I35" s="57">
        <f>SUM(I32:I34)</f>
        <v>140</v>
      </c>
      <c r="K35" s="1"/>
    </row>
    <row r="36" ht="12.75">
      <c r="F36" s="33"/>
    </row>
    <row r="37" ht="12.75">
      <c r="F37" s="33"/>
    </row>
    <row r="38" spans="6:8" s="6" customFormat="1" ht="12.75">
      <c r="F38" s="33"/>
      <c r="H38" s="128"/>
    </row>
    <row r="39" spans="6:10" ht="13.5" thickBot="1">
      <c r="F39" s="110"/>
      <c r="G39" s="110"/>
      <c r="H39" s="19" t="s">
        <v>121</v>
      </c>
      <c r="I39" s="109" t="s">
        <v>122</v>
      </c>
      <c r="J39" s="109" t="s">
        <v>123</v>
      </c>
    </row>
    <row r="40" spans="6:10" ht="12.75">
      <c r="F40" s="111" t="s">
        <v>124</v>
      </c>
      <c r="G40" s="118"/>
      <c r="H40" s="112"/>
      <c r="I40" s="88"/>
      <c r="J40" s="113"/>
    </row>
    <row r="41" spans="6:10" ht="12.75">
      <c r="F41" s="114" t="s">
        <v>125</v>
      </c>
      <c r="G41" s="119"/>
      <c r="H41" s="112">
        <v>1</v>
      </c>
      <c r="I41" s="89">
        <v>0</v>
      </c>
      <c r="J41" s="115">
        <f>I41/I51</f>
        <v>0</v>
      </c>
    </row>
    <row r="42" spans="6:10" ht="12.75">
      <c r="F42" s="114" t="s">
        <v>126</v>
      </c>
      <c r="G42" s="119"/>
      <c r="H42" s="112">
        <v>2</v>
      </c>
      <c r="I42" s="89">
        <f>SUM(O22:O28)</f>
        <v>0</v>
      </c>
      <c r="J42" s="115">
        <f>I42/I51</f>
        <v>0</v>
      </c>
    </row>
    <row r="43" spans="6:10" ht="12.75">
      <c r="F43" s="114" t="s">
        <v>127</v>
      </c>
      <c r="G43" s="119"/>
      <c r="H43" s="112">
        <v>3</v>
      </c>
      <c r="I43" s="89">
        <v>0</v>
      </c>
      <c r="J43" s="115">
        <f>I43/I51</f>
        <v>0</v>
      </c>
    </row>
    <row r="44" spans="6:10" ht="12.75">
      <c r="F44" s="114" t="s">
        <v>128</v>
      </c>
      <c r="G44" s="119"/>
      <c r="H44" s="112">
        <v>4</v>
      </c>
      <c r="I44" s="89">
        <f>SUM(O19:O20)</f>
        <v>0</v>
      </c>
      <c r="J44" s="115">
        <f>I44/I51</f>
        <v>0</v>
      </c>
    </row>
    <row r="45" spans="6:10" ht="12.75">
      <c r="F45" s="114" t="s">
        <v>129</v>
      </c>
      <c r="G45" s="119"/>
      <c r="H45" s="112">
        <v>5</v>
      </c>
      <c r="I45" s="89">
        <v>0</v>
      </c>
      <c r="J45" s="115">
        <f>I45/I51</f>
        <v>0</v>
      </c>
    </row>
    <row r="46" spans="6:10" ht="12.75">
      <c r="F46" s="114" t="s">
        <v>130</v>
      </c>
      <c r="G46" s="119"/>
      <c r="H46" s="112">
        <v>6</v>
      </c>
      <c r="I46" s="89">
        <v>0</v>
      </c>
      <c r="J46" s="115">
        <f>I46/I51</f>
        <v>0</v>
      </c>
    </row>
    <row r="47" spans="6:10" ht="12.75">
      <c r="F47" s="114" t="s">
        <v>131</v>
      </c>
      <c r="G47" s="119"/>
      <c r="H47" s="112">
        <v>7</v>
      </c>
      <c r="I47" s="89">
        <v>0</v>
      </c>
      <c r="J47" s="115">
        <f>I47/I51</f>
        <v>0</v>
      </c>
    </row>
    <row r="48" spans="6:10" ht="12.75">
      <c r="F48" s="114" t="s">
        <v>134</v>
      </c>
      <c r="G48" s="119"/>
      <c r="H48" s="112">
        <v>8</v>
      </c>
      <c r="I48" s="89">
        <f>I29+I35</f>
        <v>940</v>
      </c>
      <c r="J48" s="115">
        <f>I48/I51</f>
        <v>1</v>
      </c>
    </row>
    <row r="49" spans="6:10" ht="13.5" thickBot="1">
      <c r="F49" s="116" t="s">
        <v>132</v>
      </c>
      <c r="G49" s="120"/>
      <c r="H49" s="112">
        <v>9</v>
      </c>
      <c r="I49" s="89">
        <v>0</v>
      </c>
      <c r="J49" s="115">
        <f>I49/I51</f>
        <v>0</v>
      </c>
    </row>
    <row r="51" spans="7:10" ht="12.75">
      <c r="G51" s="19" t="s">
        <v>133</v>
      </c>
      <c r="I51" s="1">
        <f>SUM(I41:I49)</f>
        <v>940</v>
      </c>
      <c r="J51" s="117">
        <f>SUM(J41:J49)</f>
        <v>1</v>
      </c>
    </row>
  </sheetData>
  <printOptions/>
  <pageMargins left="0.75" right="0.43" top="1" bottom="1" header="0.5" footer="0.5"/>
  <pageSetup horizontalDpi="600" verticalDpi="600" orientation="landscape" scale="55" r:id="rId1"/>
  <headerFooter alignWithMargins="0">
    <oddHeader>&amp;C&amp;"Arial,Bold"&amp;14NCSX June 2007 ETC 
TABLE I - DESIGN LABOR</oddHeader>
    <oddFooter>&amp;L&amp;F&amp;C          &amp;A&amp;R&amp;D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="60" zoomScaleNormal="60" workbookViewId="0" topLeftCell="A1">
      <selection activeCell="K57" sqref="K57"/>
    </sheetView>
  </sheetViews>
  <sheetFormatPr defaultColWidth="9.140625" defaultRowHeight="12.75"/>
  <cols>
    <col min="1" max="1" width="120.140625" style="0" bestFit="1" customWidth="1"/>
    <col min="2" max="2" width="12.00390625" style="18" bestFit="1" customWidth="1"/>
    <col min="3" max="3" width="7.28125" style="0" customWidth="1"/>
    <col min="4" max="4" width="54.140625" style="0" customWidth="1"/>
    <col min="5" max="5" width="13.421875" style="0" customWidth="1"/>
    <col min="6" max="6" width="16.28125" style="143" customWidth="1"/>
    <col min="7" max="7" width="11.8515625" style="1" customWidth="1"/>
    <col min="8" max="10" width="4.7109375" style="0" bestFit="1" customWidth="1"/>
    <col min="11" max="11" width="77.140625" style="0" customWidth="1"/>
    <col min="12" max="12" width="4.140625" style="0" bestFit="1" customWidth="1"/>
    <col min="13" max="14" width="5.8515625" style="0" bestFit="1" customWidth="1"/>
    <col min="15" max="15" width="4.28125" style="0" bestFit="1" customWidth="1"/>
    <col min="16" max="16" width="5.8515625" style="0" bestFit="1" customWidth="1"/>
    <col min="17" max="23" width="3.28125" style="0" bestFit="1" customWidth="1"/>
    <col min="24" max="24" width="1.7109375" style="0" customWidth="1"/>
    <col min="25" max="25" width="70.28125" style="0" customWidth="1"/>
  </cols>
  <sheetData>
    <row r="1" spans="1:6" s="5" customFormat="1" ht="20.25">
      <c r="A1" s="59" t="s">
        <v>57</v>
      </c>
      <c r="F1" s="137"/>
    </row>
    <row r="2" spans="1:6" s="5" customFormat="1" ht="20.25">
      <c r="A2" s="59" t="s">
        <v>58</v>
      </c>
      <c r="F2" s="137"/>
    </row>
    <row r="3" spans="1:6" s="5" customFormat="1" ht="20.25">
      <c r="A3" s="59" t="s">
        <v>59</v>
      </c>
      <c r="F3" s="137"/>
    </row>
    <row r="4" spans="1:6" s="5" customFormat="1" ht="20.25">
      <c r="A4" s="59" t="s">
        <v>60</v>
      </c>
      <c r="F4" s="137"/>
    </row>
    <row r="5" spans="1:6" s="5" customFormat="1" ht="20.25">
      <c r="A5" s="59" t="s">
        <v>25</v>
      </c>
      <c r="F5" s="137"/>
    </row>
    <row r="6" s="5" customFormat="1" ht="20.25">
      <c r="F6" s="137"/>
    </row>
    <row r="7" spans="1:11" s="6" customFormat="1" ht="12.75">
      <c r="A7" s="25"/>
      <c r="B7" s="26"/>
      <c r="C7" s="27"/>
      <c r="D7" s="27"/>
      <c r="E7" s="27"/>
      <c r="F7" s="144"/>
      <c r="G7" s="150"/>
      <c r="H7" s="27"/>
      <c r="I7" s="28"/>
      <c r="J7" s="26"/>
      <c r="K7" s="29"/>
    </row>
    <row r="8" spans="1:6" ht="20.25">
      <c r="A8" s="5" t="s">
        <v>10</v>
      </c>
      <c r="D8" s="19" t="s">
        <v>2</v>
      </c>
      <c r="E8" s="109" t="s">
        <v>121</v>
      </c>
      <c r="F8" s="138" t="s">
        <v>135</v>
      </c>
    </row>
    <row r="10" spans="1:4" ht="12.75">
      <c r="A10" s="3" t="s">
        <v>72</v>
      </c>
      <c r="B10" s="3"/>
      <c r="C10" s="3"/>
      <c r="D10" s="3"/>
    </row>
    <row r="11" spans="1:4" ht="12.75">
      <c r="A11" s="3" t="s">
        <v>73</v>
      </c>
      <c r="B11" s="3"/>
      <c r="C11" s="3"/>
      <c r="D11" s="3"/>
    </row>
    <row r="12" spans="1:4" ht="12.75">
      <c r="A12" s="101" t="s">
        <v>74</v>
      </c>
      <c r="B12" s="3"/>
      <c r="C12" s="3"/>
      <c r="D12" s="3"/>
    </row>
    <row r="13" spans="1:3" ht="12.75">
      <c r="A13" s="38"/>
      <c r="B13" s="95"/>
      <c r="C13" s="37"/>
    </row>
    <row r="14" spans="2:11" ht="12.75">
      <c r="B14"/>
      <c r="C14" s="37"/>
      <c r="D14" s="37"/>
      <c r="E14" s="37"/>
      <c r="F14" s="139"/>
      <c r="G14" s="136"/>
      <c r="H14" s="37"/>
      <c r="I14" s="37"/>
      <c r="J14" s="37"/>
      <c r="K14" s="37"/>
    </row>
    <row r="15" spans="1:11" ht="12.75">
      <c r="A15" s="37"/>
      <c r="B15" s="96"/>
      <c r="C15" s="37"/>
      <c r="D15" s="37"/>
      <c r="E15" s="37"/>
      <c r="F15" s="139"/>
      <c r="G15" s="136"/>
      <c r="H15" s="37"/>
      <c r="I15" s="37"/>
      <c r="J15" s="37"/>
      <c r="K15" s="37"/>
    </row>
    <row r="16" spans="1:11" ht="12.75">
      <c r="A16" s="97" t="s">
        <v>75</v>
      </c>
      <c r="B16" s="96"/>
      <c r="C16" s="37"/>
      <c r="D16" s="37"/>
      <c r="E16" s="37"/>
      <c r="F16" s="139"/>
      <c r="G16" s="136"/>
      <c r="H16" s="37"/>
      <c r="I16" s="37"/>
      <c r="J16" s="37"/>
      <c r="K16" s="37"/>
    </row>
    <row r="17" spans="1:11" ht="12.75">
      <c r="A17" s="37"/>
      <c r="B17" s="37"/>
      <c r="C17" s="37"/>
      <c r="D17" s="37"/>
      <c r="E17" s="37"/>
      <c r="F17" s="139"/>
      <c r="G17" s="136"/>
      <c r="H17" s="37"/>
      <c r="I17" s="37"/>
      <c r="J17" s="37"/>
      <c r="K17" s="37"/>
    </row>
    <row r="18" spans="1:11" ht="12.75">
      <c r="A18" t="s">
        <v>76</v>
      </c>
      <c r="B18" s="37">
        <v>1400</v>
      </c>
      <c r="C18" s="37" t="s">
        <v>77</v>
      </c>
      <c r="D18" s="37"/>
      <c r="E18" s="37"/>
      <c r="F18" s="139"/>
      <c r="G18" s="136"/>
      <c r="H18" s="37"/>
      <c r="I18" s="37"/>
      <c r="J18" s="37"/>
      <c r="K18" s="37"/>
    </row>
    <row r="19" spans="1:11" ht="12.75">
      <c r="A19" t="s">
        <v>78</v>
      </c>
      <c r="B19" s="135">
        <v>51</v>
      </c>
      <c r="C19" s="37" t="s">
        <v>79</v>
      </c>
      <c r="D19" s="134" t="s">
        <v>80</v>
      </c>
      <c r="E19" s="37"/>
      <c r="F19" s="139"/>
      <c r="G19" s="136"/>
      <c r="H19" s="37"/>
      <c r="I19" s="37"/>
      <c r="J19" s="37"/>
      <c r="K19" s="37"/>
    </row>
    <row r="20" spans="1:11" ht="12.75">
      <c r="A20" t="s">
        <v>81</v>
      </c>
      <c r="B20" s="98">
        <f>B18*B19</f>
        <v>71400</v>
      </c>
      <c r="C20" s="37"/>
      <c r="D20" s="37"/>
      <c r="E20" s="129">
        <v>6</v>
      </c>
      <c r="F20" s="139">
        <f>B20</f>
        <v>71400</v>
      </c>
      <c r="G20" s="136"/>
      <c r="H20" s="37"/>
      <c r="I20" s="37"/>
      <c r="J20" s="37"/>
      <c r="K20" s="37"/>
    </row>
    <row r="21" ht="12.75">
      <c r="B21"/>
    </row>
    <row r="22" spans="1:11" ht="12.75">
      <c r="A22" s="37" t="s">
        <v>82</v>
      </c>
      <c r="B22" s="37"/>
      <c r="C22" s="37"/>
      <c r="D22" s="37"/>
      <c r="E22" s="37"/>
      <c r="F22" s="139"/>
      <c r="G22" s="136"/>
      <c r="H22" s="37"/>
      <c r="I22" s="37"/>
      <c r="J22" s="37"/>
      <c r="K22" s="37"/>
    </row>
    <row r="23" spans="1:11" ht="12.75">
      <c r="A23" s="37"/>
      <c r="B23" s="37"/>
      <c r="C23" s="37"/>
      <c r="D23" s="37"/>
      <c r="E23" s="37"/>
      <c r="F23" s="139"/>
      <c r="G23" s="136"/>
      <c r="H23" s="37"/>
      <c r="I23" s="37"/>
      <c r="J23" s="37"/>
      <c r="K23" s="37"/>
    </row>
    <row r="24" spans="1:11" ht="12.75">
      <c r="A24" s="37" t="s">
        <v>83</v>
      </c>
      <c r="B24" s="37">
        <v>225</v>
      </c>
      <c r="C24" s="37" t="s">
        <v>84</v>
      </c>
      <c r="D24" s="37" t="s">
        <v>85</v>
      </c>
      <c r="E24" s="129"/>
      <c r="F24" s="139"/>
      <c r="G24" s="136"/>
      <c r="H24" s="37"/>
      <c r="I24" s="37"/>
      <c r="J24" s="37"/>
      <c r="K24" s="37"/>
    </row>
    <row r="25" spans="1:11" ht="12.75">
      <c r="A25" s="37" t="s">
        <v>86</v>
      </c>
      <c r="B25">
        <v>125</v>
      </c>
      <c r="C25" s="37" t="s">
        <v>84</v>
      </c>
      <c r="D25" s="37" t="s">
        <v>85</v>
      </c>
      <c r="E25" s="37"/>
      <c r="F25" s="139"/>
      <c r="G25" s="136"/>
      <c r="H25" s="37"/>
      <c r="I25" s="37"/>
      <c r="J25" s="37"/>
      <c r="K25" s="37"/>
    </row>
    <row r="26" spans="1:11" ht="12.75">
      <c r="A26" s="37" t="s">
        <v>87</v>
      </c>
      <c r="B26">
        <v>7</v>
      </c>
      <c r="C26" t="s">
        <v>18</v>
      </c>
      <c r="E26" s="37"/>
      <c r="F26" s="139"/>
      <c r="G26" s="136"/>
      <c r="H26" s="37"/>
      <c r="I26" s="37"/>
      <c r="J26" s="37"/>
      <c r="K26" s="37"/>
    </row>
    <row r="27" spans="1:11" ht="12.75">
      <c r="A27" s="37" t="s">
        <v>88</v>
      </c>
      <c r="B27" s="96">
        <f>B26*(B25+B24)</f>
        <v>2450</v>
      </c>
      <c r="E27" s="129">
        <v>6</v>
      </c>
      <c r="F27" s="139">
        <f>B27</f>
        <v>2450</v>
      </c>
      <c r="G27" s="136"/>
      <c r="H27" s="37"/>
      <c r="I27" s="37"/>
      <c r="J27" s="37"/>
      <c r="K27" s="37"/>
    </row>
    <row r="28" spans="1:11" ht="12.75">
      <c r="A28" s="37"/>
      <c r="B28"/>
      <c r="E28" s="37"/>
      <c r="F28" s="139"/>
      <c r="G28" s="136"/>
      <c r="H28" s="37"/>
      <c r="I28" s="37"/>
      <c r="J28" s="37"/>
      <c r="K28" s="37"/>
    </row>
    <row r="29" spans="1:11" ht="12.75">
      <c r="A29" s="37" t="s">
        <v>89</v>
      </c>
      <c r="B29" s="37">
        <v>1500</v>
      </c>
      <c r="C29" s="37" t="s">
        <v>84</v>
      </c>
      <c r="D29" s="136" t="s">
        <v>136</v>
      </c>
      <c r="E29" s="129">
        <v>8</v>
      </c>
      <c r="F29" s="139"/>
      <c r="G29" s="136"/>
      <c r="H29" s="37"/>
      <c r="I29" s="37"/>
      <c r="J29" s="37"/>
      <c r="K29" s="37"/>
    </row>
    <row r="30" spans="1:11" ht="12.75">
      <c r="A30" s="37" t="s">
        <v>90</v>
      </c>
      <c r="B30" s="37">
        <v>1000</v>
      </c>
      <c r="C30" s="37" t="s">
        <v>84</v>
      </c>
      <c r="D30" s="136" t="s">
        <v>136</v>
      </c>
      <c r="E30" s="129">
        <v>8</v>
      </c>
      <c r="F30" s="139"/>
      <c r="G30" s="136"/>
      <c r="H30" s="37"/>
      <c r="I30" s="37"/>
      <c r="J30" s="37"/>
      <c r="K30" s="37"/>
    </row>
    <row r="31" spans="1:11" ht="12.75">
      <c r="A31" s="37" t="s">
        <v>91</v>
      </c>
      <c r="B31">
        <v>2</v>
      </c>
      <c r="C31" t="s">
        <v>18</v>
      </c>
      <c r="E31" s="37"/>
      <c r="F31" s="139"/>
      <c r="G31" s="136"/>
      <c r="H31" s="37"/>
      <c r="I31" s="37"/>
      <c r="J31" s="37"/>
      <c r="K31" s="37"/>
    </row>
    <row r="32" spans="1:11" ht="12.75">
      <c r="A32" s="37" t="s">
        <v>92</v>
      </c>
      <c r="B32" s="96">
        <f>B31*(B30+B29)</f>
        <v>5000</v>
      </c>
      <c r="E32" s="129">
        <v>8</v>
      </c>
      <c r="F32" s="139">
        <f>B32</f>
        <v>5000</v>
      </c>
      <c r="G32" s="136"/>
      <c r="H32" s="37"/>
      <c r="I32" s="37"/>
      <c r="J32" s="37"/>
      <c r="K32" s="37"/>
    </row>
    <row r="33" spans="1:11" ht="12.75">
      <c r="A33" s="37"/>
      <c r="B33" s="37"/>
      <c r="C33" s="37"/>
      <c r="D33" s="37"/>
      <c r="E33" s="37"/>
      <c r="F33" s="139"/>
      <c r="G33" s="136"/>
      <c r="H33" s="37"/>
      <c r="I33" s="37"/>
      <c r="J33" s="37"/>
      <c r="K33" s="37"/>
    </row>
    <row r="34" spans="1:11" ht="12.75">
      <c r="A34" s="37" t="s">
        <v>93</v>
      </c>
      <c r="B34" s="37">
        <v>1000</v>
      </c>
      <c r="C34" s="37" t="s">
        <v>84</v>
      </c>
      <c r="D34" s="37" t="s">
        <v>85</v>
      </c>
      <c r="E34" s="37"/>
      <c r="F34" s="139"/>
      <c r="G34" s="136"/>
      <c r="H34" s="37"/>
      <c r="I34" s="37"/>
      <c r="J34" s="37"/>
      <c r="K34" s="37"/>
    </row>
    <row r="35" spans="1:11" ht="12.75">
      <c r="A35" s="37" t="s">
        <v>94</v>
      </c>
      <c r="B35">
        <v>710</v>
      </c>
      <c r="C35" s="37" t="s">
        <v>84</v>
      </c>
      <c r="D35" s="37" t="s">
        <v>85</v>
      </c>
      <c r="E35" s="37"/>
      <c r="F35" s="139"/>
      <c r="G35" s="136"/>
      <c r="H35" s="37"/>
      <c r="I35" s="37"/>
      <c r="J35" s="37"/>
      <c r="K35" s="37"/>
    </row>
    <row r="36" spans="1:11" ht="12.75">
      <c r="A36" s="37" t="s">
        <v>95</v>
      </c>
      <c r="B36">
        <v>2</v>
      </c>
      <c r="C36" t="s">
        <v>18</v>
      </c>
      <c r="E36" s="37"/>
      <c r="F36" s="139"/>
      <c r="G36" s="136"/>
      <c r="H36" s="37"/>
      <c r="I36" s="37"/>
      <c r="J36" s="37"/>
      <c r="K36" s="37"/>
    </row>
    <row r="37" spans="1:11" ht="12.75">
      <c r="A37" s="37" t="s">
        <v>96</v>
      </c>
      <c r="B37" s="96">
        <f>B36*(B35+B34)</f>
        <v>3420</v>
      </c>
      <c r="E37" s="129">
        <v>6</v>
      </c>
      <c r="F37" s="139">
        <f>B37</f>
        <v>3420</v>
      </c>
      <c r="G37" s="136"/>
      <c r="H37" s="37"/>
      <c r="I37" s="37"/>
      <c r="J37" s="37"/>
      <c r="K37" s="37"/>
    </row>
    <row r="38" spans="1:11" ht="12.75">
      <c r="A38" s="37"/>
      <c r="B38" s="96"/>
      <c r="E38" s="37"/>
      <c r="F38" s="139"/>
      <c r="G38" s="136"/>
      <c r="H38" s="37"/>
      <c r="I38" s="37"/>
      <c r="J38" s="37"/>
      <c r="K38" s="37"/>
    </row>
    <row r="39" spans="1:11" ht="12.75">
      <c r="A39" s="37"/>
      <c r="B39" s="96"/>
      <c r="C39" s="37"/>
      <c r="D39" s="37"/>
      <c r="E39" s="37"/>
      <c r="F39" s="139"/>
      <c r="G39" s="136"/>
      <c r="H39" s="37"/>
      <c r="I39" s="37"/>
      <c r="J39" s="37"/>
      <c r="K39" s="37"/>
    </row>
    <row r="40" spans="1:11" ht="12.75">
      <c r="A40" s="37" t="s">
        <v>97</v>
      </c>
      <c r="B40" s="96">
        <v>4000</v>
      </c>
      <c r="C40" s="37"/>
      <c r="D40" s="136" t="s">
        <v>136</v>
      </c>
      <c r="E40" s="129">
        <v>8</v>
      </c>
      <c r="F40" s="139">
        <f>B40</f>
        <v>4000</v>
      </c>
      <c r="G40" s="136"/>
      <c r="H40" s="37"/>
      <c r="I40" s="37"/>
      <c r="J40" s="37"/>
      <c r="K40" s="37"/>
    </row>
    <row r="41" spans="1:11" ht="12.75">
      <c r="A41" s="37" t="s">
        <v>98</v>
      </c>
      <c r="B41" s="96">
        <f>2380+150</f>
        <v>2530</v>
      </c>
      <c r="C41" s="37"/>
      <c r="D41" s="37" t="s">
        <v>99</v>
      </c>
      <c r="E41" s="129">
        <v>7</v>
      </c>
      <c r="F41" s="139">
        <f>B41</f>
        <v>2530</v>
      </c>
      <c r="G41" s="136"/>
      <c r="H41" s="37"/>
      <c r="I41" s="37"/>
      <c r="J41" s="37"/>
      <c r="K41" s="37"/>
    </row>
    <row r="42" spans="1:11" ht="12.75">
      <c r="A42" s="37"/>
      <c r="B42" s="99"/>
      <c r="C42" s="37"/>
      <c r="D42" s="37"/>
      <c r="E42" s="37"/>
      <c r="F42" s="139"/>
      <c r="G42" s="136"/>
      <c r="H42" s="37"/>
      <c r="I42" s="37"/>
      <c r="J42" s="37"/>
      <c r="K42" s="37"/>
    </row>
    <row r="43" spans="1:11" ht="12.75">
      <c r="A43" s="37" t="s">
        <v>100</v>
      </c>
      <c r="B43" s="98">
        <f>B41+B40+B37+B32+B27</f>
        <v>17400</v>
      </c>
      <c r="C43" s="37"/>
      <c r="D43" s="37"/>
      <c r="E43" s="37"/>
      <c r="F43" s="139">
        <f>SUM(F27:F41)</f>
        <v>17400</v>
      </c>
      <c r="G43" s="136"/>
      <c r="H43" s="37"/>
      <c r="I43" s="37"/>
      <c r="J43" s="37"/>
      <c r="K43" s="37"/>
    </row>
    <row r="44" spans="1:11" ht="12.75">
      <c r="A44" s="37"/>
      <c r="B44" s="37"/>
      <c r="C44" s="37"/>
      <c r="D44" s="37"/>
      <c r="E44" s="37"/>
      <c r="F44" s="139"/>
      <c r="G44" s="136"/>
      <c r="H44" s="37"/>
      <c r="I44" s="37"/>
      <c r="J44" s="37"/>
      <c r="K44" s="37"/>
    </row>
    <row r="45" spans="1:11" s="54" customFormat="1" ht="25.5">
      <c r="A45" s="106" t="s">
        <v>101</v>
      </c>
      <c r="B45" s="132">
        <f>100*80</f>
        <v>8000</v>
      </c>
      <c r="C45" s="54" t="s">
        <v>84</v>
      </c>
      <c r="D45" s="133" t="s">
        <v>102</v>
      </c>
      <c r="F45" s="145"/>
      <c r="G45" s="151"/>
      <c r="H45" s="106"/>
      <c r="I45" s="106"/>
      <c r="J45" s="106"/>
      <c r="K45" s="106"/>
    </row>
    <row r="46" spans="1:11" ht="12.75">
      <c r="A46" s="37" t="s">
        <v>103</v>
      </c>
      <c r="B46" s="100">
        <v>2</v>
      </c>
      <c r="C46" s="37" t="s">
        <v>18</v>
      </c>
      <c r="D46" s="37"/>
      <c r="E46" s="37"/>
      <c r="F46" s="139"/>
      <c r="G46" s="136"/>
      <c r="H46" s="37"/>
      <c r="I46" s="37"/>
      <c r="J46" s="37"/>
      <c r="K46" s="37"/>
    </row>
    <row r="47" spans="1:11" ht="12.75">
      <c r="A47" s="37" t="s">
        <v>104</v>
      </c>
      <c r="B47" s="98">
        <f>B46*B45</f>
        <v>16000</v>
      </c>
      <c r="C47" s="37"/>
      <c r="D47" s="37"/>
      <c r="E47" s="130">
        <v>6</v>
      </c>
      <c r="F47" s="131">
        <f>B47</f>
        <v>16000</v>
      </c>
      <c r="G47" s="136"/>
      <c r="H47" s="37"/>
      <c r="I47" s="37"/>
      <c r="J47" s="37"/>
      <c r="K47" s="37"/>
    </row>
    <row r="48" spans="2:11" ht="12.75">
      <c r="B48"/>
      <c r="G48" s="136"/>
      <c r="H48" s="37"/>
      <c r="I48" s="37"/>
      <c r="J48" s="37"/>
      <c r="K48" s="37"/>
    </row>
    <row r="49" spans="1:11" ht="12.75">
      <c r="A49" s="37" t="s">
        <v>105</v>
      </c>
      <c r="B49" s="98">
        <f>B20+B43+B47</f>
        <v>104800</v>
      </c>
      <c r="F49" s="98">
        <f>F20+F43+F47</f>
        <v>104800</v>
      </c>
      <c r="G49" s="136"/>
      <c r="H49" s="37"/>
      <c r="I49" s="37"/>
      <c r="J49" s="37"/>
      <c r="K49" s="37"/>
    </row>
    <row r="50" spans="1:11" ht="12.75">
      <c r="A50" s="37" t="s">
        <v>106</v>
      </c>
      <c r="B50" s="37">
        <v>3</v>
      </c>
      <c r="G50" s="136"/>
      <c r="H50" s="37"/>
      <c r="I50" s="37"/>
      <c r="J50" s="37"/>
      <c r="K50" s="37"/>
    </row>
    <row r="51" spans="1:6" ht="12.75">
      <c r="A51" s="37" t="s">
        <v>107</v>
      </c>
      <c r="B51" s="98">
        <f>B49*B50</f>
        <v>314400</v>
      </c>
      <c r="C51" s="37"/>
      <c r="D51" s="37"/>
      <c r="E51" s="37"/>
      <c r="F51" s="139"/>
    </row>
    <row r="52" spans="2:6" ht="12.75">
      <c r="B52"/>
      <c r="C52" s="37"/>
      <c r="D52" s="37"/>
      <c r="E52" s="37"/>
      <c r="F52" s="139"/>
    </row>
    <row r="53" spans="1:6" ht="12.75">
      <c r="A53" s="36" t="s">
        <v>108</v>
      </c>
      <c r="B53"/>
      <c r="C53" s="37"/>
      <c r="D53" s="37"/>
      <c r="E53" s="37"/>
      <c r="F53" s="139"/>
    </row>
    <row r="86" ht="15" customHeight="1"/>
    <row r="87" spans="2:7" ht="27" customHeight="1" thickBot="1">
      <c r="B87"/>
      <c r="E87" s="109" t="s">
        <v>121</v>
      </c>
      <c r="F87" s="138" t="s">
        <v>135</v>
      </c>
      <c r="G87" s="109" t="s">
        <v>123</v>
      </c>
    </row>
    <row r="88" spans="2:7" ht="12.75">
      <c r="B88" s="111" t="s">
        <v>124</v>
      </c>
      <c r="C88" s="118"/>
      <c r="D88" s="118"/>
      <c r="E88" s="112"/>
      <c r="F88" s="149"/>
      <c r="G88" s="152"/>
    </row>
    <row r="89" spans="2:7" ht="12.75">
      <c r="B89" s="114" t="s">
        <v>125</v>
      </c>
      <c r="C89" s="119"/>
      <c r="D89" s="119"/>
      <c r="E89" s="112">
        <v>1</v>
      </c>
      <c r="F89" s="149"/>
      <c r="G89" s="115">
        <f>F89/F99</f>
        <v>0</v>
      </c>
    </row>
    <row r="90" spans="2:7" ht="12.75">
      <c r="B90" s="114" t="s">
        <v>126</v>
      </c>
      <c r="C90" s="119"/>
      <c r="D90" s="119"/>
      <c r="E90" s="112">
        <v>2</v>
      </c>
      <c r="F90" s="149"/>
      <c r="G90" s="115">
        <f>F90/F99</f>
        <v>0</v>
      </c>
    </row>
    <row r="91" spans="2:7" ht="12.75">
      <c r="B91" s="114" t="s">
        <v>127</v>
      </c>
      <c r="C91" s="119"/>
      <c r="D91" s="119"/>
      <c r="E91" s="112">
        <v>3</v>
      </c>
      <c r="F91" s="149"/>
      <c r="G91" s="115">
        <f>F91/F99</f>
        <v>0</v>
      </c>
    </row>
    <row r="92" spans="2:7" ht="12.75">
      <c r="B92" s="114" t="s">
        <v>128</v>
      </c>
      <c r="C92" s="119"/>
      <c r="D92" s="119"/>
      <c r="E92" s="112">
        <v>4</v>
      </c>
      <c r="F92" s="149"/>
      <c r="G92" s="115">
        <f>F92/F99</f>
        <v>0</v>
      </c>
    </row>
    <row r="93" spans="2:7" ht="12.75">
      <c r="B93" s="114" t="s">
        <v>129</v>
      </c>
      <c r="C93" s="119"/>
      <c r="D93" s="119"/>
      <c r="E93" s="112">
        <v>5</v>
      </c>
      <c r="F93" s="149"/>
      <c r="G93" s="115">
        <f>F93/F99</f>
        <v>0</v>
      </c>
    </row>
    <row r="94" spans="2:7" ht="12.75">
      <c r="B94" s="114" t="s">
        <v>130</v>
      </c>
      <c r="C94" s="119"/>
      <c r="D94" s="119"/>
      <c r="E94" s="112">
        <v>6</v>
      </c>
      <c r="F94" s="149">
        <f>3*(F20+F27+F37+F47)</f>
        <v>279810</v>
      </c>
      <c r="G94" s="115">
        <f>F94/F99</f>
        <v>0.8899809160305343</v>
      </c>
    </row>
    <row r="95" spans="2:7" ht="12.75">
      <c r="B95" s="114" t="s">
        <v>131</v>
      </c>
      <c r="C95" s="119"/>
      <c r="D95" s="119"/>
      <c r="E95" s="112">
        <v>7</v>
      </c>
      <c r="F95" s="149">
        <f>3*F41</f>
        <v>7590</v>
      </c>
      <c r="G95" s="115">
        <f>F95/F99</f>
        <v>0.024141221374045802</v>
      </c>
    </row>
    <row r="96" spans="2:7" ht="12.75">
      <c r="B96" s="114" t="s">
        <v>134</v>
      </c>
      <c r="C96" s="119"/>
      <c r="D96" s="119"/>
      <c r="E96" s="112">
        <v>8</v>
      </c>
      <c r="F96" s="149">
        <f>3*(F32+F40)</f>
        <v>27000</v>
      </c>
      <c r="G96" s="115">
        <f>F96/F99</f>
        <v>0.08587786259541985</v>
      </c>
    </row>
    <row r="97" spans="2:7" ht="13.5" thickBot="1">
      <c r="B97" s="116" t="s">
        <v>132</v>
      </c>
      <c r="C97" s="142"/>
      <c r="D97" s="120"/>
      <c r="E97" s="112">
        <v>9</v>
      </c>
      <c r="F97" s="149"/>
      <c r="G97" s="115">
        <f>F97/F99</f>
        <v>0</v>
      </c>
    </row>
    <row r="98" spans="2:7" ht="12.75">
      <c r="B98" s="31"/>
      <c r="C98" s="31"/>
      <c r="D98" s="31"/>
      <c r="E98" s="140"/>
      <c r="G98" s="117"/>
    </row>
    <row r="99" spans="3:7" ht="12.75">
      <c r="C99" s="2"/>
      <c r="D99" s="141" t="s">
        <v>133</v>
      </c>
      <c r="E99" s="140"/>
      <c r="F99" s="143">
        <f>SUM(F89:F97)</f>
        <v>314400</v>
      </c>
      <c r="G99" s="117">
        <f>SUM(G89:G97)</f>
        <v>1</v>
      </c>
    </row>
    <row r="100" spans="2:4" ht="12.75">
      <c r="B100"/>
      <c r="D100" s="140"/>
    </row>
  </sheetData>
  <printOptions/>
  <pageMargins left="0.75" right="0.43" top="1" bottom="1" header="0.5" footer="0.5"/>
  <pageSetup fitToHeight="1" fitToWidth="1" horizontalDpi="600" verticalDpi="600" orientation="landscape" scale="46" r:id="rId2"/>
  <headerFooter alignWithMargins="0">
    <oddHeader>&amp;C&amp;"Arial,Bold"&amp;14NCSX June 2007 ETC 
TABLE II- Materials and Subcontracts</oddHeader>
    <oddFooter>&amp;L&amp;F&amp;C          &amp;A&amp;R&amp;D  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zoomScale="75" zoomScaleNormal="75" workbookViewId="0" topLeftCell="A1">
      <selection activeCell="B24" sqref="B24"/>
    </sheetView>
  </sheetViews>
  <sheetFormatPr defaultColWidth="9.140625" defaultRowHeight="12.75"/>
  <cols>
    <col min="1" max="1" width="8.00390625" style="0" customWidth="1"/>
    <col min="2" max="2" width="26.8515625" style="0" customWidth="1"/>
    <col min="3" max="3" width="12.00390625" style="18" bestFit="1" customWidth="1"/>
    <col min="4" max="4" width="10.28125" style="0" bestFit="1" customWidth="1"/>
    <col min="5" max="5" width="10.57421875" style="0" bestFit="1" customWidth="1"/>
    <col min="6" max="6" width="10.28125" style="0" customWidth="1"/>
    <col min="7" max="7" width="9.28125" style="0" customWidth="1"/>
    <col min="8" max="8" width="9.8515625" style="0" bestFit="1" customWidth="1"/>
    <col min="9" max="9" width="10.28125" style="0" customWidth="1"/>
    <col min="10" max="11" width="11.140625" style="0" customWidth="1"/>
    <col min="12" max="12" width="59.421875" style="0" customWidth="1"/>
    <col min="13" max="13" width="11.421875" style="0" bestFit="1" customWidth="1"/>
    <col min="14" max="14" width="4.140625" style="0" bestFit="1" customWidth="1"/>
    <col min="15" max="16" width="5.8515625" style="0" bestFit="1" customWidth="1"/>
    <col min="17" max="17" width="4.28125" style="0" bestFit="1" customWidth="1"/>
    <col min="18" max="18" width="5.8515625" style="0" bestFit="1" customWidth="1"/>
    <col min="19" max="25" width="3.28125" style="0" bestFit="1" customWidth="1"/>
    <col min="26" max="26" width="1.7109375" style="0" customWidth="1"/>
    <col min="27" max="27" width="70.28125" style="0" customWidth="1"/>
  </cols>
  <sheetData>
    <row r="1" s="5" customFormat="1" ht="20.25">
      <c r="A1" s="59" t="s">
        <v>57</v>
      </c>
    </row>
    <row r="2" s="5" customFormat="1" ht="20.25">
      <c r="A2" s="59" t="s">
        <v>58</v>
      </c>
    </row>
    <row r="3" s="5" customFormat="1" ht="20.25">
      <c r="A3" s="59" t="s">
        <v>59</v>
      </c>
    </row>
    <row r="4" s="5" customFormat="1" ht="20.25">
      <c r="A4" s="59" t="s">
        <v>60</v>
      </c>
    </row>
    <row r="5" s="5" customFormat="1" ht="20.25">
      <c r="A5" s="59" t="s">
        <v>25</v>
      </c>
    </row>
    <row r="6" s="5" customFormat="1" ht="20.25"/>
    <row r="7" spans="1:13" s="6" customFormat="1" ht="12.75">
      <c r="A7" s="25"/>
      <c r="B7" s="25"/>
      <c r="C7" s="26"/>
      <c r="D7" s="27"/>
      <c r="E7" s="27"/>
      <c r="F7" s="27"/>
      <c r="G7" s="27"/>
      <c r="H7" s="27"/>
      <c r="I7" s="27"/>
      <c r="J7" s="28"/>
      <c r="K7" s="28"/>
      <c r="L7" s="26"/>
      <c r="M7" s="29"/>
    </row>
    <row r="8" spans="1:13" s="31" customFormat="1" ht="12.75">
      <c r="A8" s="22"/>
      <c r="B8" s="22"/>
      <c r="C8" s="23"/>
      <c r="D8" s="24"/>
      <c r="E8" s="24"/>
      <c r="F8" s="24"/>
      <c r="G8" s="24"/>
      <c r="H8" s="24"/>
      <c r="I8" s="24"/>
      <c r="J8" s="30"/>
      <c r="K8" s="30"/>
      <c r="L8" s="23"/>
      <c r="M8" s="21"/>
    </row>
    <row r="9" spans="1:13" s="31" customFormat="1" ht="15.75">
      <c r="A9" s="41" t="s">
        <v>9</v>
      </c>
      <c r="B9" s="41"/>
      <c r="C9" s="40"/>
      <c r="D9" s="24"/>
      <c r="E9" s="24"/>
      <c r="F9" s="24"/>
      <c r="G9" s="24"/>
      <c r="H9" s="24"/>
      <c r="I9" s="24"/>
      <c r="J9" s="30"/>
      <c r="K9" s="30"/>
      <c r="L9" s="23"/>
      <c r="M9" s="21"/>
    </row>
    <row r="10" spans="1:13" s="31" customFormat="1" ht="12.75">
      <c r="A10" s="22"/>
      <c r="B10" s="22"/>
      <c r="C10" s="23"/>
      <c r="D10" s="24"/>
      <c r="E10" s="24"/>
      <c r="F10" s="24"/>
      <c r="G10" s="24"/>
      <c r="H10" s="24"/>
      <c r="I10" s="24"/>
      <c r="J10" s="30"/>
      <c r="K10" s="30"/>
      <c r="L10" s="23"/>
      <c r="M10" s="21"/>
    </row>
    <row r="11" spans="1:3" ht="12.75">
      <c r="A11" s="1" t="s">
        <v>0</v>
      </c>
      <c r="B11" s="1"/>
      <c r="C11"/>
    </row>
    <row r="12" ht="12.75">
      <c r="B12" s="65" t="s">
        <v>71</v>
      </c>
    </row>
  </sheetData>
  <printOptions/>
  <pageMargins left="0.75" right="0.43" top="1" bottom="1" header="0.5" footer="0.5"/>
  <pageSetup fitToHeight="1" fitToWidth="1" horizontalDpi="600" verticalDpi="600" orientation="landscape" scale="56" r:id="rId1"/>
  <headerFooter alignWithMargins="0">
    <oddHeader>&amp;C&amp;"Arial,Bold"&amp;14NCSX June 2007 ETC 
TABLE III - Fabrication and Assembly</oddHeader>
    <oddFooter>&amp;L&amp;F&amp;C          &amp;A&amp;R&amp;D 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workbookViewId="0" topLeftCell="A1">
      <selection activeCell="G11" sqref="G11"/>
    </sheetView>
  </sheetViews>
  <sheetFormatPr defaultColWidth="9.140625" defaultRowHeight="12.75"/>
  <cols>
    <col min="1" max="1" width="6.28125" style="0" customWidth="1"/>
    <col min="7" max="7" width="11.8515625" style="0" customWidth="1"/>
  </cols>
  <sheetData>
    <row r="1" s="5" customFormat="1" ht="20.25">
      <c r="A1" s="59" t="s">
        <v>57</v>
      </c>
    </row>
    <row r="2" s="5" customFormat="1" ht="20.25">
      <c r="A2" s="59" t="s">
        <v>58</v>
      </c>
    </row>
    <row r="3" s="5" customFormat="1" ht="20.25">
      <c r="A3" s="59" t="s">
        <v>59</v>
      </c>
    </row>
    <row r="4" s="5" customFormat="1" ht="20.25">
      <c r="A4" s="59" t="s">
        <v>60</v>
      </c>
    </row>
    <row r="5" s="5" customFormat="1" ht="20.25">
      <c r="A5" s="59" t="s">
        <v>25</v>
      </c>
    </row>
    <row r="6" s="5" customFormat="1" ht="20.25"/>
    <row r="7" spans="1:19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ht="15.75">
      <c r="A8" s="7" t="s">
        <v>3</v>
      </c>
    </row>
    <row r="9" spans="1:19" ht="26.25">
      <c r="A9" s="7"/>
      <c r="D9" s="9" t="s">
        <v>5</v>
      </c>
      <c r="E9" s="9" t="s">
        <v>6</v>
      </c>
      <c r="F9" s="9" t="s">
        <v>7</v>
      </c>
      <c r="G9" s="11" t="s">
        <v>29</v>
      </c>
      <c r="H9" s="10" t="s">
        <v>26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8" ht="12.75">
      <c r="A10" s="31"/>
      <c r="B10" s="173" t="s">
        <v>4</v>
      </c>
      <c r="C10" s="31"/>
      <c r="D10" s="174"/>
      <c r="E10" s="174" t="s">
        <v>110</v>
      </c>
      <c r="F10" s="175"/>
      <c r="G10" s="175"/>
      <c r="H10" s="173"/>
      <c r="I10" s="31"/>
      <c r="J10" s="31"/>
      <c r="K10" s="31"/>
      <c r="L10" s="173"/>
      <c r="M10" s="31"/>
      <c r="N10" s="31"/>
      <c r="O10" s="31"/>
      <c r="P10" s="31"/>
      <c r="Q10" s="31"/>
      <c r="R10" s="31"/>
    </row>
    <row r="11" spans="1:18" ht="12.75">
      <c r="A11" s="31"/>
      <c r="B11" s="31"/>
      <c r="C11" s="31"/>
      <c r="D11" s="175"/>
      <c r="E11" s="175"/>
      <c r="F11" s="175"/>
      <c r="G11" s="178" t="s">
        <v>147</v>
      </c>
      <c r="H11" s="31"/>
      <c r="I11" s="31"/>
      <c r="J11" s="31"/>
      <c r="K11" s="31"/>
      <c r="L11" s="173"/>
      <c r="M11" s="31"/>
      <c r="N11" s="31"/>
      <c r="O11" s="31"/>
      <c r="P11" s="31"/>
      <c r="Q11" s="31"/>
      <c r="R11" s="31"/>
    </row>
    <row r="12" spans="1:18" ht="12.75">
      <c r="A12" s="31"/>
      <c r="B12" s="173" t="s">
        <v>27</v>
      </c>
      <c r="C12" s="31"/>
      <c r="D12" s="175"/>
      <c r="E12" s="175"/>
      <c r="F12" s="174" t="s">
        <v>110</v>
      </c>
      <c r="G12" s="174"/>
      <c r="H12" s="173"/>
      <c r="I12" s="31"/>
      <c r="J12" s="31"/>
      <c r="K12" s="31"/>
      <c r="L12" s="173"/>
      <c r="M12" s="31"/>
      <c r="N12" s="31"/>
      <c r="O12" s="31"/>
      <c r="P12" s="31"/>
      <c r="Q12" s="31"/>
      <c r="R12" s="31"/>
    </row>
    <row r="13" spans="1:18" ht="12.75">
      <c r="A13" s="31"/>
      <c r="B13" s="173"/>
      <c r="C13" s="31"/>
      <c r="D13" s="175"/>
      <c r="E13" s="175"/>
      <c r="F13" s="174"/>
      <c r="G13" s="174"/>
      <c r="H13" s="31"/>
      <c r="I13" s="31"/>
      <c r="J13" s="31"/>
      <c r="K13" s="31"/>
      <c r="L13" s="173"/>
      <c r="M13" s="31"/>
      <c r="N13" s="31"/>
      <c r="O13" s="31"/>
      <c r="P13" s="31"/>
      <c r="Q13" s="31"/>
      <c r="R13" s="31"/>
    </row>
    <row r="14" spans="1:18" s="54" customFormat="1" ht="29.25" customHeight="1">
      <c r="A14" s="176"/>
      <c r="B14" s="177" t="s">
        <v>28</v>
      </c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</row>
    <row r="15" spans="4:7" s="1" customFormat="1" ht="12.75">
      <c r="D15" s="19"/>
      <c r="E15" s="19"/>
      <c r="F15" s="19"/>
      <c r="G15" s="19"/>
    </row>
    <row r="16" spans="1:7" s="1" customFormat="1" ht="12.75">
      <c r="A16" s="65" t="s">
        <v>35</v>
      </c>
      <c r="D16" s="19"/>
      <c r="E16" s="19"/>
      <c r="F16" s="19"/>
      <c r="G16" s="19"/>
    </row>
    <row r="17" s="54" customFormat="1" ht="12.75" customHeight="1">
      <c r="B17" s="55"/>
    </row>
    <row r="18" spans="1:20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="31" customFormat="1" ht="12.75">
      <c r="A19" s="8" t="s">
        <v>34</v>
      </c>
    </row>
    <row r="20" spans="6:17" s="67" customFormat="1" ht="12.75">
      <c r="F20" s="68"/>
      <c r="G20" s="68"/>
      <c r="N20" s="158" t="s">
        <v>36</v>
      </c>
      <c r="O20" s="158"/>
      <c r="P20" s="69" t="s">
        <v>37</v>
      </c>
      <c r="Q20" s="70"/>
    </row>
    <row r="21" spans="1:17" s="71" customFormat="1" ht="38.25">
      <c r="A21" s="71" t="s">
        <v>38</v>
      </c>
      <c r="B21" s="159" t="s">
        <v>39</v>
      </c>
      <c r="C21" s="159"/>
      <c r="D21" s="159"/>
      <c r="E21" s="159"/>
      <c r="F21" s="159"/>
      <c r="G21" s="72" t="s">
        <v>40</v>
      </c>
      <c r="H21" s="159" t="s">
        <v>41</v>
      </c>
      <c r="I21" s="159"/>
      <c r="J21" s="159"/>
      <c r="K21" s="159" t="s">
        <v>42</v>
      </c>
      <c r="L21" s="159"/>
      <c r="M21" s="159"/>
      <c r="N21" s="71" t="s">
        <v>7</v>
      </c>
      <c r="O21" s="71" t="s">
        <v>5</v>
      </c>
      <c r="P21" s="71" t="s">
        <v>7</v>
      </c>
      <c r="Q21" s="71" t="s">
        <v>5</v>
      </c>
    </row>
    <row r="22" spans="1:13" s="75" customFormat="1" ht="12.75">
      <c r="A22" s="73"/>
      <c r="B22" s="154"/>
      <c r="C22" s="154"/>
      <c r="D22" s="154"/>
      <c r="E22" s="154"/>
      <c r="F22" s="154"/>
      <c r="G22" s="74"/>
      <c r="H22" s="155"/>
      <c r="I22" s="155"/>
      <c r="J22" s="155"/>
      <c r="K22" s="155"/>
      <c r="L22" s="155"/>
      <c r="M22" s="155"/>
    </row>
    <row r="23" spans="1:17" s="55" customFormat="1" ht="63.75" customHeight="1">
      <c r="A23" s="103">
        <v>1260</v>
      </c>
      <c r="B23" s="156" t="s">
        <v>111</v>
      </c>
      <c r="C23" s="156"/>
      <c r="D23" s="156"/>
      <c r="E23" s="156"/>
      <c r="F23" s="156"/>
      <c r="G23" s="105" t="s">
        <v>109</v>
      </c>
      <c r="H23" s="157" t="s">
        <v>113</v>
      </c>
      <c r="I23" s="157"/>
      <c r="J23" s="157"/>
      <c r="K23" s="156" t="s">
        <v>112</v>
      </c>
      <c r="L23" s="156"/>
      <c r="M23" s="156"/>
      <c r="N23" s="104" t="s">
        <v>114</v>
      </c>
      <c r="O23" s="104" t="s">
        <v>115</v>
      </c>
      <c r="P23" s="103">
        <v>0</v>
      </c>
      <c r="Q23" s="103">
        <v>0</v>
      </c>
    </row>
    <row r="24" spans="2:13" s="75" customFormat="1" ht="12.75">
      <c r="B24" s="155"/>
      <c r="C24" s="155"/>
      <c r="D24" s="155"/>
      <c r="E24" s="155"/>
      <c r="F24" s="155"/>
      <c r="G24" s="74"/>
      <c r="H24" s="155"/>
      <c r="I24" s="155"/>
      <c r="J24" s="155"/>
      <c r="K24" s="155"/>
      <c r="L24" s="155"/>
      <c r="M24" s="155"/>
    </row>
    <row r="25" spans="2:13" s="76" customFormat="1" ht="12.75">
      <c r="B25" s="153"/>
      <c r="C25" s="153"/>
      <c r="D25" s="153"/>
      <c r="E25" s="153"/>
      <c r="F25" s="153"/>
      <c r="G25" s="77"/>
      <c r="H25" s="153"/>
      <c r="I25" s="153"/>
      <c r="J25" s="153"/>
      <c r="K25" s="153"/>
      <c r="L25" s="153"/>
      <c r="M25" s="153"/>
    </row>
    <row r="26" spans="5:8" ht="12.75">
      <c r="E26" s="4"/>
      <c r="F26" s="4"/>
      <c r="G26" s="4"/>
      <c r="H26" s="4"/>
    </row>
    <row r="27" spans="1:8" s="1" customFormat="1" ht="12.75">
      <c r="A27" s="1" t="s">
        <v>17</v>
      </c>
      <c r="E27" s="19"/>
      <c r="F27" s="19"/>
      <c r="G27" s="19"/>
      <c r="H27" s="19"/>
    </row>
    <row r="28" spans="1:8" s="1" customFormat="1" ht="12.75">
      <c r="A28" s="1" t="s">
        <v>43</v>
      </c>
      <c r="B28" s="1" t="s">
        <v>44</v>
      </c>
      <c r="E28" s="19"/>
      <c r="F28" s="19"/>
      <c r="G28" s="19"/>
      <c r="H28" s="19"/>
    </row>
    <row r="29" spans="2:8" s="1" customFormat="1" ht="12.75">
      <c r="B29" s="1" t="s">
        <v>45</v>
      </c>
      <c r="E29" s="19"/>
      <c r="F29" s="19"/>
      <c r="G29" s="19"/>
      <c r="H29" s="19"/>
    </row>
    <row r="30" spans="1:8" s="1" customFormat="1" ht="12.75">
      <c r="A30" s="1" t="s">
        <v>46</v>
      </c>
      <c r="B30" s="1" t="s">
        <v>47</v>
      </c>
      <c r="E30" s="19"/>
      <c r="F30" s="19"/>
      <c r="G30" s="19"/>
      <c r="H30" s="19"/>
    </row>
    <row r="31" spans="2:8" s="1" customFormat="1" ht="12.75">
      <c r="B31" s="1" t="s">
        <v>48</v>
      </c>
      <c r="E31" s="19"/>
      <c r="F31" s="19"/>
      <c r="G31" s="19"/>
      <c r="H31" s="19"/>
    </row>
    <row r="32" s="1" customFormat="1" ht="12.75">
      <c r="B32" s="1" t="s">
        <v>49</v>
      </c>
    </row>
    <row r="33" spans="1:2" s="1" customFormat="1" ht="12.75">
      <c r="A33" s="1" t="s">
        <v>50</v>
      </c>
      <c r="B33" s="1" t="s">
        <v>51</v>
      </c>
    </row>
    <row r="34" s="1" customFormat="1" ht="12.75">
      <c r="B34" s="1" t="s">
        <v>52</v>
      </c>
    </row>
    <row r="35" spans="1:2" s="1" customFormat="1" ht="12.75">
      <c r="A35" s="1" t="s">
        <v>53</v>
      </c>
      <c r="B35" s="1" t="s">
        <v>54</v>
      </c>
    </row>
    <row r="36" s="1" customFormat="1" ht="12.75">
      <c r="B36" s="1" t="s">
        <v>55</v>
      </c>
    </row>
    <row r="37" spans="5:8" ht="12.75">
      <c r="E37" s="4"/>
      <c r="F37" s="4"/>
      <c r="G37" s="4"/>
      <c r="H37" s="4"/>
    </row>
    <row r="38" spans="5:8" ht="12.75">
      <c r="E38" s="4"/>
      <c r="F38" s="4"/>
      <c r="G38" s="4"/>
      <c r="H38" s="4"/>
    </row>
    <row r="39" spans="5:8" ht="12.75">
      <c r="E39" s="4"/>
      <c r="F39" s="4"/>
      <c r="G39" s="4"/>
      <c r="H39" s="4"/>
    </row>
    <row r="40" spans="5:8" ht="12.75">
      <c r="E40" s="4"/>
      <c r="F40" s="4"/>
      <c r="G40" s="4"/>
      <c r="H40" s="4"/>
    </row>
    <row r="41" spans="5:8" ht="12.75">
      <c r="E41" s="4"/>
      <c r="F41" s="4"/>
      <c r="G41" s="4"/>
      <c r="H41" s="4"/>
    </row>
    <row r="42" spans="5:8" ht="12.75">
      <c r="E42" s="4"/>
      <c r="F42" s="4"/>
      <c r="G42" s="4"/>
      <c r="H42" s="4"/>
    </row>
  </sheetData>
  <mergeCells count="16">
    <mergeCell ref="H23:J23"/>
    <mergeCell ref="K23:M23"/>
    <mergeCell ref="N20:O20"/>
    <mergeCell ref="B21:F21"/>
    <mergeCell ref="H21:J21"/>
    <mergeCell ref="K21:M21"/>
    <mergeCell ref="B25:F25"/>
    <mergeCell ref="H25:J25"/>
    <mergeCell ref="K25:M25"/>
    <mergeCell ref="B22:F22"/>
    <mergeCell ref="H22:J22"/>
    <mergeCell ref="K22:M22"/>
    <mergeCell ref="B24:F24"/>
    <mergeCell ref="H24:J24"/>
    <mergeCell ref="K24:M24"/>
    <mergeCell ref="B23:F23"/>
  </mergeCells>
  <printOptions/>
  <pageMargins left="0.75" right="0.43" top="1" bottom="1" header="0.5" footer="0.5"/>
  <pageSetup fitToHeight="1" fitToWidth="1" horizontalDpi="600" verticalDpi="600" orientation="landscape" scale="70" r:id="rId1"/>
  <headerFooter alignWithMargins="0">
    <oddHeader>&amp;C&amp;"Arial,Bold"&amp;14NCSX June 2007 ETC 
TABLE IV - Uncertainty of Estimate and Residual Risk Assessment</oddHeader>
    <oddFooter>&amp;L&amp;F&amp;C          &amp;A&amp;R&amp;D 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B30"/>
  <sheetViews>
    <sheetView workbookViewId="0" topLeftCell="G1">
      <selection activeCell="U41" sqref="U41"/>
    </sheetView>
  </sheetViews>
  <sheetFormatPr defaultColWidth="9.140625" defaultRowHeight="12.75"/>
  <cols>
    <col min="1" max="1" width="21.8515625" style="0" bestFit="1" customWidth="1"/>
    <col min="2" max="2" width="25.140625" style="0" bestFit="1" customWidth="1"/>
  </cols>
  <sheetData>
    <row r="1" spans="1:2" ht="15">
      <c r="A1" s="180" t="s">
        <v>148</v>
      </c>
      <c r="B1" s="180" t="s">
        <v>149</v>
      </c>
    </row>
    <row r="2" spans="1:18" ht="15">
      <c r="A2" s="180" t="s">
        <v>150</v>
      </c>
      <c r="B2" s="180" t="s">
        <v>151</v>
      </c>
      <c r="O2" s="181" t="s">
        <v>152</v>
      </c>
      <c r="P2" s="182"/>
      <c r="Q2" s="182"/>
      <c r="R2" s="183"/>
    </row>
    <row r="3" spans="1:18" ht="15">
      <c r="A3" s="180" t="s">
        <v>153</v>
      </c>
      <c r="B3" s="180" t="s">
        <v>154</v>
      </c>
      <c r="O3" s="184"/>
      <c r="P3" s="185"/>
      <c r="Q3" s="185"/>
      <c r="R3" s="186"/>
    </row>
    <row r="4" spans="1:18" ht="15">
      <c r="A4" s="180" t="s">
        <v>155</v>
      </c>
      <c r="B4" s="180" t="s">
        <v>156</v>
      </c>
      <c r="O4" s="187"/>
      <c r="P4" s="188"/>
      <c r="Q4" s="188"/>
      <c r="R4" s="189"/>
    </row>
    <row r="5" spans="1:2" ht="15">
      <c r="A5" s="180" t="s">
        <v>157</v>
      </c>
      <c r="B5" s="180" t="s">
        <v>158</v>
      </c>
    </row>
    <row r="6" spans="1:2" ht="15">
      <c r="A6" s="180" t="s">
        <v>159</v>
      </c>
      <c r="B6" s="180" t="s">
        <v>158</v>
      </c>
    </row>
    <row r="7" spans="1:2" ht="15">
      <c r="A7" s="180" t="s">
        <v>160</v>
      </c>
      <c r="B7" s="180" t="s">
        <v>161</v>
      </c>
    </row>
    <row r="8" spans="1:28" ht="15" customHeight="1">
      <c r="A8" s="180" t="s">
        <v>162</v>
      </c>
      <c r="B8" s="180" t="s">
        <v>161</v>
      </c>
      <c r="E8" s="181" t="s">
        <v>163</v>
      </c>
      <c r="F8" s="182"/>
      <c r="G8" s="182"/>
      <c r="H8" s="183"/>
      <c r="J8" s="181" t="s">
        <v>164</v>
      </c>
      <c r="K8" s="182"/>
      <c r="L8" s="182"/>
      <c r="M8" s="183"/>
      <c r="O8" s="181" t="s">
        <v>165</v>
      </c>
      <c r="P8" s="182"/>
      <c r="Q8" s="182"/>
      <c r="R8" s="183"/>
      <c r="T8" s="181" t="s">
        <v>166</v>
      </c>
      <c r="U8" s="182"/>
      <c r="V8" s="182"/>
      <c r="W8" s="183"/>
      <c r="Y8" s="181" t="s">
        <v>167</v>
      </c>
      <c r="Z8" s="190"/>
      <c r="AA8" s="190"/>
      <c r="AB8" s="191"/>
    </row>
    <row r="9" spans="1:28" ht="15">
      <c r="A9" s="180" t="s">
        <v>168</v>
      </c>
      <c r="B9" s="180" t="s">
        <v>158</v>
      </c>
      <c r="E9" s="184"/>
      <c r="F9" s="192"/>
      <c r="G9" s="192"/>
      <c r="H9" s="186"/>
      <c r="J9" s="184"/>
      <c r="K9" s="192"/>
      <c r="L9" s="192"/>
      <c r="M9" s="186"/>
      <c r="O9" s="184"/>
      <c r="P9" s="192"/>
      <c r="Q9" s="192"/>
      <c r="R9" s="186"/>
      <c r="T9" s="184"/>
      <c r="U9" s="192"/>
      <c r="V9" s="192"/>
      <c r="W9" s="186"/>
      <c r="Y9" s="193"/>
      <c r="Z9" s="194"/>
      <c r="AA9" s="194"/>
      <c r="AB9" s="195"/>
    </row>
    <row r="10" spans="1:28" ht="15">
      <c r="A10" s="180" t="s">
        <v>169</v>
      </c>
      <c r="B10" s="180" t="s">
        <v>158</v>
      </c>
      <c r="E10" s="187"/>
      <c r="F10" s="188"/>
      <c r="G10" s="188"/>
      <c r="H10" s="189"/>
      <c r="J10" s="187"/>
      <c r="K10" s="188"/>
      <c r="L10" s="188"/>
      <c r="M10" s="189"/>
      <c r="O10" s="187"/>
      <c r="P10" s="188"/>
      <c r="Q10" s="188"/>
      <c r="R10" s="189"/>
      <c r="T10" s="187"/>
      <c r="U10" s="188"/>
      <c r="V10" s="188"/>
      <c r="W10" s="189"/>
      <c r="Y10" s="196"/>
      <c r="Z10" s="197"/>
      <c r="AA10" s="197"/>
      <c r="AB10" s="198"/>
    </row>
    <row r="11" spans="1:2" ht="15">
      <c r="A11" s="180" t="s">
        <v>170</v>
      </c>
      <c r="B11" s="180" t="s">
        <v>171</v>
      </c>
    </row>
    <row r="12" spans="1:2" ht="15" customHeight="1" thickBot="1">
      <c r="A12" s="180" t="s">
        <v>172</v>
      </c>
      <c r="B12" s="180" t="s">
        <v>173</v>
      </c>
    </row>
    <row r="13" spans="1:26" ht="15.75" thickTop="1">
      <c r="A13" s="199" t="s">
        <v>174</v>
      </c>
      <c r="B13" s="199" t="s">
        <v>175</v>
      </c>
      <c r="H13" s="200" t="s">
        <v>176</v>
      </c>
      <c r="I13" s="201"/>
      <c r="J13" s="201"/>
      <c r="K13" s="202"/>
      <c r="M13" s="181" t="s">
        <v>177</v>
      </c>
      <c r="N13" s="182"/>
      <c r="O13" s="182"/>
      <c r="P13" s="183"/>
      <c r="R13" s="181" t="s">
        <v>178</v>
      </c>
      <c r="S13" s="190"/>
      <c r="T13" s="190"/>
      <c r="U13" s="191"/>
      <c r="W13" s="181" t="s">
        <v>177</v>
      </c>
      <c r="X13" s="182"/>
      <c r="Y13" s="182"/>
      <c r="Z13" s="183"/>
    </row>
    <row r="14" spans="8:26" ht="12.75">
      <c r="H14" s="203"/>
      <c r="I14" s="185"/>
      <c r="J14" s="185"/>
      <c r="K14" s="204"/>
      <c r="M14" s="184"/>
      <c r="N14" s="192"/>
      <c r="O14" s="192"/>
      <c r="P14" s="186"/>
      <c r="R14" s="193"/>
      <c r="S14" s="194"/>
      <c r="T14" s="194"/>
      <c r="U14" s="195"/>
      <c r="W14" s="184"/>
      <c r="X14" s="192"/>
      <c r="Y14" s="192"/>
      <c r="Z14" s="186"/>
    </row>
    <row r="15" spans="8:26" ht="13.5" thickBot="1">
      <c r="H15" s="205"/>
      <c r="I15" s="206"/>
      <c r="J15" s="206"/>
      <c r="K15" s="207"/>
      <c r="M15" s="187"/>
      <c r="N15" s="188"/>
      <c r="O15" s="188"/>
      <c r="P15" s="189"/>
      <c r="R15" s="196"/>
      <c r="S15" s="197"/>
      <c r="T15" s="197"/>
      <c r="U15" s="198"/>
      <c r="W15" s="187"/>
      <c r="X15" s="188"/>
      <c r="Y15" s="188"/>
      <c r="Z15" s="189"/>
    </row>
    <row r="16" ht="13.5" thickTop="1"/>
    <row r="18" spans="9:24" ht="12.75">
      <c r="I18" s="181" t="s">
        <v>179</v>
      </c>
      <c r="J18" s="182"/>
      <c r="K18" s="182"/>
      <c r="L18" s="183"/>
      <c r="P18" s="181" t="s">
        <v>180</v>
      </c>
      <c r="Q18" s="182"/>
      <c r="R18" s="182"/>
      <c r="S18" s="183"/>
      <c r="U18" s="181" t="s">
        <v>181</v>
      </c>
      <c r="V18" s="182"/>
      <c r="W18" s="182"/>
      <c r="X18" s="183"/>
    </row>
    <row r="19" spans="9:24" ht="12.75">
      <c r="I19" s="184"/>
      <c r="J19" s="192"/>
      <c r="K19" s="192"/>
      <c r="L19" s="186"/>
      <c r="P19" s="184"/>
      <c r="Q19" s="192"/>
      <c r="R19" s="192"/>
      <c r="S19" s="186"/>
      <c r="U19" s="184"/>
      <c r="V19" s="192"/>
      <c r="W19" s="192"/>
      <c r="X19" s="186"/>
    </row>
    <row r="20" spans="9:24" ht="13.5" customHeight="1">
      <c r="I20" s="187"/>
      <c r="J20" s="188"/>
      <c r="K20" s="188"/>
      <c r="L20" s="189"/>
      <c r="P20" s="187"/>
      <c r="Q20" s="188"/>
      <c r="R20" s="188"/>
      <c r="S20" s="189"/>
      <c r="U20" s="187"/>
      <c r="V20" s="188"/>
      <c r="W20" s="188"/>
      <c r="X20" s="189"/>
    </row>
    <row r="23" spans="9:12" ht="12.75">
      <c r="I23" s="181" t="s">
        <v>182</v>
      </c>
      <c r="J23" s="182"/>
      <c r="K23" s="182"/>
      <c r="L23" s="183"/>
    </row>
    <row r="24" spans="9:12" ht="12.75">
      <c r="I24" s="184"/>
      <c r="J24" s="192"/>
      <c r="K24" s="192"/>
      <c r="L24" s="186"/>
    </row>
    <row r="25" spans="9:12" ht="12.75" customHeight="1">
      <c r="I25" s="187"/>
      <c r="J25" s="188"/>
      <c r="K25" s="188"/>
      <c r="L25" s="189"/>
    </row>
    <row r="28" spans="9:12" ht="12.75">
      <c r="I28" s="181" t="s">
        <v>183</v>
      </c>
      <c r="J28" s="182"/>
      <c r="K28" s="182"/>
      <c r="L28" s="183"/>
    </row>
    <row r="29" spans="9:12" ht="12.75">
      <c r="I29" s="184"/>
      <c r="J29" s="192"/>
      <c r="K29" s="192"/>
      <c r="L29" s="186"/>
    </row>
    <row r="30" spans="9:12" ht="12.75">
      <c r="I30" s="187"/>
      <c r="J30" s="188"/>
      <c r="K30" s="188"/>
      <c r="L30" s="189"/>
    </row>
  </sheetData>
  <mergeCells count="15">
    <mergeCell ref="T8:W10"/>
    <mergeCell ref="I23:L25"/>
    <mergeCell ref="O2:R4"/>
    <mergeCell ref="O8:R10"/>
    <mergeCell ref="R13:U15"/>
    <mergeCell ref="H13:K15"/>
    <mergeCell ref="J8:M10"/>
    <mergeCell ref="E8:H10"/>
    <mergeCell ref="W13:Z15"/>
    <mergeCell ref="M13:P15"/>
    <mergeCell ref="I28:L30"/>
    <mergeCell ref="U18:X20"/>
    <mergeCell ref="P18:S20"/>
    <mergeCell ref="I18:L20"/>
    <mergeCell ref="Y8:AB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bsimmons</cp:lastModifiedBy>
  <cp:lastPrinted>2007-06-29T19:18:34Z</cp:lastPrinted>
  <dcterms:created xsi:type="dcterms:W3CDTF">2001-10-24T18:11:20Z</dcterms:created>
  <dcterms:modified xsi:type="dcterms:W3CDTF">2008-03-19T19:32:48Z</dcterms:modified>
  <cp:category/>
  <cp:version/>
  <cp:contentType/>
  <cp:contentStatus/>
</cp:coreProperties>
</file>