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'Sheet1'!$A$2:$S$44</definedName>
  </definedNames>
  <calcPr fullCalcOnLoad="1"/>
</workbook>
</file>

<file path=xl/sharedStrings.xml><?xml version="1.0" encoding="utf-8"?>
<sst xmlns="http://schemas.openxmlformats.org/spreadsheetml/2006/main" count="140" uniqueCount="123">
  <si>
    <t>WBS</t>
  </si>
  <si>
    <t>$k</t>
  </si>
  <si>
    <t>%</t>
  </si>
  <si>
    <t>dcma</t>
  </si>
  <si>
    <t>Job: 1201 - Vacuum Vessel  Prelim Dsn-**CLOSED**</t>
  </si>
  <si>
    <t>Vacuum Vessel</t>
  </si>
  <si>
    <t>Job: 1202 - Vacuum Vessel R&amp;D</t>
  </si>
  <si>
    <t>Conventional Coils</t>
  </si>
  <si>
    <t>Job: 1203 - Vacuum Vessel Final Dsn-**CLOSED**</t>
  </si>
  <si>
    <t>Modular Coils</t>
  </si>
  <si>
    <t xml:space="preserve">Job: 1204-VV Sys Procurements (non VVSA)-DUDEK   </t>
  </si>
  <si>
    <t>Coil Structures</t>
  </si>
  <si>
    <t xml:space="preserve">Job: 1206 - VV Field Weld Joint R&amp;D-**CLOSED**  </t>
  </si>
  <si>
    <t>Coil Services</t>
  </si>
  <si>
    <t xml:space="preserve">Job: 1250 - Vacuum Vessel Fabrication--**CLOSED**    </t>
  </si>
  <si>
    <t>Cryostat &amp; Base</t>
  </si>
  <si>
    <t xml:space="preserve">Job: 1301 - TF Design-KALISH**CLOSED**          </t>
  </si>
  <si>
    <t>Field Period Assembly</t>
  </si>
  <si>
    <t xml:space="preserve">Job: 1302 - PF  Design -KALISH                  </t>
  </si>
  <si>
    <t>Stellarator Core Mgt. / Integration</t>
  </si>
  <si>
    <t>Job: 1303 -Central Solenoid Support Dsn-DAHLGREN</t>
  </si>
  <si>
    <t>Stellarator Core Systems</t>
  </si>
  <si>
    <t>Job: 1350 TF Coil Fab Prep-CHRZANOWSKI**CLOSED**</t>
  </si>
  <si>
    <t>Fueling &amp; Vacuum</t>
  </si>
  <si>
    <t xml:space="preserve">Job: 1351 - TF Coil Fabr Supplies-KALISH        </t>
  </si>
  <si>
    <t>Diagnsotics</t>
  </si>
  <si>
    <t xml:space="preserve">Job: 1352 - PF Coil Procurement-KALISH          </t>
  </si>
  <si>
    <t>Power Systems</t>
  </si>
  <si>
    <t xml:space="preserve">Job: 1353 - CS Structure Procurement-DAHLGREN   </t>
  </si>
  <si>
    <t>Central I&amp;C / Data Aq.</t>
  </si>
  <si>
    <t>Job: 1354 - Trim Coil Design &amp;Procurement-KALISH</t>
  </si>
  <si>
    <t>Facility Systems</t>
  </si>
  <si>
    <t>Job: 1355 - WBS 13 I&amp;C Proc &amp;</t>
  </si>
  <si>
    <t>Test Cell Prep / Machine Assembly</t>
  </si>
  <si>
    <t xml:space="preserve">Job: 1361 -  TF Fabrication-KALISH              </t>
  </si>
  <si>
    <t>Project Mgt. &amp; Integration</t>
  </si>
  <si>
    <t xml:space="preserve">Job: 1401 - Mod Coil  Prel.Dsn**CLOSED**        </t>
  </si>
  <si>
    <t xml:space="preserve">Job: 1402 - Mod.Coil Analyses**CLOSED**         </t>
  </si>
  <si>
    <t>Job: 1403 - Modular Coil Final Design-WILLIAMSON</t>
  </si>
  <si>
    <t xml:space="preserve">Job: 1404-MCWF R&amp;D &amp; 1st Prod Casting**CLOSED**  </t>
  </si>
  <si>
    <t xml:space="preserve">Job: 1405-Mod Coil Winding R&amp;D Prep-**CLOSED**  </t>
  </si>
  <si>
    <t>Job: 1406 - Mod. Coil Winding</t>
  </si>
  <si>
    <t xml:space="preserve">Job: 1407 -Mod Coil Winding Facility-**CLOSED** </t>
  </si>
  <si>
    <t xml:space="preserve">Job: 1408-Mod Coil Winding Supplies-CHRZANOWSKI  </t>
  </si>
  <si>
    <t>Job: 1409 - Coil Test Stand-GETTELFINGER*CLOSED*</t>
  </si>
  <si>
    <t xml:space="preserve">Job: 1410 MC Twisted Racetrack Fabr-**CLOSED**  </t>
  </si>
  <si>
    <t>Job: 1411-MCWF Fabrication S005242-HEITZENROEDER</t>
  </si>
  <si>
    <t>Job: 1412 - Complete Winding Facilities-*CLOSED*</t>
  </si>
  <si>
    <t xml:space="preserve">Job: 1413 -MCWF Fracture Analysis-**CLOSED**    </t>
  </si>
  <si>
    <t xml:space="preserve">Job: 1414 Coil Testing-Gettelfinger**CLOSED**   </t>
  </si>
  <si>
    <t>Job: 1415 Dim Cntrl Testing-RAFTOPOLOUS*CLOSED**</t>
  </si>
  <si>
    <t>Job: 1416-Mod Coil Type A&amp;B Final Dsn-WILLIAMSON</t>
  </si>
  <si>
    <t xml:space="preserve">Job: 1419-Winding Fac. Mods-CHRZANOWSKI*CLOSED* </t>
  </si>
  <si>
    <t xml:space="preserve">Job: 1421-Mod Coil Interface Design-WILLIAMSON  </t>
  </si>
  <si>
    <t xml:space="preserve">Job: 1431 - Mod. Coil Interface Hardware-DUDEK  </t>
  </si>
  <si>
    <t xml:space="preserve">Job: 1451 - Mod Coil Winding-CHRZANOWSKI        </t>
  </si>
  <si>
    <t>Job: 1459 - Mod Coil Fabr.Punch List-CHRZANOWSKI</t>
  </si>
  <si>
    <t xml:space="preserve">Job: 1460  3rd Winding Fixture-CHRZANOWSKI       </t>
  </si>
  <si>
    <t xml:space="preserve">Job: 1501 - Coil Structures  Design- DAHLGREN   </t>
  </si>
  <si>
    <t>Job: 1550 - Coil Structures Procurement -DAHLGREN</t>
  </si>
  <si>
    <t xml:space="preserve">Job: 1601 - Coil Services  Design-WILLIAMSON    </t>
  </si>
  <si>
    <t>Job: 1701-Cryost&amp;Base Sprt Strct Dsn-GETTLEFINGER</t>
  </si>
  <si>
    <t xml:space="preserve">Job: 1751 - Cryostat Procurement                </t>
  </si>
  <si>
    <t xml:space="preserve">Job: 1752 - Base Support Structure Procurement  </t>
  </si>
  <si>
    <t>Job: 1801-Field Period Assly -CHRZANOWSKI (ORNL)</t>
  </si>
  <si>
    <t xml:space="preserve">Job: 1802 - FP Assy Oversight&amp;Support-VIOLA     </t>
  </si>
  <si>
    <t xml:space="preserve">Job: 1803- FP Assy Toolg/Constructability-BROWN </t>
  </si>
  <si>
    <t xml:space="preserve">Job: 1804-Metrology Hardware-RAFTOPOULOS        </t>
  </si>
  <si>
    <t>Job: 1805 -FP Assy H/W&amp;Fixture</t>
  </si>
  <si>
    <t>Job: 1806 - FP Assembly specs &amp; dwgs</t>
  </si>
  <si>
    <t xml:space="preserve">Job: 1810 - Field Period Assembly-VIOLA          </t>
  </si>
  <si>
    <t>Job: 1901 - Stellarator Core Mngtt&amp;Integr-NELSON</t>
  </si>
  <si>
    <t xml:space="preserve">Job: 2001-VPS Gas&amp; Cond Sys Oversight-BLANCHARD </t>
  </si>
  <si>
    <t>Job: 2101 - Fueling Systems</t>
  </si>
  <si>
    <t xml:space="preserve">Job: 2201 - Vacuum Pumping Systems              </t>
  </si>
  <si>
    <t>Job: 2501 - Neutral Beam Refurbishment-STEVENSON</t>
  </si>
  <si>
    <t xml:space="preserve">Job: 3101 Magnetic Diagnostics                  </t>
  </si>
  <si>
    <t>Job: 3601 - Edge and Divertor</t>
  </si>
  <si>
    <t xml:space="preserve">Job: 3801 - Electron Beam Mapping               </t>
  </si>
  <si>
    <t xml:space="preserve">Job: 3901 - Diagnostics sys Integration-JOHNSON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</si>
  <si>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</si>
  <si>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</si>
  <si>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</si>
  <si>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</si>
  <si>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4601 - FCPC Bldg Mods-RAMAKRISHNAN         </t>
  </si>
  <si>
    <t xml:space="preserve">Job: 5101 - TCP/IP Infrastructure Systems       </t>
  </si>
  <si>
    <t>Job: 5201 - I&amp;C Systems</t>
  </si>
  <si>
    <t>Job: 5301 - Data Acquisition</t>
  </si>
  <si>
    <t>Job: 5401 - Facility Timing &amp;</t>
  </si>
  <si>
    <t xml:space="preserve">Job: 5501 - Real Time Control System                 </t>
  </si>
  <si>
    <t xml:space="preserve">Job: 5601 - Central Safety Interlock Systems    </t>
  </si>
  <si>
    <t>Job: 5801 -Central I&amp;C Integr</t>
  </si>
  <si>
    <t>Job: 6101 - Water Systems</t>
  </si>
  <si>
    <t xml:space="preserve">Job: 6163 - Facility Systems Support FY04       </t>
  </si>
  <si>
    <t>Job: 6201 - Cryogenic Systems</t>
  </si>
  <si>
    <t>Job: 6301 - Utility Systems</t>
  </si>
  <si>
    <t xml:space="preserve">Job: 6501 - Facility Systems Integration-DUDEK  </t>
  </si>
  <si>
    <t>Job: 7101 - Shield Wall Modif</t>
  </si>
  <si>
    <t>Job: 7301 - Platform Design &amp;</t>
  </si>
  <si>
    <t xml:space="preserve">Job: 7401 - TC Prep &amp; Mach Assy Planning-PERRY  </t>
  </si>
  <si>
    <t xml:space="preserve">Job: 7501 - Construction Support Crew                </t>
  </si>
  <si>
    <t>Job: 7503 - Machine Assembly</t>
  </si>
  <si>
    <t xml:space="preserve">Job: 7601 - Tooling Design &amp; Fabrication      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</si>
  <si>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</si>
  <si>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</si>
  <si>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</si>
  <si>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</si>
  <si>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</si>
  <si>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Coordination    </t>
  </si>
  <si>
    <t xml:space="preserve">Job: 8401 - Project Physcis-ZARNSTORFF          </t>
  </si>
  <si>
    <t xml:space="preserve">Job: 8402 - Project Physics MIE ORNL-LYON       </t>
  </si>
  <si>
    <t xml:space="preserve">Job: 8501 - Integrated Systems Testing          </t>
  </si>
  <si>
    <t>Job: 8998 - Allocations</t>
  </si>
  <si>
    <t>TEC=</t>
  </si>
  <si>
    <t>Total</t>
  </si>
  <si>
    <t>Budgeted Contingency</t>
  </si>
  <si>
    <t>WBS Level II</t>
  </si>
  <si>
    <t>Job Level</t>
  </si>
  <si>
    <t>DCMA</t>
  </si>
  <si>
    <t>Base (BCWS)</t>
  </si>
  <si>
    <t>Base To Go</t>
  </si>
  <si>
    <t>Base To Date (11/30/06)</t>
  </si>
  <si>
    <t>Contingency Analysis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</si>
</sst>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0.0%"/>
    <numFmt numFmtId="168" formatCode="_(* #,##0.0_);_(* \(#,##0.0\);_(* &quot;-&quot;??_);_(@_)"/>
  </numFmts>
  <fonts count="23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2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16"/>
      <color indexed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0" fontId="10" fillId="0" borderId="2" xfId="0" applyFont="1" applyFill="1" applyBorder="1" applyAlignment="1">
      <alignment horizontal="center" wrapText="1"/>
    </xf>
    <xf numFmtId="9" fontId="15" fillId="0" borderId="3" xfId="19" applyFont="1" applyFill="1" applyBorder="1" applyAlignment="1">
      <alignment horizontal="centerContinuous" wrapText="1"/>
    </xf>
    <xf numFmtId="9" fontId="15" fillId="0" borderId="4" xfId="19" applyFont="1" applyFill="1" applyBorder="1" applyAlignment="1">
      <alignment horizontal="centerContinuous" wrapText="1"/>
    </xf>
    <xf numFmtId="0" fontId="15" fillId="0" borderId="5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0" fontId="8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5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horizontal="right"/>
    </xf>
    <xf numFmtId="166" fontId="17" fillId="0" borderId="1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4" fontId="14" fillId="0" borderId="0" xfId="15" applyNumberFormat="1" applyFont="1" applyFill="1" applyAlignment="1">
      <alignment horizontal="right"/>
    </xf>
    <xf numFmtId="164" fontId="20" fillId="0" borderId="0" xfId="15" applyNumberFormat="1" applyFont="1" applyFill="1" applyAlignment="1">
      <alignment/>
    </xf>
    <xf numFmtId="9" fontId="2" fillId="0" borderId="4" xfId="19" applyFont="1" applyFill="1" applyBorder="1" applyAlignment="1">
      <alignment horizontal="centerContinuous" wrapText="1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Alignment="1">
      <alignment horizontal="center"/>
    </xf>
    <xf numFmtId="9" fontId="2" fillId="0" borderId="0" xfId="19" applyFont="1" applyFill="1" applyAlignment="1">
      <alignment horizontal="center"/>
    </xf>
    <xf numFmtId="164" fontId="21" fillId="0" borderId="0" xfId="15" applyNumberFormat="1" applyFont="1" applyFill="1" applyAlignment="1">
      <alignment horizontal="center"/>
    </xf>
    <xf numFmtId="164" fontId="20" fillId="0" borderId="0" xfId="15" applyNumberFormat="1" applyFont="1" applyFill="1" applyAlignment="1">
      <alignment horizontal="center"/>
    </xf>
    <xf numFmtId="164" fontId="2" fillId="0" borderId="9" xfId="15" applyNumberFormat="1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center"/>
    </xf>
    <xf numFmtId="164" fontId="2" fillId="0" borderId="10" xfId="15" applyNumberFormat="1" applyFont="1" applyFill="1" applyBorder="1" applyAlignment="1">
      <alignment horizontal="center"/>
    </xf>
    <xf numFmtId="164" fontId="20" fillId="0" borderId="2" xfId="15" applyNumberFormat="1" applyFont="1" applyFill="1" applyBorder="1" applyAlignment="1">
      <alignment horizontal="center" wrapText="1"/>
    </xf>
    <xf numFmtId="164" fontId="2" fillId="0" borderId="7" xfId="15" applyNumberFormat="1" applyFont="1" applyFill="1" applyBorder="1" applyAlignment="1">
      <alignment horizontal="center"/>
    </xf>
    <xf numFmtId="164" fontId="2" fillId="0" borderId="7" xfId="15" applyNumberFormat="1" applyFont="1" applyFill="1" applyBorder="1" applyAlignment="1">
      <alignment horizontal="center" wrapText="1"/>
    </xf>
    <xf numFmtId="164" fontId="2" fillId="0" borderId="5" xfId="15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/>
    </xf>
    <xf numFmtId="9" fontId="2" fillId="0" borderId="0" xfId="19" applyFont="1" applyFill="1" applyBorder="1" applyAlignment="1">
      <alignment horizontal="center"/>
    </xf>
    <xf numFmtId="9" fontId="2" fillId="0" borderId="6" xfId="19" applyFont="1" applyFill="1" applyBorder="1" applyAlignment="1">
      <alignment horizontal="center"/>
    </xf>
    <xf numFmtId="9" fontId="21" fillId="0" borderId="0" xfId="19" applyFont="1" applyFill="1" applyAlignment="1">
      <alignment horizontal="center"/>
    </xf>
    <xf numFmtId="9" fontId="2" fillId="0" borderId="9" xfId="19" applyFont="1" applyFill="1" applyBorder="1" applyAlignment="1">
      <alignment horizontal="right"/>
    </xf>
    <xf numFmtId="9" fontId="2" fillId="0" borderId="0" xfId="19" applyFont="1" applyFill="1" applyBorder="1" applyAlignment="1">
      <alignment horizontal="right"/>
    </xf>
    <xf numFmtId="166" fontId="14" fillId="0" borderId="8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6" fontId="16" fillId="0" borderId="8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16" fillId="0" borderId="0" xfId="0" applyNumberFormat="1" applyFont="1" applyFill="1" applyBorder="1" applyAlignment="1">
      <alignment horizontal="center"/>
    </xf>
    <xf numFmtId="9" fontId="16" fillId="0" borderId="0" xfId="19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9" fontId="17" fillId="0" borderId="1" xfId="19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9" fontId="19" fillId="0" borderId="0" xfId="19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0" fillId="0" borderId="0" xfId="15" applyNumberFormat="1" applyFont="1" applyFill="1" applyBorder="1" applyAlignment="1">
      <alignment wrapText="1"/>
    </xf>
    <xf numFmtId="164" fontId="1" fillId="0" borderId="2" xfId="15" applyNumberFormat="1" applyFont="1" applyFill="1" applyBorder="1" applyAlignment="1">
      <alignment wrapText="1"/>
    </xf>
    <xf numFmtId="164" fontId="3" fillId="0" borderId="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workbookViewId="0" topLeftCell="A1">
      <selection activeCell="T1" sqref="T1:V16384"/>
    </sheetView>
  </sheetViews>
  <sheetFormatPr defaultColWidth="9.140625" defaultRowHeight="12.75"/>
  <cols>
    <col min="1" max="1" width="8.28125" style="11" customWidth="1"/>
    <col min="2" max="2" width="56.57421875" style="11" customWidth="1"/>
    <col min="3" max="4" width="14.421875" style="43" customWidth="1"/>
    <col min="5" max="5" width="19.28125" style="43" customWidth="1"/>
    <col min="6" max="6" width="20.28125" style="43" customWidth="1"/>
    <col min="7" max="7" width="12.8515625" style="61" customWidth="1"/>
    <col min="8" max="8" width="12.8515625" style="32" customWidth="1"/>
    <col min="9" max="9" width="7.7109375" style="32" customWidth="1"/>
    <col min="10" max="10" width="2.421875" style="32" customWidth="1"/>
    <col min="11" max="11" width="8.57421875" style="11" customWidth="1"/>
    <col min="12" max="12" width="38.28125" style="11" customWidth="1"/>
    <col min="13" max="13" width="18.00390625" style="11" customWidth="1"/>
    <col min="14" max="14" width="19.7109375" style="11" customWidth="1"/>
    <col min="15" max="18" width="18.00390625" style="11" customWidth="1"/>
    <col min="19" max="19" width="13.00390625" style="11" bestFit="1" customWidth="1"/>
    <col min="20" max="21" width="17.28125" style="11" customWidth="1"/>
    <col min="22" max="16384" width="9.28125" style="11" customWidth="1"/>
  </cols>
  <sheetData>
    <row r="1" spans="1:12" s="24" customFormat="1" ht="18">
      <c r="A1" s="1"/>
      <c r="B1" s="1"/>
      <c r="C1" s="47"/>
      <c r="D1" s="47"/>
      <c r="E1" s="48"/>
      <c r="F1" s="49"/>
      <c r="G1" s="60"/>
      <c r="H1" s="41"/>
      <c r="I1" s="41"/>
      <c r="J1" s="41"/>
      <c r="K1" s="23"/>
      <c r="L1" s="23"/>
    </row>
    <row r="2" spans="1:18" s="24" customFormat="1" ht="18.75" thickBot="1">
      <c r="A2" s="1"/>
      <c r="B2" s="1"/>
      <c r="C2" s="47"/>
      <c r="D2" s="47"/>
      <c r="E2" s="50"/>
      <c r="F2" s="51"/>
      <c r="G2" s="61"/>
      <c r="H2" s="41"/>
      <c r="I2" s="41"/>
      <c r="J2" s="41"/>
      <c r="K2" s="23"/>
      <c r="L2" s="23"/>
      <c r="M2" s="25"/>
      <c r="N2" s="25"/>
      <c r="O2" s="25"/>
      <c r="P2" s="25"/>
      <c r="Q2" s="26"/>
      <c r="R2" s="25"/>
    </row>
    <row r="3" spans="1:18" s="23" customFormat="1" ht="60.75" thickBot="1">
      <c r="A3" s="2"/>
      <c r="B3" s="27" t="s">
        <v>122</v>
      </c>
      <c r="C3" s="20" t="s">
        <v>119</v>
      </c>
      <c r="D3" s="21" t="s">
        <v>121</v>
      </c>
      <c r="E3" s="16" t="s">
        <v>120</v>
      </c>
      <c r="F3" s="17" t="s">
        <v>115</v>
      </c>
      <c r="G3" s="42"/>
      <c r="H3" s="77" t="s">
        <v>114</v>
      </c>
      <c r="I3" s="79"/>
      <c r="J3" s="76"/>
      <c r="K3" s="11"/>
      <c r="L3" s="27" t="s">
        <v>122</v>
      </c>
      <c r="M3" s="20" t="s">
        <v>119</v>
      </c>
      <c r="N3" s="21" t="s">
        <v>121</v>
      </c>
      <c r="O3" s="16" t="s">
        <v>120</v>
      </c>
      <c r="P3" s="17" t="s">
        <v>115</v>
      </c>
      <c r="Q3" s="18"/>
      <c r="R3" s="52" t="s">
        <v>114</v>
      </c>
    </row>
    <row r="4" spans="1:18" s="23" customFormat="1" ht="21" thickBot="1">
      <c r="A4" s="3" t="s">
        <v>116</v>
      </c>
      <c r="B4" s="23" t="s">
        <v>117</v>
      </c>
      <c r="C4" s="53" t="s">
        <v>1</v>
      </c>
      <c r="D4" s="54" t="s">
        <v>1</v>
      </c>
      <c r="E4" s="53" t="s">
        <v>1</v>
      </c>
      <c r="F4" s="55" t="s">
        <v>1</v>
      </c>
      <c r="G4" s="58" t="s">
        <v>2</v>
      </c>
      <c r="H4" s="78" t="s">
        <v>1</v>
      </c>
      <c r="I4" s="14"/>
      <c r="J4" s="32"/>
      <c r="K4" s="9"/>
      <c r="L4" s="9"/>
      <c r="M4" s="34" t="s">
        <v>1</v>
      </c>
      <c r="N4" s="35" t="s">
        <v>1</v>
      </c>
      <c r="O4" s="34" t="s">
        <v>1</v>
      </c>
      <c r="P4" s="19" t="s">
        <v>1</v>
      </c>
      <c r="Q4" s="22" t="s">
        <v>2</v>
      </c>
      <c r="R4" s="56" t="s">
        <v>1</v>
      </c>
    </row>
    <row r="5" spans="1:18" ht="20.25">
      <c r="A5" s="4" t="s">
        <v>3</v>
      </c>
      <c r="B5" s="4" t="s">
        <v>3</v>
      </c>
      <c r="C5" s="43">
        <v>75</v>
      </c>
      <c r="D5" s="43">
        <v>75</v>
      </c>
      <c r="E5" s="44">
        <v>0</v>
      </c>
      <c r="F5" s="44">
        <v>0</v>
      </c>
      <c r="G5" s="45"/>
      <c r="H5" s="31">
        <f>SUM(D5,E5,F5)</f>
        <v>75</v>
      </c>
      <c r="I5" s="31"/>
      <c r="J5" s="31"/>
      <c r="K5" s="28" t="s">
        <v>0</v>
      </c>
      <c r="M5" s="12"/>
      <c r="N5" s="65"/>
      <c r="O5" s="65"/>
      <c r="P5" s="6"/>
      <c r="Q5" s="7"/>
      <c r="R5" s="6"/>
    </row>
    <row r="6" spans="1:19" ht="20.25">
      <c r="A6" s="4">
        <v>12</v>
      </c>
      <c r="B6" s="4" t="s">
        <v>4</v>
      </c>
      <c r="C6" s="44">
        <v>424.42</v>
      </c>
      <c r="D6" s="44">
        <v>424</v>
      </c>
      <c r="E6" s="44">
        <v>0</v>
      </c>
      <c r="F6" s="44">
        <v>0</v>
      </c>
      <c r="G6" s="45"/>
      <c r="H6" s="31">
        <f aca="true" t="shared" si="0" ref="H6:H69">SUM(D6,E6,F6)</f>
        <v>424</v>
      </c>
      <c r="I6" s="31"/>
      <c r="J6" s="31"/>
      <c r="K6" s="29">
        <v>12</v>
      </c>
      <c r="L6" s="29" t="s">
        <v>5</v>
      </c>
      <c r="M6" s="36">
        <f>SUM(C6:C11)</f>
        <v>9921.76</v>
      </c>
      <c r="N6" s="36">
        <f>SUM(D6:D11)</f>
        <v>9623.5</v>
      </c>
      <c r="O6" s="36">
        <f>SUM(E6:E11)</f>
        <v>360.73726113000004</v>
      </c>
      <c r="P6" s="67">
        <f>SUM(F6:F11)</f>
        <v>52.72112306590229</v>
      </c>
      <c r="Q6" s="68">
        <f>+P6/O6</f>
        <v>0.14614826009587906</v>
      </c>
      <c r="R6" s="8">
        <f>SUM(N6,O6,P6)</f>
        <v>10036.958384195903</v>
      </c>
      <c r="S6" s="8"/>
    </row>
    <row r="7" spans="1:19" ht="20.25">
      <c r="A7" s="4">
        <v>12</v>
      </c>
      <c r="B7" s="4" t="s">
        <v>6</v>
      </c>
      <c r="C7" s="44">
        <v>1769.81</v>
      </c>
      <c r="D7" s="44">
        <v>1771</v>
      </c>
      <c r="E7" s="44">
        <v>0</v>
      </c>
      <c r="F7" s="44">
        <v>0</v>
      </c>
      <c r="G7" s="45"/>
      <c r="H7" s="31">
        <f t="shared" si="0"/>
        <v>1771</v>
      </c>
      <c r="I7" s="31"/>
      <c r="J7" s="31"/>
      <c r="K7" s="29">
        <v>13</v>
      </c>
      <c r="L7" s="29" t="s">
        <v>7</v>
      </c>
      <c r="M7" s="36">
        <f>SUM(C12:C21)</f>
        <v>5380.92</v>
      </c>
      <c r="N7" s="36">
        <f>SUM(D12:D21)</f>
        <v>2957</v>
      </c>
      <c r="O7" s="36">
        <f>SUM(E12:E21)</f>
        <v>2375.7077952</v>
      </c>
      <c r="P7" s="67">
        <f>SUM(F12:F21)</f>
        <v>240.9259520296772</v>
      </c>
      <c r="Q7" s="68">
        <f aca="true" t="shared" si="1" ref="Q7:Q23">+P7/O7</f>
        <v>0.10141228332729142</v>
      </c>
      <c r="R7" s="8">
        <f aca="true" t="shared" si="2" ref="R7:R23">SUM(N7,O7,P7)</f>
        <v>5573.633747229677</v>
      </c>
      <c r="S7" s="8"/>
    </row>
    <row r="8" spans="1:19" ht="20.25">
      <c r="A8" s="4">
        <v>12</v>
      </c>
      <c r="B8" s="4" t="s">
        <v>8</v>
      </c>
      <c r="C8" s="44">
        <v>1217.81</v>
      </c>
      <c r="D8" s="44">
        <v>1220</v>
      </c>
      <c r="E8" s="44">
        <v>0</v>
      </c>
      <c r="F8" s="44">
        <v>0</v>
      </c>
      <c r="G8" s="45"/>
      <c r="H8" s="31">
        <f t="shared" si="0"/>
        <v>1220</v>
      </c>
      <c r="I8" s="31"/>
      <c r="J8" s="31"/>
      <c r="K8" s="29">
        <v>14</v>
      </c>
      <c r="L8" s="29" t="s">
        <v>9</v>
      </c>
      <c r="M8" s="36">
        <f>SUM(C22:C43)</f>
        <v>34639.15000000001</v>
      </c>
      <c r="N8" s="36">
        <f>SUM(D22:D43)</f>
        <v>30133</v>
      </c>
      <c r="O8" s="36">
        <f>SUM(E22:E43)</f>
        <v>6981.913316599027</v>
      </c>
      <c r="P8" s="67">
        <f>SUM(F22:F43)</f>
        <v>667.3342031408893</v>
      </c>
      <c r="Q8" s="68">
        <f t="shared" si="1"/>
        <v>0.09558041941803364</v>
      </c>
      <c r="R8" s="8">
        <f t="shared" si="2"/>
        <v>37782.24751973992</v>
      </c>
      <c r="S8" s="8"/>
    </row>
    <row r="9" spans="1:19" ht="20.25">
      <c r="A9" s="4">
        <v>12</v>
      </c>
      <c r="B9" s="4" t="s">
        <v>10</v>
      </c>
      <c r="C9" s="44">
        <v>685.08</v>
      </c>
      <c r="D9" s="44">
        <v>378</v>
      </c>
      <c r="E9" s="44">
        <v>360.73726113000004</v>
      </c>
      <c r="F9" s="44">
        <v>52.72112306590229</v>
      </c>
      <c r="G9" s="45">
        <f>+F9/E9</f>
        <v>0.14614826009587906</v>
      </c>
      <c r="H9" s="31">
        <f t="shared" si="0"/>
        <v>791.4583841959022</v>
      </c>
      <c r="I9" s="31"/>
      <c r="J9" s="31"/>
      <c r="K9" s="29">
        <v>15</v>
      </c>
      <c r="L9" s="29" t="s">
        <v>11</v>
      </c>
      <c r="M9" s="36">
        <f>SUM(C44:C45)</f>
        <v>1350.19</v>
      </c>
      <c r="N9" s="36">
        <f>SUM(D44:D45)</f>
        <v>143</v>
      </c>
      <c r="O9" s="36">
        <f>SUM(E44:E45)</f>
        <v>1234.6223</v>
      </c>
      <c r="P9" s="67">
        <f>SUM(F44:F45)</f>
        <v>291.07792138425265</v>
      </c>
      <c r="Q9" s="68">
        <f t="shared" si="1"/>
        <v>0.23576272790816483</v>
      </c>
      <c r="R9" s="8">
        <f t="shared" si="2"/>
        <v>1668.7002213842527</v>
      </c>
      <c r="S9" s="8"/>
    </row>
    <row r="10" spans="1:19" ht="20.25">
      <c r="A10" s="4">
        <v>12</v>
      </c>
      <c r="B10" s="4" t="s">
        <v>12</v>
      </c>
      <c r="C10" s="44">
        <v>15.64</v>
      </c>
      <c r="D10" s="44">
        <v>16</v>
      </c>
      <c r="E10" s="44">
        <v>0</v>
      </c>
      <c r="F10" s="44">
        <v>0</v>
      </c>
      <c r="G10" s="45"/>
      <c r="H10" s="31">
        <f t="shared" si="0"/>
        <v>16</v>
      </c>
      <c r="I10" s="31"/>
      <c r="J10" s="31"/>
      <c r="K10" s="29">
        <v>16</v>
      </c>
      <c r="L10" s="29" t="s">
        <v>13</v>
      </c>
      <c r="M10" s="36">
        <f>SUM(C46)</f>
        <v>1148.33</v>
      </c>
      <c r="N10" s="36">
        <f>SUM(D46)</f>
        <v>3</v>
      </c>
      <c r="O10" s="36">
        <f>SUM(E46)</f>
        <v>1143.74</v>
      </c>
      <c r="P10" s="67">
        <f>SUM(F46)</f>
        <v>167.1556110020607</v>
      </c>
      <c r="Q10" s="68">
        <f t="shared" si="1"/>
        <v>0.14614826009587906</v>
      </c>
      <c r="R10" s="8">
        <f t="shared" si="2"/>
        <v>1313.8956110020608</v>
      </c>
      <c r="S10" s="8"/>
    </row>
    <row r="11" spans="1:19" ht="20.25">
      <c r="A11" s="4">
        <v>12</v>
      </c>
      <c r="B11" s="4" t="s">
        <v>14</v>
      </c>
      <c r="C11" s="44">
        <v>5809</v>
      </c>
      <c r="D11" s="44">
        <v>5814.5</v>
      </c>
      <c r="E11" s="44">
        <v>0</v>
      </c>
      <c r="F11" s="44">
        <v>0</v>
      </c>
      <c r="G11" s="45"/>
      <c r="H11" s="31">
        <f t="shared" si="0"/>
        <v>5814.5</v>
      </c>
      <c r="I11" s="31"/>
      <c r="J11" s="31"/>
      <c r="K11" s="29">
        <v>17</v>
      </c>
      <c r="L11" s="29" t="s">
        <v>15</v>
      </c>
      <c r="M11" s="36">
        <f>SUM(C47:C49)</f>
        <v>1214.09</v>
      </c>
      <c r="N11" s="36">
        <f>SUM(D47:D49)</f>
        <v>417</v>
      </c>
      <c r="O11" s="36">
        <f>SUM(E47:E49)</f>
        <v>787.966272</v>
      </c>
      <c r="P11" s="67">
        <f>SUM(F47:F49)</f>
        <v>141.52303946501817</v>
      </c>
      <c r="Q11" s="68">
        <f t="shared" si="1"/>
        <v>0.1796054532966332</v>
      </c>
      <c r="R11" s="8">
        <f t="shared" si="2"/>
        <v>1346.4893114650183</v>
      </c>
      <c r="S11" s="8"/>
    </row>
    <row r="12" spans="1:19" ht="20.25">
      <c r="A12" s="4">
        <v>13</v>
      </c>
      <c r="B12" s="4" t="s">
        <v>16</v>
      </c>
      <c r="C12" s="44">
        <v>970.57</v>
      </c>
      <c r="D12" s="44">
        <v>970</v>
      </c>
      <c r="E12" s="44">
        <v>0</v>
      </c>
      <c r="F12" s="44">
        <v>0</v>
      </c>
      <c r="G12" s="45"/>
      <c r="H12" s="31">
        <f t="shared" si="0"/>
        <v>970</v>
      </c>
      <c r="I12" s="31"/>
      <c r="J12" s="31"/>
      <c r="K12" s="29">
        <v>18</v>
      </c>
      <c r="L12" s="29" t="s">
        <v>17</v>
      </c>
      <c r="M12" s="36">
        <f>SUM(C50:C56)</f>
        <v>6579.99</v>
      </c>
      <c r="N12" s="36">
        <f>SUM(D50:D56)</f>
        <v>2699</v>
      </c>
      <c r="O12" s="36">
        <f>SUM(E50:E56)</f>
        <v>3999.89878589</v>
      </c>
      <c r="P12" s="67">
        <f>SUM(F50:F56)</f>
        <v>1475.8023718273635</v>
      </c>
      <c r="Q12" s="68">
        <f t="shared" si="1"/>
        <v>0.3689599289445493</v>
      </c>
      <c r="R12" s="8">
        <f t="shared" si="2"/>
        <v>8174.7011577173635</v>
      </c>
      <c r="S12" s="8"/>
    </row>
    <row r="13" spans="1:19" ht="20.25">
      <c r="A13" s="4">
        <v>13</v>
      </c>
      <c r="B13" s="4" t="s">
        <v>18</v>
      </c>
      <c r="C13" s="44">
        <v>131.97</v>
      </c>
      <c r="D13" s="44">
        <v>19</v>
      </c>
      <c r="E13" s="44">
        <v>139.74403</v>
      </c>
      <c r="F13" s="44">
        <v>20.42334684328633</v>
      </c>
      <c r="G13" s="45">
        <f>+F13/E13</f>
        <v>0.14614826009587906</v>
      </c>
      <c r="H13" s="31">
        <f t="shared" si="0"/>
        <v>179.16737684328635</v>
      </c>
      <c r="I13" s="31"/>
      <c r="J13" s="31"/>
      <c r="K13" s="29">
        <v>19</v>
      </c>
      <c r="L13" s="29" t="s">
        <v>19</v>
      </c>
      <c r="M13" s="37">
        <f>SUM(C57)</f>
        <v>2621</v>
      </c>
      <c r="N13" s="37">
        <f>SUM(D57)</f>
        <v>2007.5</v>
      </c>
      <c r="O13" s="37">
        <f>SUM(E57)</f>
        <v>576.7641231999996</v>
      </c>
      <c r="P13" s="69">
        <f>SUM(F57)</f>
        <v>33.717229236562076</v>
      </c>
      <c r="Q13" s="70">
        <f t="shared" si="1"/>
        <v>0.05845930403835163</v>
      </c>
      <c r="R13" s="63">
        <f t="shared" si="2"/>
        <v>2617.981352436562</v>
      </c>
      <c r="S13" s="63"/>
    </row>
    <row r="14" spans="1:18" ht="20.25">
      <c r="A14" s="4">
        <v>13</v>
      </c>
      <c r="B14" s="4" t="s">
        <v>20</v>
      </c>
      <c r="C14" s="44">
        <v>106.35</v>
      </c>
      <c r="D14" s="44">
        <v>138</v>
      </c>
      <c r="E14" s="44">
        <v>0</v>
      </c>
      <c r="F14" s="44">
        <v>0</v>
      </c>
      <c r="G14" s="45"/>
      <c r="H14" s="31">
        <f t="shared" si="0"/>
        <v>138</v>
      </c>
      <c r="I14" s="31"/>
      <c r="J14" s="31"/>
      <c r="K14" s="9">
        <v>1</v>
      </c>
      <c r="L14" s="9" t="s">
        <v>21</v>
      </c>
      <c r="M14" s="39">
        <f>SUM(M6:M13)</f>
        <v>62855.43000000001</v>
      </c>
      <c r="N14" s="39">
        <f>SUM(N6:N13)</f>
        <v>47983</v>
      </c>
      <c r="O14" s="39">
        <f>SUM(O6:O13)</f>
        <v>17461.349854019027</v>
      </c>
      <c r="P14" s="71">
        <f>SUM(P6:P13)</f>
        <v>3070.257451151726</v>
      </c>
      <c r="Q14" s="72">
        <f t="shared" si="1"/>
        <v>0.1758316210842688</v>
      </c>
      <c r="R14" s="10">
        <f t="shared" si="2"/>
        <v>68514.60730517075</v>
      </c>
    </row>
    <row r="15" spans="1:18" ht="20.25">
      <c r="A15" s="4">
        <v>13</v>
      </c>
      <c r="B15" s="4" t="s">
        <v>22</v>
      </c>
      <c r="C15" s="44">
        <v>547.01</v>
      </c>
      <c r="D15" s="44">
        <v>536</v>
      </c>
      <c r="E15" s="44">
        <v>0</v>
      </c>
      <c r="F15" s="44">
        <v>0</v>
      </c>
      <c r="G15" s="45"/>
      <c r="H15" s="31">
        <f t="shared" si="0"/>
        <v>536</v>
      </c>
      <c r="I15" s="31"/>
      <c r="J15" s="31"/>
      <c r="K15" s="9">
        <v>2</v>
      </c>
      <c r="L15" s="9" t="s">
        <v>23</v>
      </c>
      <c r="M15" s="36">
        <f>SUM(C58:C61)</f>
        <v>486.33</v>
      </c>
      <c r="N15" s="36">
        <f>SUM(D58:D61)</f>
        <v>348</v>
      </c>
      <c r="O15" s="36">
        <f>SUM(E58:E61)</f>
        <v>138.2</v>
      </c>
      <c r="P15" s="67">
        <f>SUM(F58:F61)</f>
        <v>12.11861372715029</v>
      </c>
      <c r="Q15" s="68">
        <f t="shared" si="1"/>
        <v>0.08768895605752743</v>
      </c>
      <c r="R15" s="8">
        <f t="shared" si="2"/>
        <v>498.31861372715025</v>
      </c>
    </row>
    <row r="16" spans="1:18" ht="20.25">
      <c r="A16" s="4">
        <v>13</v>
      </c>
      <c r="B16" s="4" t="s">
        <v>24</v>
      </c>
      <c r="C16" s="44">
        <v>470</v>
      </c>
      <c r="D16" s="44">
        <v>453</v>
      </c>
      <c r="E16" s="44">
        <v>6.544739200000038</v>
      </c>
      <c r="F16" s="44">
        <v>0.3826008987445204</v>
      </c>
      <c r="G16" s="45">
        <f aca="true" t="shared" si="3" ref="G16:G21">+F16/E16</f>
        <v>0.05845930403835163</v>
      </c>
      <c r="H16" s="31">
        <f t="shared" si="0"/>
        <v>459.92734009874454</v>
      </c>
      <c r="I16" s="31"/>
      <c r="J16" s="31"/>
      <c r="K16" s="9">
        <v>3</v>
      </c>
      <c r="L16" s="9" t="s">
        <v>25</v>
      </c>
      <c r="M16" s="36">
        <f>SUM(C62:C65)</f>
        <v>936.07</v>
      </c>
      <c r="N16" s="36">
        <f>SUM(D62:D65)</f>
        <v>808</v>
      </c>
      <c r="O16" s="36">
        <f>SUM(E62:E65)</f>
        <v>196.79896617000003</v>
      </c>
      <c r="P16" s="67">
        <f>SUM(F62:F65)</f>
        <v>18.97552891757673</v>
      </c>
      <c r="Q16" s="68">
        <f t="shared" si="1"/>
        <v>0.09642087703441074</v>
      </c>
      <c r="R16" s="8">
        <f t="shared" si="2"/>
        <v>1023.7744950875768</v>
      </c>
    </row>
    <row r="17" spans="1:18" ht="20.25">
      <c r="A17" s="4">
        <v>13</v>
      </c>
      <c r="B17" s="4" t="s">
        <v>26</v>
      </c>
      <c r="C17" s="44">
        <v>787.95</v>
      </c>
      <c r="D17" s="44">
        <v>0</v>
      </c>
      <c r="E17" s="44">
        <v>787.25</v>
      </c>
      <c r="F17" s="44">
        <v>138.06626131257693</v>
      </c>
      <c r="G17" s="45">
        <f t="shared" si="3"/>
        <v>0.17537791211505485</v>
      </c>
      <c r="H17" s="31">
        <f t="shared" si="0"/>
        <v>925.3162613125769</v>
      </c>
      <c r="I17" s="31"/>
      <c r="J17" s="31"/>
      <c r="K17" s="9">
        <v>4</v>
      </c>
      <c r="L17" s="9" t="s">
        <v>27</v>
      </c>
      <c r="M17" s="36">
        <f>SUM(C66:C70)</f>
        <v>3183.0099999999998</v>
      </c>
      <c r="N17" s="36">
        <f>SUM(D66:D70)</f>
        <v>714.3</v>
      </c>
      <c r="O17" s="36">
        <f>SUM(E66:E70)</f>
        <v>1830</v>
      </c>
      <c r="P17" s="67">
        <f>SUM(F66:F70)</f>
        <v>142.7137759836259</v>
      </c>
      <c r="Q17" s="68">
        <f t="shared" si="1"/>
        <v>0.0779856699364076</v>
      </c>
      <c r="R17" s="8">
        <f t="shared" si="2"/>
        <v>2687.013775983626</v>
      </c>
    </row>
    <row r="18" spans="1:18" ht="20.25">
      <c r="A18" s="4">
        <v>13</v>
      </c>
      <c r="B18" s="4" t="s">
        <v>28</v>
      </c>
      <c r="C18" s="44">
        <v>122.61</v>
      </c>
      <c r="D18" s="44">
        <v>0</v>
      </c>
      <c r="E18" s="44">
        <v>122.51</v>
      </c>
      <c r="F18" s="44">
        <v>17.904623344346145</v>
      </c>
      <c r="G18" s="45">
        <f t="shared" si="3"/>
        <v>0.14614826009587906</v>
      </c>
      <c r="H18" s="31">
        <f t="shared" si="0"/>
        <v>140.41462334434615</v>
      </c>
      <c r="I18" s="31"/>
      <c r="J18" s="31"/>
      <c r="K18" s="9">
        <v>5</v>
      </c>
      <c r="L18" s="9" t="s">
        <v>29</v>
      </c>
      <c r="M18" s="36">
        <f>SUM(C71:C77)</f>
        <v>803.4000000000001</v>
      </c>
      <c r="N18" s="36">
        <f>SUM(D71:D77)</f>
        <v>33</v>
      </c>
      <c r="O18" s="36">
        <f>SUM(E71:E77)</f>
        <v>753.1</v>
      </c>
      <c r="P18" s="67">
        <f>SUM(F71:F77)</f>
        <v>66.0385528069239</v>
      </c>
      <c r="Q18" s="68">
        <f t="shared" si="1"/>
        <v>0.08768895605752743</v>
      </c>
      <c r="R18" s="8">
        <f t="shared" si="2"/>
        <v>852.1385528069239</v>
      </c>
    </row>
    <row r="19" spans="1:18" ht="20.25">
      <c r="A19" s="4">
        <v>13</v>
      </c>
      <c r="B19" s="4" t="s">
        <v>30</v>
      </c>
      <c r="C19" s="44">
        <v>106.07</v>
      </c>
      <c r="D19" s="44">
        <v>0</v>
      </c>
      <c r="E19" s="44">
        <v>106</v>
      </c>
      <c r="F19" s="44">
        <v>23.23757335524477</v>
      </c>
      <c r="G19" s="45">
        <f t="shared" si="3"/>
        <v>0.21922239014381859</v>
      </c>
      <c r="H19" s="31">
        <f t="shared" si="0"/>
        <v>129.23757335524476</v>
      </c>
      <c r="I19" s="31"/>
      <c r="J19" s="31"/>
      <c r="K19" s="9">
        <v>6</v>
      </c>
      <c r="L19" s="9" t="s">
        <v>31</v>
      </c>
      <c r="M19" s="36">
        <f>SUM(C78:C82)</f>
        <v>601.23</v>
      </c>
      <c r="N19" s="36">
        <f>SUM(D78:D82)</f>
        <v>24</v>
      </c>
      <c r="O19" s="36">
        <f>SUM(E78:E82)</f>
        <v>576</v>
      </c>
      <c r="P19" s="67">
        <f>SUM(F78:F82)</f>
        <v>141.108825343771</v>
      </c>
      <c r="Q19" s="68">
        <f t="shared" si="1"/>
        <v>0.244980599555158</v>
      </c>
      <c r="R19" s="8">
        <f t="shared" si="2"/>
        <v>741.1088253437711</v>
      </c>
    </row>
    <row r="20" spans="1:18" ht="20.25">
      <c r="A20" s="4">
        <v>13</v>
      </c>
      <c r="B20" s="4" t="s">
        <v>32</v>
      </c>
      <c r="C20" s="44">
        <v>93.42</v>
      </c>
      <c r="D20" s="44">
        <v>0</v>
      </c>
      <c r="E20" s="44">
        <v>93</v>
      </c>
      <c r="F20" s="44">
        <v>8.15507291335005</v>
      </c>
      <c r="G20" s="45">
        <f t="shared" si="3"/>
        <v>0.08768895605752743</v>
      </c>
      <c r="H20" s="31">
        <f t="shared" si="0"/>
        <v>101.15507291335005</v>
      </c>
      <c r="I20" s="31"/>
      <c r="J20" s="31"/>
      <c r="K20" s="9">
        <v>7</v>
      </c>
      <c r="L20" s="9" t="s">
        <v>33</v>
      </c>
      <c r="M20" s="36">
        <f>SUM(C83:C88)</f>
        <v>3831.18</v>
      </c>
      <c r="N20" s="36">
        <f>SUM(D83:D88)</f>
        <v>953</v>
      </c>
      <c r="O20" s="36">
        <f>SUM(E83:E88)</f>
        <v>2875.0559359999997</v>
      </c>
      <c r="P20" s="67">
        <f>SUM(F83:F88)</f>
        <v>513.8832922106635</v>
      </c>
      <c r="Q20" s="68">
        <f t="shared" si="1"/>
        <v>0.17873853714499124</v>
      </c>
      <c r="R20" s="8">
        <f t="shared" si="2"/>
        <v>4341.939228210664</v>
      </c>
    </row>
    <row r="21" spans="1:18" ht="20.25">
      <c r="A21" s="4">
        <v>13</v>
      </c>
      <c r="B21" s="4" t="s">
        <v>34</v>
      </c>
      <c r="C21" s="44">
        <v>2044.97</v>
      </c>
      <c r="D21" s="44">
        <v>841</v>
      </c>
      <c r="E21" s="44">
        <v>1120.6590259999998</v>
      </c>
      <c r="F21" s="44">
        <v>32.756473362128496</v>
      </c>
      <c r="G21" s="45">
        <f t="shared" si="3"/>
        <v>0.029229652019175816</v>
      </c>
      <c r="H21" s="31">
        <f t="shared" si="0"/>
        <v>1994.4154993621282</v>
      </c>
      <c r="I21" s="31"/>
      <c r="J21" s="31"/>
      <c r="K21" s="9">
        <v>8</v>
      </c>
      <c r="L21" s="9" t="s">
        <v>35</v>
      </c>
      <c r="M21" s="36">
        <f>SUM(C89:C98)</f>
        <v>13002.510000000002</v>
      </c>
      <c r="N21" s="36">
        <f>SUM(D89:D98)</f>
        <v>9405.5</v>
      </c>
      <c r="O21" s="36">
        <f>SUM(E89:E98)</f>
        <v>3237.81033902839</v>
      </c>
      <c r="P21" s="67">
        <f>SUM(F89:F98)</f>
        <v>1024.2886965357782</v>
      </c>
      <c r="Q21" s="68">
        <f t="shared" si="1"/>
        <v>0.31635228419313444</v>
      </c>
      <c r="R21" s="8">
        <f t="shared" si="2"/>
        <v>13667.599035564168</v>
      </c>
    </row>
    <row r="22" spans="1:18" ht="21" thickBot="1">
      <c r="A22" s="4">
        <v>14</v>
      </c>
      <c r="B22" s="4" t="s">
        <v>36</v>
      </c>
      <c r="C22" s="44">
        <v>304.05</v>
      </c>
      <c r="D22" s="44">
        <v>304</v>
      </c>
      <c r="E22" s="44">
        <v>0</v>
      </c>
      <c r="F22" s="44">
        <v>0</v>
      </c>
      <c r="G22" s="45"/>
      <c r="H22" s="31">
        <f t="shared" si="0"/>
        <v>304</v>
      </c>
      <c r="I22" s="31"/>
      <c r="J22" s="31"/>
      <c r="K22" s="9"/>
      <c r="L22" s="9" t="s">
        <v>118</v>
      </c>
      <c r="M22" s="64">
        <v>75</v>
      </c>
      <c r="N22" s="64">
        <v>75</v>
      </c>
      <c r="O22" s="38"/>
      <c r="P22" s="73"/>
      <c r="Q22" s="73"/>
      <c r="R22" s="62">
        <f t="shared" si="2"/>
        <v>75</v>
      </c>
    </row>
    <row r="23" spans="1:19" ht="21" thickTop="1">
      <c r="A23" s="4">
        <v>14</v>
      </c>
      <c r="B23" s="4" t="s">
        <v>37</v>
      </c>
      <c r="C23" s="44">
        <v>239.12</v>
      </c>
      <c r="D23" s="44">
        <v>239</v>
      </c>
      <c r="E23" s="44">
        <v>0</v>
      </c>
      <c r="F23" s="44">
        <v>0</v>
      </c>
      <c r="G23" s="45"/>
      <c r="H23" s="31">
        <f t="shared" si="0"/>
        <v>239</v>
      </c>
      <c r="I23" s="31"/>
      <c r="J23" s="31"/>
      <c r="L23" s="9"/>
      <c r="M23" s="39">
        <f>SUM(M14:M22)</f>
        <v>85774.16</v>
      </c>
      <c r="N23" s="39">
        <f>SUM(N14:N22)</f>
        <v>60343.8</v>
      </c>
      <c r="O23" s="39">
        <f>SUM(O14:O22)</f>
        <v>27068.31509521742</v>
      </c>
      <c r="P23" s="71">
        <f>SUM(P14:P22)</f>
        <v>4989.384736677215</v>
      </c>
      <c r="Q23" s="72">
        <f t="shared" si="1"/>
        <v>0.18432564860894382</v>
      </c>
      <c r="R23" s="10">
        <f t="shared" si="2"/>
        <v>92401.49983189463</v>
      </c>
      <c r="S23" s="9"/>
    </row>
    <row r="24" spans="1:18" ht="20.25">
      <c r="A24" s="4">
        <v>14</v>
      </c>
      <c r="B24" s="4" t="s">
        <v>38</v>
      </c>
      <c r="C24" s="44">
        <v>3310.02</v>
      </c>
      <c r="D24" s="44">
        <v>3309.5</v>
      </c>
      <c r="E24" s="44">
        <v>0</v>
      </c>
      <c r="F24" s="44">
        <v>0</v>
      </c>
      <c r="G24" s="45"/>
      <c r="H24" s="31">
        <f t="shared" si="0"/>
        <v>3309.5</v>
      </c>
      <c r="I24" s="31"/>
      <c r="J24" s="31"/>
      <c r="M24" s="66"/>
      <c r="N24" s="66"/>
      <c r="O24" s="66"/>
      <c r="P24" s="74"/>
      <c r="Q24" s="74"/>
      <c r="R24" s="12"/>
    </row>
    <row r="25" spans="1:18" ht="20.25">
      <c r="A25" s="4">
        <v>14</v>
      </c>
      <c r="B25" s="4" t="s">
        <v>39</v>
      </c>
      <c r="C25" s="44">
        <v>2544</v>
      </c>
      <c r="D25" s="44">
        <v>2553.5</v>
      </c>
      <c r="E25" s="44">
        <v>0</v>
      </c>
      <c r="F25" s="44">
        <v>0</v>
      </c>
      <c r="G25" s="45"/>
      <c r="H25" s="31">
        <f t="shared" si="0"/>
        <v>2553.5</v>
      </c>
      <c r="I25" s="31"/>
      <c r="J25" s="31"/>
      <c r="M25" s="33"/>
      <c r="P25" s="75"/>
      <c r="Q25" s="75"/>
      <c r="R25" s="12"/>
    </row>
    <row r="26" spans="1:18" ht="20.25">
      <c r="A26" s="4">
        <v>14</v>
      </c>
      <c r="B26" s="4" t="s">
        <v>40</v>
      </c>
      <c r="C26" s="44">
        <v>168.07</v>
      </c>
      <c r="D26" s="44">
        <v>168</v>
      </c>
      <c r="E26" s="44">
        <v>0</v>
      </c>
      <c r="F26" s="44">
        <v>0</v>
      </c>
      <c r="G26" s="45"/>
      <c r="H26" s="31">
        <f t="shared" si="0"/>
        <v>168</v>
      </c>
      <c r="I26" s="31"/>
      <c r="J26" s="31"/>
      <c r="R26" s="12"/>
    </row>
    <row r="27" spans="1:18" ht="20.25">
      <c r="A27" s="4">
        <v>14</v>
      </c>
      <c r="B27" s="4" t="s">
        <v>41</v>
      </c>
      <c r="C27" s="44">
        <v>2262.96</v>
      </c>
      <c r="D27" s="44">
        <v>2263</v>
      </c>
      <c r="E27" s="44">
        <v>0</v>
      </c>
      <c r="F27" s="44">
        <v>0</v>
      </c>
      <c r="G27" s="45"/>
      <c r="H27" s="31">
        <f t="shared" si="0"/>
        <v>2263</v>
      </c>
      <c r="I27" s="31"/>
      <c r="J27" s="31"/>
      <c r="R27" s="12"/>
    </row>
    <row r="28" spans="1:18" ht="20.25">
      <c r="A28" s="4">
        <v>14</v>
      </c>
      <c r="B28" s="4" t="s">
        <v>42</v>
      </c>
      <c r="C28" s="44">
        <v>2570.78</v>
      </c>
      <c r="D28" s="44">
        <v>2569.5</v>
      </c>
      <c r="E28" s="44">
        <v>0</v>
      </c>
      <c r="F28" s="44">
        <v>0</v>
      </c>
      <c r="G28" s="45"/>
      <c r="H28" s="31">
        <f t="shared" si="0"/>
        <v>2569.5</v>
      </c>
      <c r="I28" s="31"/>
      <c r="J28" s="31"/>
      <c r="R28" s="12"/>
    </row>
    <row r="29" spans="1:10" ht="18">
      <c r="A29" s="4">
        <v>14</v>
      </c>
      <c r="B29" s="4" t="s">
        <v>43</v>
      </c>
      <c r="C29" s="44">
        <v>1952.63</v>
      </c>
      <c r="D29" s="44">
        <v>1957</v>
      </c>
      <c r="E29" s="44">
        <v>227.50997013514603</v>
      </c>
      <c r="F29" s="44">
        <v>16.6250931448585</v>
      </c>
      <c r="G29" s="45">
        <f>+F29/E29</f>
        <v>0.07307413004793953</v>
      </c>
      <c r="H29" s="31">
        <f t="shared" si="0"/>
        <v>2201.1350632800045</v>
      </c>
      <c r="I29" s="31"/>
      <c r="J29" s="31"/>
    </row>
    <row r="30" spans="1:10" ht="18">
      <c r="A30" s="4">
        <v>14</v>
      </c>
      <c r="B30" s="4" t="s">
        <v>44</v>
      </c>
      <c r="C30" s="44">
        <v>825.96</v>
      </c>
      <c r="D30" s="44">
        <v>833</v>
      </c>
      <c r="E30" s="44">
        <v>0</v>
      </c>
      <c r="F30" s="44">
        <v>0</v>
      </c>
      <c r="G30" s="45"/>
      <c r="H30" s="31">
        <f t="shared" si="0"/>
        <v>833</v>
      </c>
      <c r="I30" s="31"/>
      <c r="J30" s="31"/>
    </row>
    <row r="31" spans="1:10" ht="18">
      <c r="A31" s="4">
        <v>14</v>
      </c>
      <c r="B31" s="4" t="s">
        <v>45</v>
      </c>
      <c r="C31" s="44">
        <v>1049.9</v>
      </c>
      <c r="D31" s="44">
        <v>1050</v>
      </c>
      <c r="E31" s="44">
        <v>0</v>
      </c>
      <c r="F31" s="44">
        <v>0</v>
      </c>
      <c r="G31" s="45"/>
      <c r="H31" s="31">
        <f t="shared" si="0"/>
        <v>1050</v>
      </c>
      <c r="I31" s="31"/>
      <c r="J31" s="31"/>
    </row>
    <row r="32" spans="1:10" ht="18">
      <c r="A32" s="4">
        <v>14</v>
      </c>
      <c r="B32" s="4" t="s">
        <v>46</v>
      </c>
      <c r="C32" s="44">
        <v>9844.47</v>
      </c>
      <c r="D32" s="44">
        <v>8719.5</v>
      </c>
      <c r="E32" s="44">
        <v>1175.0463696499992</v>
      </c>
      <c r="F32" s="44">
        <v>34.3461964912653</v>
      </c>
      <c r="G32" s="45">
        <f>+F32/E32</f>
        <v>0.02922965201917581</v>
      </c>
      <c r="H32" s="31">
        <f t="shared" si="0"/>
        <v>9928.892566141265</v>
      </c>
      <c r="I32" s="31"/>
      <c r="J32" s="31"/>
    </row>
    <row r="33" spans="1:10" ht="18">
      <c r="A33" s="4">
        <v>14</v>
      </c>
      <c r="B33" s="4" t="s">
        <v>47</v>
      </c>
      <c r="C33" s="44">
        <v>541.02</v>
      </c>
      <c r="D33" s="44">
        <v>541</v>
      </c>
      <c r="E33" s="44">
        <v>0</v>
      </c>
      <c r="F33" s="44">
        <v>0</v>
      </c>
      <c r="G33" s="45"/>
      <c r="H33" s="31">
        <f t="shared" si="0"/>
        <v>541</v>
      </c>
      <c r="I33" s="31"/>
      <c r="J33" s="31"/>
    </row>
    <row r="34" spans="1:10" ht="18">
      <c r="A34" s="4">
        <v>14</v>
      </c>
      <c r="B34" s="4" t="s">
        <v>48</v>
      </c>
      <c r="C34" s="44">
        <v>27.84</v>
      </c>
      <c r="D34" s="44">
        <v>28</v>
      </c>
      <c r="E34" s="44">
        <v>0</v>
      </c>
      <c r="F34" s="44">
        <v>0</v>
      </c>
      <c r="G34" s="45"/>
      <c r="H34" s="31">
        <f t="shared" si="0"/>
        <v>28</v>
      </c>
      <c r="I34" s="31"/>
      <c r="J34" s="31"/>
    </row>
    <row r="35" spans="1:10" ht="18">
      <c r="A35" s="4">
        <v>14</v>
      </c>
      <c r="B35" s="4" t="s">
        <v>49</v>
      </c>
      <c r="C35" s="44">
        <v>674.68</v>
      </c>
      <c r="D35" s="44">
        <v>639</v>
      </c>
      <c r="E35" s="44">
        <v>0</v>
      </c>
      <c r="F35" s="44">
        <v>0</v>
      </c>
      <c r="G35" s="45"/>
      <c r="H35" s="31">
        <f t="shared" si="0"/>
        <v>639</v>
      </c>
      <c r="I35" s="31"/>
      <c r="J35" s="31"/>
    </row>
    <row r="36" spans="1:10" ht="18">
      <c r="A36" s="4">
        <v>14</v>
      </c>
      <c r="B36" s="4" t="s">
        <v>50</v>
      </c>
      <c r="C36" s="44">
        <v>23.83</v>
      </c>
      <c r="D36" s="44">
        <v>24</v>
      </c>
      <c r="E36" s="44">
        <v>0</v>
      </c>
      <c r="F36" s="44">
        <v>0</v>
      </c>
      <c r="G36" s="45"/>
      <c r="H36" s="31">
        <f t="shared" si="0"/>
        <v>24</v>
      </c>
      <c r="I36" s="31"/>
      <c r="J36" s="31"/>
    </row>
    <row r="37" spans="1:10" ht="18">
      <c r="A37" s="4">
        <v>14</v>
      </c>
      <c r="B37" s="4" t="s">
        <v>51</v>
      </c>
      <c r="C37" s="44">
        <v>685.89</v>
      </c>
      <c r="D37" s="44">
        <v>642</v>
      </c>
      <c r="E37" s="44">
        <v>227.38724000000002</v>
      </c>
      <c r="F37" s="44">
        <v>16.61612474700204</v>
      </c>
      <c r="G37" s="45">
        <f>+F37/E37</f>
        <v>0.07307413004793953</v>
      </c>
      <c r="H37" s="31">
        <f t="shared" si="0"/>
        <v>886.003364747002</v>
      </c>
      <c r="I37" s="31"/>
      <c r="J37" s="31"/>
    </row>
    <row r="38" spans="1:10" ht="18">
      <c r="A38" s="4">
        <v>14</v>
      </c>
      <c r="B38" s="4" t="s">
        <v>52</v>
      </c>
      <c r="C38" s="44">
        <v>55.21</v>
      </c>
      <c r="D38" s="44">
        <v>46</v>
      </c>
      <c r="E38" s="44">
        <v>0</v>
      </c>
      <c r="F38" s="44">
        <v>0</v>
      </c>
      <c r="G38" s="45"/>
      <c r="H38" s="31">
        <f t="shared" si="0"/>
        <v>46</v>
      </c>
      <c r="I38" s="31"/>
      <c r="J38" s="31"/>
    </row>
    <row r="39" spans="1:10" ht="18">
      <c r="A39" s="4">
        <v>14</v>
      </c>
      <c r="B39" s="4" t="s">
        <v>53</v>
      </c>
      <c r="C39" s="44">
        <v>379.91</v>
      </c>
      <c r="D39" s="44">
        <v>120</v>
      </c>
      <c r="E39" s="44">
        <v>487.73439</v>
      </c>
      <c r="F39" s="44">
        <v>71.28153248742491</v>
      </c>
      <c r="G39" s="45">
        <f aca="true" t="shared" si="4" ref="G39:G49">+F39/E39</f>
        <v>0.14614826009587906</v>
      </c>
      <c r="H39" s="31">
        <f t="shared" si="0"/>
        <v>679.015922487425</v>
      </c>
      <c r="I39" s="31"/>
      <c r="J39" s="31"/>
    </row>
    <row r="40" spans="1:10" ht="18">
      <c r="A40" s="4">
        <v>14</v>
      </c>
      <c r="B40" s="4" t="s">
        <v>54</v>
      </c>
      <c r="C40" s="44">
        <v>698.9</v>
      </c>
      <c r="D40" s="44"/>
      <c r="E40" s="44">
        <v>698.9</v>
      </c>
      <c r="F40" s="44">
        <v>204.28603796201975</v>
      </c>
      <c r="G40" s="45">
        <f t="shared" si="4"/>
        <v>0.2922965201917581</v>
      </c>
      <c r="H40" s="31">
        <f t="shared" si="0"/>
        <v>903.1860379620198</v>
      </c>
      <c r="I40" s="31"/>
      <c r="J40" s="31"/>
    </row>
    <row r="41" spans="1:10" ht="18">
      <c r="A41" s="4">
        <v>14</v>
      </c>
      <c r="B41" s="4" t="s">
        <v>55</v>
      </c>
      <c r="C41" s="44">
        <v>5994</v>
      </c>
      <c r="D41" s="44">
        <f>4090-45</f>
        <v>4045</v>
      </c>
      <c r="E41" s="44">
        <v>3810.9626079638815</v>
      </c>
      <c r="F41" s="44">
        <v>222.78622177774997</v>
      </c>
      <c r="G41" s="45">
        <f t="shared" si="4"/>
        <v>0.058459304038351624</v>
      </c>
      <c r="H41" s="31">
        <f t="shared" si="0"/>
        <v>8078.748829741632</v>
      </c>
      <c r="I41" s="31"/>
      <c r="J41" s="31"/>
    </row>
    <row r="42" spans="1:10" ht="18">
      <c r="A42" s="4"/>
      <c r="B42" s="4" t="s">
        <v>56</v>
      </c>
      <c r="C42" s="44">
        <v>422.86</v>
      </c>
      <c r="D42" s="44">
        <v>45</v>
      </c>
      <c r="E42" s="44">
        <v>344.38780125</v>
      </c>
      <c r="F42" s="44">
        <v>100.6633559018658</v>
      </c>
      <c r="G42" s="45">
        <f t="shared" si="4"/>
        <v>0.2922965201917581</v>
      </c>
      <c r="H42" s="31">
        <f t="shared" si="0"/>
        <v>490.0511571518658</v>
      </c>
      <c r="I42" s="31"/>
      <c r="J42" s="31"/>
    </row>
    <row r="43" spans="1:10" ht="18">
      <c r="A43" s="4">
        <v>14</v>
      </c>
      <c r="B43" s="4" t="s">
        <v>57</v>
      </c>
      <c r="C43" s="44">
        <v>63.05</v>
      </c>
      <c r="D43" s="44">
        <v>37</v>
      </c>
      <c r="E43" s="44">
        <v>9.984937599999995</v>
      </c>
      <c r="F43" s="44">
        <v>0.7296406287029609</v>
      </c>
      <c r="G43" s="45">
        <f t="shared" si="4"/>
        <v>0.07307413004793953</v>
      </c>
      <c r="H43" s="31">
        <f t="shared" si="0"/>
        <v>47.714578228702955</v>
      </c>
      <c r="I43" s="31"/>
      <c r="J43" s="31"/>
    </row>
    <row r="44" spans="1:10" ht="18">
      <c r="A44" s="4">
        <v>15</v>
      </c>
      <c r="B44" s="4" t="s">
        <v>58</v>
      </c>
      <c r="C44" s="44">
        <v>217.92</v>
      </c>
      <c r="D44" s="44">
        <v>143</v>
      </c>
      <c r="E44" s="44">
        <v>93.1523</v>
      </c>
      <c r="F44" s="44">
        <v>40.84213970678807</v>
      </c>
      <c r="G44" s="45">
        <f t="shared" si="4"/>
        <v>0.4384447802876372</v>
      </c>
      <c r="H44" s="31">
        <f t="shared" si="0"/>
        <v>276.99443970678806</v>
      </c>
      <c r="I44" s="31"/>
      <c r="J44" s="31"/>
    </row>
    <row r="45" spans="1:10" ht="18">
      <c r="A45" s="4">
        <v>15</v>
      </c>
      <c r="B45" s="4" t="s">
        <v>59</v>
      </c>
      <c r="C45" s="44">
        <v>1132.27</v>
      </c>
      <c r="D45" s="44"/>
      <c r="E45" s="44">
        <v>1141.47</v>
      </c>
      <c r="F45" s="44">
        <v>250.2357816774646</v>
      </c>
      <c r="G45" s="45">
        <f t="shared" si="4"/>
        <v>0.21922239014381856</v>
      </c>
      <c r="H45" s="31">
        <f t="shared" si="0"/>
        <v>1391.7057816774645</v>
      </c>
      <c r="I45" s="31"/>
      <c r="J45" s="31"/>
    </row>
    <row r="46" spans="1:10" ht="18">
      <c r="A46" s="4">
        <v>16</v>
      </c>
      <c r="B46" s="4" t="s">
        <v>60</v>
      </c>
      <c r="C46" s="44">
        <v>1148.33</v>
      </c>
      <c r="D46" s="44">
        <v>3</v>
      </c>
      <c r="E46" s="44">
        <v>1143.74</v>
      </c>
      <c r="F46" s="44">
        <v>167.1556110020607</v>
      </c>
      <c r="G46" s="45">
        <f t="shared" si="4"/>
        <v>0.14614826009587906</v>
      </c>
      <c r="H46" s="31">
        <f t="shared" si="0"/>
        <v>1313.8956110020608</v>
      </c>
      <c r="I46" s="31"/>
      <c r="J46" s="31"/>
    </row>
    <row r="47" spans="1:10" ht="18">
      <c r="A47" s="4">
        <v>17</v>
      </c>
      <c r="B47" s="4" t="s">
        <v>61</v>
      </c>
      <c r="C47" s="44">
        <v>605.72</v>
      </c>
      <c r="D47" s="44">
        <v>417</v>
      </c>
      <c r="E47" s="44">
        <v>180.38627200000002</v>
      </c>
      <c r="F47" s="44">
        <v>52.72627959596398</v>
      </c>
      <c r="G47" s="45">
        <f t="shared" si="4"/>
        <v>0.2922965201917581</v>
      </c>
      <c r="H47" s="31">
        <f t="shared" si="0"/>
        <v>650.112551595964</v>
      </c>
      <c r="I47" s="31"/>
      <c r="J47" s="31"/>
    </row>
    <row r="48" spans="1:10" ht="18">
      <c r="A48" s="4">
        <v>17</v>
      </c>
      <c r="B48" s="4" t="s">
        <v>62</v>
      </c>
      <c r="C48" s="44">
        <v>377.29</v>
      </c>
      <c r="D48" s="44"/>
      <c r="E48" s="44">
        <v>377</v>
      </c>
      <c r="F48" s="44">
        <v>55.0978940561464</v>
      </c>
      <c r="G48" s="45">
        <f t="shared" si="4"/>
        <v>0.14614826009587906</v>
      </c>
      <c r="H48" s="31">
        <f t="shared" si="0"/>
        <v>432.0978940561464</v>
      </c>
      <c r="I48" s="31"/>
      <c r="J48" s="31"/>
    </row>
    <row r="49" spans="1:10" ht="18">
      <c r="A49" s="4">
        <v>17</v>
      </c>
      <c r="B49" s="4" t="s">
        <v>63</v>
      </c>
      <c r="C49" s="44">
        <v>231.08</v>
      </c>
      <c r="D49" s="44"/>
      <c r="E49" s="44">
        <v>230.58</v>
      </c>
      <c r="F49" s="44">
        <v>33.6988658129078</v>
      </c>
      <c r="G49" s="45">
        <f t="shared" si="4"/>
        <v>0.14614826009587906</v>
      </c>
      <c r="H49" s="31">
        <f t="shared" si="0"/>
        <v>264.27886581290784</v>
      </c>
      <c r="I49" s="31"/>
      <c r="J49" s="31"/>
    </row>
    <row r="50" spans="1:10" ht="18">
      <c r="A50" s="4">
        <v>18</v>
      </c>
      <c r="B50" s="4" t="s">
        <v>64</v>
      </c>
      <c r="C50" s="44">
        <v>64.72</v>
      </c>
      <c r="D50" s="44">
        <v>64</v>
      </c>
      <c r="E50" s="44">
        <v>0</v>
      </c>
      <c r="F50" s="44">
        <v>0</v>
      </c>
      <c r="G50" s="45"/>
      <c r="H50" s="31">
        <f t="shared" si="0"/>
        <v>64</v>
      </c>
      <c r="I50" s="31"/>
      <c r="J50" s="31"/>
    </row>
    <row r="51" spans="1:10" ht="18">
      <c r="A51" s="4">
        <v>18</v>
      </c>
      <c r="B51" s="4" t="s">
        <v>65</v>
      </c>
      <c r="C51" s="44">
        <v>1614.34</v>
      </c>
      <c r="D51" s="44">
        <v>754</v>
      </c>
      <c r="E51" s="44">
        <v>826.29311302</v>
      </c>
      <c r="F51" s="44">
        <v>96.60904063766445</v>
      </c>
      <c r="G51" s="45">
        <f aca="true" t="shared" si="5" ref="G51:G57">+F51/E51</f>
        <v>0.11691860807670326</v>
      </c>
      <c r="H51" s="31">
        <f t="shared" si="0"/>
        <v>1676.9021536576645</v>
      </c>
      <c r="I51" s="31"/>
      <c r="J51" s="31"/>
    </row>
    <row r="52" spans="1:10" ht="18">
      <c r="A52" s="4">
        <v>18</v>
      </c>
      <c r="B52" s="4" t="s">
        <v>66</v>
      </c>
      <c r="C52" s="44">
        <v>1170.14</v>
      </c>
      <c r="D52" s="44">
        <v>1007</v>
      </c>
      <c r="E52" s="44">
        <v>298.6244600000001</v>
      </c>
      <c r="F52" s="44">
        <v>43.64344525107145</v>
      </c>
      <c r="G52" s="45">
        <f t="shared" si="5"/>
        <v>0.14614826009587906</v>
      </c>
      <c r="H52" s="31">
        <f t="shared" si="0"/>
        <v>1349.2679052510714</v>
      </c>
      <c r="I52" s="31"/>
      <c r="J52" s="31"/>
    </row>
    <row r="53" spans="1:10" ht="18">
      <c r="A53" s="4">
        <v>18</v>
      </c>
      <c r="B53" s="4" t="s">
        <v>67</v>
      </c>
      <c r="C53" s="44">
        <v>587.41</v>
      </c>
      <c r="D53" s="44">
        <v>559</v>
      </c>
      <c r="E53" s="44">
        <v>12.674098639999944</v>
      </c>
      <c r="F53" s="44">
        <v>0</v>
      </c>
      <c r="G53" s="45">
        <f t="shared" si="5"/>
        <v>0</v>
      </c>
      <c r="H53" s="31">
        <f t="shared" si="0"/>
        <v>571.6740986399999</v>
      </c>
      <c r="I53" s="31"/>
      <c r="J53" s="31"/>
    </row>
    <row r="54" spans="1:10" ht="18">
      <c r="A54" s="4">
        <v>18</v>
      </c>
      <c r="B54" s="4" t="s">
        <v>68</v>
      </c>
      <c r="C54" s="44">
        <v>315.2</v>
      </c>
      <c r="D54" s="44">
        <v>7</v>
      </c>
      <c r="E54" s="44">
        <v>313.05107632</v>
      </c>
      <c r="F54" s="44">
        <v>68.62780518796536</v>
      </c>
      <c r="G54" s="45">
        <f t="shared" si="5"/>
        <v>0.21922239014381859</v>
      </c>
      <c r="H54" s="31">
        <f t="shared" si="0"/>
        <v>388.67888150796534</v>
      </c>
      <c r="I54" s="31"/>
      <c r="J54" s="31"/>
    </row>
    <row r="55" spans="1:10" ht="18">
      <c r="A55" s="4">
        <v>18</v>
      </c>
      <c r="B55" s="4" t="s">
        <v>69</v>
      </c>
      <c r="C55" s="44">
        <v>210.18</v>
      </c>
      <c r="D55" s="44">
        <v>4</v>
      </c>
      <c r="E55" s="44">
        <v>177.7287968</v>
      </c>
      <c r="F55" s="44">
        <v>20.77980353700323</v>
      </c>
      <c r="G55" s="45">
        <f t="shared" si="5"/>
        <v>0.11691860807670323</v>
      </c>
      <c r="H55" s="31">
        <f t="shared" si="0"/>
        <v>202.50860033700323</v>
      </c>
      <c r="I55" s="31"/>
      <c r="J55" s="31"/>
    </row>
    <row r="56" spans="1:10" ht="18">
      <c r="A56" s="4">
        <v>18</v>
      </c>
      <c r="B56" s="4" t="s">
        <v>70</v>
      </c>
      <c r="C56" s="44">
        <v>2618</v>
      </c>
      <c r="D56" s="44">
        <v>304</v>
      </c>
      <c r="E56" s="44">
        <v>2371.52724111</v>
      </c>
      <c r="F56" s="44">
        <v>1246.1422772136589</v>
      </c>
      <c r="G56" s="45">
        <f t="shared" si="5"/>
        <v>0.5254598199894168</v>
      </c>
      <c r="H56" s="31">
        <f t="shared" si="0"/>
        <v>3921.669518323659</v>
      </c>
      <c r="I56" s="31"/>
      <c r="J56" s="31"/>
    </row>
    <row r="57" spans="1:10" ht="18">
      <c r="A57" s="4">
        <v>19</v>
      </c>
      <c r="B57" s="4" t="s">
        <v>71</v>
      </c>
      <c r="C57" s="44">
        <v>2621</v>
      </c>
      <c r="D57" s="44">
        <v>2007.5</v>
      </c>
      <c r="E57" s="44">
        <v>576.7641231999996</v>
      </c>
      <c r="F57" s="44">
        <v>33.717229236562076</v>
      </c>
      <c r="G57" s="45">
        <f t="shared" si="5"/>
        <v>0.05845930403835163</v>
      </c>
      <c r="H57" s="31">
        <f t="shared" si="0"/>
        <v>2617.981352436562</v>
      </c>
      <c r="I57" s="31"/>
      <c r="J57" s="31"/>
    </row>
    <row r="58" spans="1:10" ht="18">
      <c r="A58" s="4">
        <v>2</v>
      </c>
      <c r="B58" s="4" t="s">
        <v>72</v>
      </c>
      <c r="C58" s="44">
        <v>62.89</v>
      </c>
      <c r="D58" s="44">
        <v>63</v>
      </c>
      <c r="E58" s="44">
        <v>0</v>
      </c>
      <c r="F58" s="44">
        <v>0</v>
      </c>
      <c r="G58" s="45"/>
      <c r="H58" s="31">
        <f t="shared" si="0"/>
        <v>63</v>
      </c>
      <c r="I58" s="31"/>
      <c r="J58" s="31"/>
    </row>
    <row r="59" spans="1:10" ht="18">
      <c r="A59" s="4">
        <v>2</v>
      </c>
      <c r="B59" s="4" t="s">
        <v>73</v>
      </c>
      <c r="C59" s="44">
        <v>61.21</v>
      </c>
      <c r="D59" s="44"/>
      <c r="E59" s="44">
        <v>61.2</v>
      </c>
      <c r="F59" s="44">
        <v>5.366564110720679</v>
      </c>
      <c r="G59" s="45">
        <f>+F59/E59</f>
        <v>0.08768895605752744</v>
      </c>
      <c r="H59" s="31">
        <f t="shared" si="0"/>
        <v>66.56656411072068</v>
      </c>
      <c r="I59" s="31"/>
      <c r="J59" s="31"/>
    </row>
    <row r="60" spans="1:10" ht="18">
      <c r="A60" s="4">
        <v>2</v>
      </c>
      <c r="B60" s="4" t="s">
        <v>74</v>
      </c>
      <c r="C60" s="44">
        <v>77.22</v>
      </c>
      <c r="D60" s="44"/>
      <c r="E60" s="44">
        <v>77</v>
      </c>
      <c r="F60" s="44">
        <v>6.752049616429612</v>
      </c>
      <c r="G60" s="45">
        <f>+F60/E60</f>
        <v>0.08768895605752743</v>
      </c>
      <c r="H60" s="31">
        <f t="shared" si="0"/>
        <v>83.75204961642962</v>
      </c>
      <c r="I60" s="31"/>
      <c r="J60" s="31"/>
    </row>
    <row r="61" spans="1:10" ht="18">
      <c r="A61" s="4">
        <v>2</v>
      </c>
      <c r="B61" s="4" t="s">
        <v>75</v>
      </c>
      <c r="C61" s="44">
        <v>285.01</v>
      </c>
      <c r="D61" s="44">
        <v>285</v>
      </c>
      <c r="E61" s="44">
        <v>0</v>
      </c>
      <c r="F61" s="44">
        <v>0</v>
      </c>
      <c r="G61" s="45"/>
      <c r="H61" s="31">
        <f t="shared" si="0"/>
        <v>285</v>
      </c>
      <c r="I61" s="31"/>
      <c r="J61" s="31"/>
    </row>
    <row r="62" spans="1:10" ht="18">
      <c r="A62" s="4">
        <v>3</v>
      </c>
      <c r="B62" s="4" t="s">
        <v>76</v>
      </c>
      <c r="C62" s="44">
        <v>521.71</v>
      </c>
      <c r="D62" s="44">
        <v>481</v>
      </c>
      <c r="E62" s="44">
        <v>133.9228749</v>
      </c>
      <c r="F62" s="44">
        <v>9.786297576836537</v>
      </c>
      <c r="G62" s="45">
        <f aca="true" t="shared" si="6" ref="G62:G69">+F62/E62</f>
        <v>0.07307413004793953</v>
      </c>
      <c r="H62" s="31">
        <f t="shared" si="0"/>
        <v>624.7091724768366</v>
      </c>
      <c r="I62" s="31"/>
      <c r="J62" s="31"/>
    </row>
    <row r="63" spans="1:10" ht="18">
      <c r="A63" s="4">
        <v>3</v>
      </c>
      <c r="B63" s="4" t="s">
        <v>77</v>
      </c>
      <c r="C63" s="44">
        <v>9.47</v>
      </c>
      <c r="D63" s="44"/>
      <c r="E63" s="44">
        <v>9</v>
      </c>
      <c r="F63" s="44">
        <v>1.3153343408629115</v>
      </c>
      <c r="G63" s="45">
        <f t="shared" si="6"/>
        <v>0.14614826009587906</v>
      </c>
      <c r="H63" s="31">
        <f t="shared" si="0"/>
        <v>10.315334340862911</v>
      </c>
      <c r="I63" s="31"/>
      <c r="J63" s="31"/>
    </row>
    <row r="64" spans="1:10" ht="18">
      <c r="A64" s="4">
        <v>3</v>
      </c>
      <c r="B64" s="4" t="s">
        <v>78</v>
      </c>
      <c r="C64" s="44">
        <v>29.63</v>
      </c>
      <c r="D64" s="44"/>
      <c r="E64" s="44">
        <v>29</v>
      </c>
      <c r="F64" s="44">
        <v>4.238299542780493</v>
      </c>
      <c r="G64" s="45">
        <f t="shared" si="6"/>
        <v>0.14614826009587906</v>
      </c>
      <c r="H64" s="31">
        <f t="shared" si="0"/>
        <v>33.238299542780496</v>
      </c>
      <c r="I64" s="31"/>
      <c r="J64" s="31"/>
    </row>
    <row r="65" spans="1:10" ht="18">
      <c r="A65" s="4">
        <v>3</v>
      </c>
      <c r="B65" s="4" t="s">
        <v>79</v>
      </c>
      <c r="C65" s="44">
        <v>375.26</v>
      </c>
      <c r="D65" s="44">
        <v>327</v>
      </c>
      <c r="E65" s="44">
        <v>24.876091270000018</v>
      </c>
      <c r="F65" s="44">
        <v>3.635597457096789</v>
      </c>
      <c r="G65" s="45">
        <f t="shared" si="6"/>
        <v>0.14614826009587906</v>
      </c>
      <c r="H65" s="31">
        <f t="shared" si="0"/>
        <v>355.5116887270968</v>
      </c>
      <c r="I65" s="31"/>
      <c r="J65" s="31"/>
    </row>
    <row r="66" spans="1:10" ht="18">
      <c r="A66" s="4">
        <v>4</v>
      </c>
      <c r="B66" s="4" t="s">
        <v>80</v>
      </c>
      <c r="C66" s="44">
        <v>363.99</v>
      </c>
      <c r="D66" s="44">
        <v>107</v>
      </c>
      <c r="E66" s="44">
        <v>-123</v>
      </c>
      <c r="F66" s="44">
        <v>0</v>
      </c>
      <c r="G66" s="45">
        <f t="shared" si="6"/>
        <v>0</v>
      </c>
      <c r="H66" s="31">
        <f t="shared" si="0"/>
        <v>-16</v>
      </c>
      <c r="I66" s="31"/>
      <c r="J66" s="31"/>
    </row>
    <row r="67" spans="1:10" ht="18">
      <c r="A67" s="4">
        <v>4</v>
      </c>
      <c r="B67" s="4" t="s">
        <v>81</v>
      </c>
      <c r="C67" s="44">
        <v>729.11</v>
      </c>
      <c r="D67" s="44">
        <v>370</v>
      </c>
      <c r="E67" s="44">
        <v>347</v>
      </c>
      <c r="F67" s="44">
        <v>25.356723126635018</v>
      </c>
      <c r="G67" s="45">
        <f t="shared" si="6"/>
        <v>0.07307413004793953</v>
      </c>
      <c r="H67" s="31">
        <f t="shared" si="0"/>
        <v>742.356723126635</v>
      </c>
      <c r="I67" s="31"/>
      <c r="J67" s="31"/>
    </row>
    <row r="68" spans="1:10" ht="18">
      <c r="A68" s="4">
        <v>4</v>
      </c>
      <c r="B68" s="4" t="s">
        <v>82</v>
      </c>
      <c r="C68" s="44">
        <v>1012.6</v>
      </c>
      <c r="D68" s="44">
        <v>81</v>
      </c>
      <c r="E68" s="44">
        <v>855</v>
      </c>
      <c r="F68" s="44">
        <v>62.478381190988294</v>
      </c>
      <c r="G68" s="45">
        <f t="shared" si="6"/>
        <v>0.07307413004793953</v>
      </c>
      <c r="H68" s="31">
        <f t="shared" si="0"/>
        <v>998.4783811909883</v>
      </c>
      <c r="I68" s="31"/>
      <c r="J68" s="31"/>
    </row>
    <row r="69" spans="1:10" ht="18">
      <c r="A69" s="4">
        <v>4</v>
      </c>
      <c r="B69" s="4" t="s">
        <v>83</v>
      </c>
      <c r="C69" s="44">
        <v>1076.03</v>
      </c>
      <c r="D69" s="44">
        <v>155</v>
      </c>
      <c r="E69" s="44">
        <v>751</v>
      </c>
      <c r="F69" s="44">
        <v>54.87867166600259</v>
      </c>
      <c r="G69" s="45">
        <f t="shared" si="6"/>
        <v>0.07307413004793953</v>
      </c>
      <c r="H69" s="31">
        <f t="shared" si="0"/>
        <v>960.8786716660026</v>
      </c>
      <c r="I69" s="31"/>
      <c r="J69" s="31"/>
    </row>
    <row r="70" spans="1:10" ht="18">
      <c r="A70" s="4">
        <v>4</v>
      </c>
      <c r="B70" s="4" t="s">
        <v>84</v>
      </c>
      <c r="C70" s="44">
        <v>1.28</v>
      </c>
      <c r="D70" s="44">
        <v>1.3</v>
      </c>
      <c r="E70" s="44">
        <v>0</v>
      </c>
      <c r="F70" s="44">
        <v>0</v>
      </c>
      <c r="G70" s="45"/>
      <c r="H70" s="31">
        <f aca="true" t="shared" si="7" ref="H70:H100">SUM(D70,E70,F70)</f>
        <v>1.3</v>
      </c>
      <c r="I70" s="31"/>
      <c r="J70" s="31"/>
    </row>
    <row r="71" spans="1:10" ht="18">
      <c r="A71" s="4">
        <v>5</v>
      </c>
      <c r="B71" s="4" t="s">
        <v>85</v>
      </c>
      <c r="C71" s="44">
        <v>150.84</v>
      </c>
      <c r="D71" s="44"/>
      <c r="E71" s="44">
        <v>150</v>
      </c>
      <c r="F71" s="44">
        <v>13.153343408629116</v>
      </c>
      <c r="G71" s="45">
        <f aca="true" t="shared" si="8" ref="G71:G78">+F71/E71</f>
        <v>0.08768895605752744</v>
      </c>
      <c r="H71" s="31">
        <f t="shared" si="7"/>
        <v>163.15334340862913</v>
      </c>
      <c r="I71" s="31"/>
      <c r="J71" s="31"/>
    </row>
    <row r="72" spans="1:10" ht="18">
      <c r="A72" s="4">
        <v>5</v>
      </c>
      <c r="B72" s="4" t="s">
        <v>86</v>
      </c>
      <c r="C72" s="44">
        <v>138.77</v>
      </c>
      <c r="D72" s="44"/>
      <c r="E72" s="44">
        <v>137</v>
      </c>
      <c r="F72" s="44">
        <v>12.01338697988126</v>
      </c>
      <c r="G72" s="45">
        <f t="shared" si="8"/>
        <v>0.08768895605752744</v>
      </c>
      <c r="H72" s="31">
        <f t="shared" si="7"/>
        <v>149.01338697988126</v>
      </c>
      <c r="I72" s="31"/>
      <c r="J72" s="31"/>
    </row>
    <row r="73" spans="1:10" ht="18">
      <c r="A73" s="4">
        <v>5</v>
      </c>
      <c r="B73" s="4" t="s">
        <v>87</v>
      </c>
      <c r="C73" s="44">
        <v>150.09</v>
      </c>
      <c r="D73" s="44"/>
      <c r="E73" s="44">
        <v>150.1</v>
      </c>
      <c r="F73" s="44">
        <v>13.162112304234865</v>
      </c>
      <c r="G73" s="45">
        <f t="shared" si="8"/>
        <v>0.08768895605752743</v>
      </c>
      <c r="H73" s="31">
        <f t="shared" si="7"/>
        <v>163.26211230423485</v>
      </c>
      <c r="I73" s="31"/>
      <c r="J73" s="31"/>
    </row>
    <row r="74" spans="1:10" ht="18">
      <c r="A74" s="4">
        <v>5</v>
      </c>
      <c r="B74" s="4" t="s">
        <v>88</v>
      </c>
      <c r="C74" s="44">
        <v>82.15</v>
      </c>
      <c r="D74" s="44"/>
      <c r="E74" s="44">
        <v>82</v>
      </c>
      <c r="F74" s="44">
        <v>7.1904943967172485</v>
      </c>
      <c r="G74" s="45">
        <f t="shared" si="8"/>
        <v>0.08768895605752743</v>
      </c>
      <c r="H74" s="31">
        <f t="shared" si="7"/>
        <v>89.19049439671724</v>
      </c>
      <c r="I74" s="31"/>
      <c r="J74" s="31"/>
    </row>
    <row r="75" spans="1:10" ht="18">
      <c r="A75" s="4">
        <v>5</v>
      </c>
      <c r="B75" s="4" t="s">
        <v>89</v>
      </c>
      <c r="C75" s="44">
        <v>94</v>
      </c>
      <c r="D75" s="44"/>
      <c r="E75" s="44">
        <v>93</v>
      </c>
      <c r="F75" s="44">
        <v>8.15507291335005</v>
      </c>
      <c r="G75" s="45">
        <f t="shared" si="8"/>
        <v>0.08768895605752743</v>
      </c>
      <c r="H75" s="31">
        <f t="shared" si="7"/>
        <v>101.15507291335005</v>
      </c>
      <c r="I75" s="31"/>
      <c r="J75" s="31"/>
    </row>
    <row r="76" spans="1:10" ht="18">
      <c r="A76" s="4">
        <v>5</v>
      </c>
      <c r="B76" s="4" t="s">
        <v>90</v>
      </c>
      <c r="C76" s="44">
        <v>129.35</v>
      </c>
      <c r="D76" s="44"/>
      <c r="E76" s="44">
        <v>129</v>
      </c>
      <c r="F76" s="44">
        <v>11.311875331421037</v>
      </c>
      <c r="G76" s="45">
        <f t="shared" si="8"/>
        <v>0.08768895605752741</v>
      </c>
      <c r="H76" s="31">
        <f t="shared" si="7"/>
        <v>140.31187533142105</v>
      </c>
      <c r="I76" s="31"/>
      <c r="J76" s="31"/>
    </row>
    <row r="77" spans="1:10" ht="18">
      <c r="A77" s="4">
        <v>5</v>
      </c>
      <c r="B77" s="4" t="s">
        <v>91</v>
      </c>
      <c r="C77" s="44">
        <v>58.2</v>
      </c>
      <c r="D77" s="44">
        <v>33</v>
      </c>
      <c r="E77" s="44">
        <v>12</v>
      </c>
      <c r="F77" s="44">
        <v>1.0522674726903292</v>
      </c>
      <c r="G77" s="45">
        <f t="shared" si="8"/>
        <v>0.08768895605752743</v>
      </c>
      <c r="H77" s="31">
        <f t="shared" si="7"/>
        <v>46.05226747269033</v>
      </c>
      <c r="I77" s="31"/>
      <c r="J77" s="31"/>
    </row>
    <row r="78" spans="1:10" ht="18">
      <c r="A78" s="4">
        <v>6</v>
      </c>
      <c r="B78" s="4" t="s">
        <v>92</v>
      </c>
      <c r="C78" s="44">
        <v>13.81</v>
      </c>
      <c r="D78" s="44"/>
      <c r="E78" s="44">
        <v>13</v>
      </c>
      <c r="F78" s="44">
        <v>1.5199419049971423</v>
      </c>
      <c r="G78" s="45">
        <f t="shared" si="8"/>
        <v>0.11691860807670326</v>
      </c>
      <c r="H78" s="31">
        <f t="shared" si="7"/>
        <v>14.519941904997143</v>
      </c>
      <c r="I78" s="31"/>
      <c r="J78" s="31"/>
    </row>
    <row r="79" spans="1:10" ht="18">
      <c r="A79" s="4">
        <v>6</v>
      </c>
      <c r="B79" s="4" t="s">
        <v>93</v>
      </c>
      <c r="C79" s="44">
        <v>15</v>
      </c>
      <c r="D79" s="44">
        <v>15</v>
      </c>
      <c r="E79" s="44">
        <v>0</v>
      </c>
      <c r="F79" s="44">
        <v>0</v>
      </c>
      <c r="G79" s="45"/>
      <c r="H79" s="31">
        <f t="shared" si="7"/>
        <v>15</v>
      </c>
      <c r="I79" s="31"/>
      <c r="J79" s="31"/>
    </row>
    <row r="80" spans="1:10" ht="18">
      <c r="A80" s="4">
        <v>6</v>
      </c>
      <c r="B80" s="4" t="s">
        <v>94</v>
      </c>
      <c r="C80" s="44">
        <v>456.14</v>
      </c>
      <c r="D80" s="44"/>
      <c r="E80" s="44">
        <v>456</v>
      </c>
      <c r="F80" s="44">
        <v>66.64360660372085</v>
      </c>
      <c r="G80" s="45">
        <f>+F80/E80</f>
        <v>0.14614826009587906</v>
      </c>
      <c r="H80" s="31">
        <f t="shared" si="7"/>
        <v>522.6436066037209</v>
      </c>
      <c r="I80" s="31"/>
      <c r="J80" s="31"/>
    </row>
    <row r="81" spans="1:10" ht="18">
      <c r="A81" s="4">
        <v>6</v>
      </c>
      <c r="B81" s="4" t="s">
        <v>95</v>
      </c>
      <c r="C81" s="44">
        <v>106.9</v>
      </c>
      <c r="D81" s="44"/>
      <c r="E81" s="44">
        <v>107</v>
      </c>
      <c r="F81" s="44">
        <v>72.94527683505301</v>
      </c>
      <c r="G81" s="45">
        <f>+F81/E81</f>
        <v>0.6817315592061028</v>
      </c>
      <c r="H81" s="31">
        <f t="shared" si="7"/>
        <v>179.945276835053</v>
      </c>
      <c r="I81" s="31"/>
      <c r="J81" s="31"/>
    </row>
    <row r="82" spans="1:10" ht="18">
      <c r="A82" s="4">
        <v>6</v>
      </c>
      <c r="B82" s="4" t="s">
        <v>96</v>
      </c>
      <c r="C82" s="44">
        <v>9.38</v>
      </c>
      <c r="D82" s="44">
        <v>9</v>
      </c>
      <c r="E82" s="44">
        <v>0</v>
      </c>
      <c r="F82" s="44">
        <v>0</v>
      </c>
      <c r="G82" s="45"/>
      <c r="H82" s="31">
        <f t="shared" si="7"/>
        <v>9</v>
      </c>
      <c r="I82" s="31"/>
      <c r="J82" s="31"/>
    </row>
    <row r="83" spans="1:10" ht="18">
      <c r="A83" s="4">
        <v>7</v>
      </c>
      <c r="B83" s="4" t="s">
        <v>97</v>
      </c>
      <c r="C83" s="44">
        <v>32.64</v>
      </c>
      <c r="D83" s="44">
        <v>33</v>
      </c>
      <c r="E83" s="44">
        <v>0</v>
      </c>
      <c r="F83" s="44">
        <v>0</v>
      </c>
      <c r="G83" s="45"/>
      <c r="H83" s="31">
        <f t="shared" si="7"/>
        <v>33</v>
      </c>
      <c r="I83" s="31"/>
      <c r="J83" s="31"/>
    </row>
    <row r="84" spans="1:10" ht="18">
      <c r="A84" s="4">
        <v>7</v>
      </c>
      <c r="B84" s="4" t="s">
        <v>98</v>
      </c>
      <c r="C84" s="44">
        <v>113.89</v>
      </c>
      <c r="D84" s="44">
        <v>76</v>
      </c>
      <c r="E84" s="44">
        <v>39.3</v>
      </c>
      <c r="F84" s="44">
        <v>5.743626621768047</v>
      </c>
      <c r="G84" s="45">
        <f aca="true" t="shared" si="9" ref="G84:G94">+F84/E84</f>
        <v>0.14614826009587906</v>
      </c>
      <c r="H84" s="31">
        <f t="shared" si="7"/>
        <v>121.04362662176804</v>
      </c>
      <c r="I84" s="31"/>
      <c r="J84" s="31"/>
    </row>
    <row r="85" spans="1:10" ht="18">
      <c r="A85" s="4">
        <v>7</v>
      </c>
      <c r="B85" s="4" t="s">
        <v>99</v>
      </c>
      <c r="C85" s="44">
        <v>1552</v>
      </c>
      <c r="D85" s="44">
        <v>844</v>
      </c>
      <c r="E85" s="44">
        <v>717.555936</v>
      </c>
      <c r="F85" s="44">
        <v>52.434775783934974</v>
      </c>
      <c r="G85" s="45">
        <f t="shared" si="9"/>
        <v>0.07307413004793953</v>
      </c>
      <c r="H85" s="31">
        <f t="shared" si="7"/>
        <v>1613.990711783935</v>
      </c>
      <c r="I85" s="31"/>
      <c r="J85" s="31"/>
    </row>
    <row r="86" spans="1:10" ht="18">
      <c r="A86" s="4">
        <v>7</v>
      </c>
      <c r="B86" s="4" t="s">
        <v>100</v>
      </c>
      <c r="C86" s="44">
        <v>589</v>
      </c>
      <c r="D86" s="44"/>
      <c r="E86" s="44">
        <v>588.2</v>
      </c>
      <c r="F86" s="44">
        <v>42.98220329419804</v>
      </c>
      <c r="G86" s="45">
        <f t="shared" si="9"/>
        <v>0.07307413004793953</v>
      </c>
      <c r="H86" s="31">
        <f t="shared" si="7"/>
        <v>631.1822032941981</v>
      </c>
      <c r="I86" s="31"/>
      <c r="J86" s="31"/>
    </row>
    <row r="87" spans="1:10" ht="18">
      <c r="A87" s="4">
        <v>7</v>
      </c>
      <c r="B87" s="4" t="s">
        <v>101</v>
      </c>
      <c r="C87" s="44">
        <v>1306</v>
      </c>
      <c r="D87" s="44"/>
      <c r="E87" s="44">
        <v>1294</v>
      </c>
      <c r="F87" s="44">
        <v>378.231697128135</v>
      </c>
      <c r="G87" s="45">
        <f t="shared" si="9"/>
        <v>0.2922965201917581</v>
      </c>
      <c r="H87" s="31">
        <f t="shared" si="7"/>
        <v>1672.231697128135</v>
      </c>
      <c r="I87" s="31"/>
      <c r="J87" s="31"/>
    </row>
    <row r="88" spans="1:10" ht="18">
      <c r="A88" s="4">
        <v>7</v>
      </c>
      <c r="B88" s="4" t="s">
        <v>102</v>
      </c>
      <c r="C88" s="44">
        <v>237.65</v>
      </c>
      <c r="D88" s="44"/>
      <c r="E88" s="44">
        <v>236</v>
      </c>
      <c r="F88" s="44">
        <v>34.490989382627454</v>
      </c>
      <c r="G88" s="45">
        <f t="shared" si="9"/>
        <v>0.14614826009587903</v>
      </c>
      <c r="H88" s="31">
        <f t="shared" si="7"/>
        <v>270.49098938262745</v>
      </c>
      <c r="I88" s="31"/>
      <c r="J88" s="31"/>
    </row>
    <row r="89" spans="1:10" ht="18">
      <c r="A89" s="4">
        <v>8</v>
      </c>
      <c r="B89" s="4" t="s">
        <v>103</v>
      </c>
      <c r="C89" s="44">
        <v>3836</v>
      </c>
      <c r="D89" s="44">
        <v>2638.5</v>
      </c>
      <c r="E89" s="44">
        <v>999.0368367600004</v>
      </c>
      <c r="F89" s="44">
        <v>29.20149909283296</v>
      </c>
      <c r="G89" s="45">
        <f t="shared" si="9"/>
        <v>0.029229652019175812</v>
      </c>
      <c r="H89" s="31">
        <f t="shared" si="7"/>
        <v>3666.738335852833</v>
      </c>
      <c r="I89" s="31"/>
      <c r="J89" s="31"/>
    </row>
    <row r="90" spans="1:10" ht="18">
      <c r="A90" s="4">
        <v>8</v>
      </c>
      <c r="B90" s="4" t="s">
        <v>104</v>
      </c>
      <c r="C90" s="44">
        <v>532.35</v>
      </c>
      <c r="D90" s="44">
        <v>466</v>
      </c>
      <c r="E90" s="44">
        <v>88.62881313838959</v>
      </c>
      <c r="F90" s="44">
        <v>2.590589366907685</v>
      </c>
      <c r="G90" s="45">
        <f t="shared" si="9"/>
        <v>0.029229652019175816</v>
      </c>
      <c r="H90" s="31">
        <f t="shared" si="7"/>
        <v>557.2194025052972</v>
      </c>
      <c r="I90" s="31"/>
      <c r="J90" s="31"/>
    </row>
    <row r="91" spans="1:10" ht="18">
      <c r="A91" s="4">
        <v>8</v>
      </c>
      <c r="B91" s="4" t="s">
        <v>105</v>
      </c>
      <c r="C91" s="44">
        <v>3091</v>
      </c>
      <c r="D91" s="44">
        <v>2382</v>
      </c>
      <c r="E91" s="44">
        <v>872.5919644399999</v>
      </c>
      <c r="F91" s="44">
        <v>51.011118950620464</v>
      </c>
      <c r="G91" s="45">
        <f t="shared" si="9"/>
        <v>0.05845930403835163</v>
      </c>
      <c r="H91" s="31">
        <f t="shared" si="7"/>
        <v>3305.6030833906207</v>
      </c>
      <c r="I91" s="31"/>
      <c r="J91" s="31"/>
    </row>
    <row r="92" spans="1:10" ht="18">
      <c r="A92" s="4">
        <v>8</v>
      </c>
      <c r="B92" s="4" t="s">
        <v>106</v>
      </c>
      <c r="C92" s="44">
        <v>1037</v>
      </c>
      <c r="D92" s="44">
        <v>889</v>
      </c>
      <c r="E92" s="44">
        <v>152.62983364000013</v>
      </c>
      <c r="F92" s="44">
        <v>788.5191072730928</v>
      </c>
      <c r="G92" s="45">
        <f t="shared" si="9"/>
        <v>5.166218742876513</v>
      </c>
      <c r="H92" s="31">
        <f t="shared" si="7"/>
        <v>1830.1489409130927</v>
      </c>
      <c r="I92" s="31"/>
      <c r="J92" s="31"/>
    </row>
    <row r="93" spans="1:10" ht="18">
      <c r="A93" s="4">
        <v>8</v>
      </c>
      <c r="B93" s="4" t="s">
        <v>107</v>
      </c>
      <c r="C93" s="44">
        <v>1216.11</v>
      </c>
      <c r="D93" s="44">
        <v>1061</v>
      </c>
      <c r="E93" s="44">
        <v>204.05144379000012</v>
      </c>
      <c r="F93" s="44">
        <v>23.85741078396847</v>
      </c>
      <c r="G93" s="45">
        <f t="shared" si="9"/>
        <v>0.11691860807670326</v>
      </c>
      <c r="H93" s="31">
        <f t="shared" si="7"/>
        <v>1288.9088545739685</v>
      </c>
      <c r="I93" s="31"/>
      <c r="J93" s="31"/>
    </row>
    <row r="94" spans="1:10" ht="18">
      <c r="A94" s="4">
        <v>8</v>
      </c>
      <c r="B94" s="4" t="s">
        <v>108</v>
      </c>
      <c r="C94" s="44">
        <v>301</v>
      </c>
      <c r="D94" s="44">
        <v>242</v>
      </c>
      <c r="E94" s="44">
        <v>56.58403717999999</v>
      </c>
      <c r="F94" s="44">
        <v>6.615726866446024</v>
      </c>
      <c r="G94" s="45">
        <f t="shared" si="9"/>
        <v>0.11691860807670325</v>
      </c>
      <c r="H94" s="31">
        <f t="shared" si="7"/>
        <v>305.19976404644603</v>
      </c>
      <c r="I94" s="31"/>
      <c r="J94" s="31"/>
    </row>
    <row r="95" spans="1:10" ht="18">
      <c r="A95" s="4">
        <v>8</v>
      </c>
      <c r="B95" s="4" t="s">
        <v>109</v>
      </c>
      <c r="C95" s="44">
        <v>324.61</v>
      </c>
      <c r="D95" s="44">
        <v>324</v>
      </c>
      <c r="E95" s="44">
        <v>0</v>
      </c>
      <c r="F95" s="44">
        <v>0</v>
      </c>
      <c r="G95" s="45"/>
      <c r="H95" s="31">
        <f t="shared" si="7"/>
        <v>324</v>
      </c>
      <c r="I95" s="31"/>
      <c r="J95" s="31"/>
    </row>
    <row r="96" spans="1:10" ht="18">
      <c r="A96" s="4">
        <v>8</v>
      </c>
      <c r="B96" s="4" t="s">
        <v>110</v>
      </c>
      <c r="C96" s="44">
        <v>146.44</v>
      </c>
      <c r="D96" s="44">
        <v>146</v>
      </c>
      <c r="E96" s="44">
        <v>0</v>
      </c>
      <c r="F96" s="44">
        <v>0</v>
      </c>
      <c r="G96" s="45"/>
      <c r="H96" s="31">
        <f t="shared" si="7"/>
        <v>146</v>
      </c>
      <c r="I96" s="31"/>
      <c r="J96" s="31"/>
    </row>
    <row r="97" spans="1:10" ht="18">
      <c r="A97" s="4">
        <v>8</v>
      </c>
      <c r="B97" s="4" t="s">
        <v>111</v>
      </c>
      <c r="C97" s="44">
        <v>814</v>
      </c>
      <c r="D97" s="44"/>
      <c r="E97" s="44">
        <v>812</v>
      </c>
      <c r="F97" s="44">
        <v>118.6723871978538</v>
      </c>
      <c r="G97" s="45">
        <f>+F97/E97</f>
        <v>0.14614826009587906</v>
      </c>
      <c r="H97" s="31">
        <f t="shared" si="7"/>
        <v>930.6723871978538</v>
      </c>
      <c r="I97" s="31"/>
      <c r="J97" s="31"/>
    </row>
    <row r="98" spans="1:10" ht="18">
      <c r="A98" s="4">
        <v>8</v>
      </c>
      <c r="B98" s="4" t="s">
        <v>112</v>
      </c>
      <c r="C98" s="44">
        <v>1704</v>
      </c>
      <c r="D98" s="44">
        <v>1257</v>
      </c>
      <c r="E98" s="44">
        <v>52.28741007999997</v>
      </c>
      <c r="F98" s="44">
        <v>3.820857004055862</v>
      </c>
      <c r="G98" s="45">
        <f>+F98/E98</f>
        <v>0.07307413004793953</v>
      </c>
      <c r="H98" s="31">
        <f t="shared" si="7"/>
        <v>1313.1082670840558</v>
      </c>
      <c r="I98" s="31"/>
      <c r="J98" s="31"/>
    </row>
    <row r="99" spans="1:10" s="13" customFormat="1" ht="18">
      <c r="A99" s="5"/>
      <c r="B99" s="5"/>
      <c r="C99" s="44"/>
      <c r="D99" s="44"/>
      <c r="E99" s="44"/>
      <c r="F99" s="44"/>
      <c r="G99" s="45"/>
      <c r="H99" s="31"/>
      <c r="I99" s="31"/>
      <c r="J99" s="31"/>
    </row>
    <row r="100" spans="1:12" ht="18">
      <c r="A100" s="4"/>
      <c r="B100" s="4"/>
      <c r="C100" s="44">
        <f>SUM(C5:C99)</f>
        <v>85774.15999999999</v>
      </c>
      <c r="D100" s="44">
        <f>SUM(D5:D99)</f>
        <v>60343.8</v>
      </c>
      <c r="E100" s="44">
        <f>SUM(E5:E99)</f>
        <v>27068.315095217415</v>
      </c>
      <c r="F100" s="44">
        <f>SUM(F5:F99)</f>
        <v>4989.384736677217</v>
      </c>
      <c r="G100" s="45">
        <f>+F100/E100</f>
        <v>0.1843256486089439</v>
      </c>
      <c r="H100" s="31">
        <f t="shared" si="7"/>
        <v>92401.49983189465</v>
      </c>
      <c r="I100" s="31"/>
      <c r="J100" s="31"/>
      <c r="L100" s="30"/>
    </row>
    <row r="101" spans="1:10" ht="20.25">
      <c r="A101" s="4"/>
      <c r="B101" s="40" t="s">
        <v>113</v>
      </c>
      <c r="C101" s="44">
        <f>SUM(F100,E100,D100)</f>
        <v>92401.49983189463</v>
      </c>
      <c r="D101" s="44"/>
      <c r="G101" s="45"/>
      <c r="H101" s="31"/>
      <c r="I101" s="31"/>
      <c r="J101" s="31"/>
    </row>
    <row r="102" spans="1:10" ht="18">
      <c r="A102" s="4"/>
      <c r="B102" s="15"/>
      <c r="C102" s="44"/>
      <c r="D102" s="44"/>
      <c r="E102" s="44"/>
      <c r="F102" s="44"/>
      <c r="G102" s="45"/>
      <c r="H102" s="31"/>
      <c r="I102" s="31"/>
      <c r="J102" s="31"/>
    </row>
    <row r="103" spans="1:10" ht="18">
      <c r="A103" s="4"/>
      <c r="B103" s="15"/>
      <c r="C103" s="44"/>
      <c r="D103" s="44"/>
      <c r="E103" s="46"/>
      <c r="F103" s="46"/>
      <c r="G103" s="59"/>
      <c r="H103" s="31"/>
      <c r="I103" s="31"/>
      <c r="J103" s="31"/>
    </row>
    <row r="104" spans="1:10" ht="18">
      <c r="A104" s="4"/>
      <c r="B104" s="4"/>
      <c r="C104" s="44"/>
      <c r="D104" s="44"/>
      <c r="E104" s="44"/>
      <c r="F104" s="44"/>
      <c r="G104" s="45"/>
      <c r="H104" s="31"/>
      <c r="I104" s="31"/>
      <c r="J104" s="31"/>
    </row>
    <row r="105" spans="1:10" ht="18">
      <c r="A105" s="4"/>
      <c r="B105" s="4"/>
      <c r="C105" s="44"/>
      <c r="D105" s="44"/>
      <c r="E105" s="44"/>
      <c r="F105" s="44"/>
      <c r="G105" s="45"/>
      <c r="H105" s="31"/>
      <c r="I105" s="31"/>
      <c r="J105" s="31"/>
    </row>
    <row r="106" ht="18">
      <c r="G106" s="57"/>
    </row>
    <row r="107" ht="18">
      <c r="G107" s="57"/>
    </row>
    <row r="108" ht="18">
      <c r="G108" s="57"/>
    </row>
    <row r="109" ht="18">
      <c r="G109" s="57"/>
    </row>
    <row r="110" ht="18">
      <c r="G110" s="57"/>
    </row>
    <row r="111" ht="18">
      <c r="G111" s="57"/>
    </row>
    <row r="112" ht="18">
      <c r="G112" s="57"/>
    </row>
    <row r="113" ht="18">
      <c r="G113" s="57"/>
    </row>
    <row r="114" ht="18">
      <c r="G114" s="57"/>
    </row>
    <row r="115" ht="18">
      <c r="G115" s="57"/>
    </row>
    <row r="116" ht="18">
      <c r="G116" s="57"/>
    </row>
    <row r="117" ht="18">
      <c r="G117" s="57"/>
    </row>
    <row r="118" ht="18">
      <c r="G118" s="57"/>
    </row>
    <row r="119" ht="18">
      <c r="G119" s="57"/>
    </row>
    <row r="120" ht="18">
      <c r="G120" s="57"/>
    </row>
    <row r="121" ht="18">
      <c r="G121" s="57"/>
    </row>
    <row r="122" ht="18">
      <c r="G122" s="57"/>
    </row>
    <row r="123" ht="18">
      <c r="G123" s="57"/>
    </row>
    <row r="124" ht="18">
      <c r="G124" s="57"/>
    </row>
    <row r="125" ht="18">
      <c r="G125" s="57"/>
    </row>
    <row r="126" ht="18">
      <c r="G126" s="57"/>
    </row>
    <row r="127" ht="18">
      <c r="G127" s="57"/>
    </row>
    <row r="128" ht="18">
      <c r="G128" s="57"/>
    </row>
    <row r="129" ht="18">
      <c r="G129" s="57"/>
    </row>
    <row r="130" ht="18">
      <c r="G130" s="57"/>
    </row>
    <row r="131" ht="18">
      <c r="G131" s="57"/>
    </row>
    <row r="132" ht="18">
      <c r="G132" s="57"/>
    </row>
    <row r="133" ht="18">
      <c r="G133" s="57"/>
    </row>
  </sheetData>
  <printOptions/>
  <pageMargins left="0.17" right="0.17" top="0.17" bottom="0.24" header="0.17" footer="0.18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2006-12-14T18:16:21Z</cp:lastPrinted>
  <dcterms:created xsi:type="dcterms:W3CDTF">2002-06-05T17:43:08Z</dcterms:created>
  <dcterms:modified xsi:type="dcterms:W3CDTF">2006-12-14T18:55:36Z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