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5195" windowHeight="12270" activeTab="1"/>
  </bookViews>
  <sheets>
    <sheet name="Revisions" sheetId="1" r:id="rId1"/>
    <sheet name="Risk Register" sheetId="2" r:id="rId2"/>
    <sheet name="Consequences" sheetId="3" r:id="rId3"/>
    <sheet name="Likelihood" sheetId="4" r:id="rId4"/>
    <sheet name="Risk Level Matrix" sheetId="5" r:id="rId5"/>
    <sheet name="Escalation Risk" sheetId="6" r:id="rId6"/>
    <sheet name="Changes" sheetId="7" r:id="rId7"/>
    <sheet name="Sheet1" sheetId="8" r:id="rId8"/>
    <sheet name="Sheet2" sheetId="9" r:id="rId9"/>
    <sheet name="Sheet3" sheetId="10" r:id="rId10"/>
  </sheets>
  <definedNames>
    <definedName name="CB_017047b78cca4b60b35808b0232b19d5" localSheetId="1" hidden="1">'Risk Register'!#REF!</definedName>
    <definedName name="CB_0607c973b42a4eb1bcfdd6e0731f6ea0" localSheetId="1" hidden="1">'Risk Register'!#REF!</definedName>
    <definedName name="CB_09884c2d2c3f4c8db43e11c8f06e4814" localSheetId="1" hidden="1">'Risk Register'!#REF!</definedName>
    <definedName name="CB_0a0c84d2efd1432ca36e9ba7bce6bbce" localSheetId="1" hidden="1">'Risk Register'!#REF!</definedName>
    <definedName name="CB_0a687c0be57e4dac992bab66c40ddd43" localSheetId="1" hidden="1">'Risk Register'!#REF!</definedName>
    <definedName name="CB_0a7d259926434cc0baae09a62a8ade5f" localSheetId="1" hidden="1">'Risk Register'!#REF!</definedName>
    <definedName name="CB_13f61f09a4dc4c3caf4b20eff9934163" localSheetId="1" hidden="1">'Risk Register'!#REF!</definedName>
    <definedName name="CB_161d7f5007d544aaa22cbdc818686d0c" localSheetId="1" hidden="1">'Risk Register'!#REF!</definedName>
    <definedName name="CB_2101e9cd55774607b2f99e3738fd5b79" localSheetId="1" hidden="1">'Risk Register'!#REF!</definedName>
    <definedName name="CB_217860f3c0044931957ea71b40137a67" localSheetId="1" hidden="1">'Risk Register'!#REF!</definedName>
    <definedName name="CB_25705346074f488785dbd09a6f783195" localSheetId="1" hidden="1">'Risk Register'!#REF!</definedName>
    <definedName name="CB_2b88bcb0de02497292ce49b23136c3db" localSheetId="1" hidden="1">'Risk Register'!#REF!</definedName>
    <definedName name="CB_32097a3dd7864d4190b19e518e0d73de" localSheetId="1" hidden="1">'Risk Register'!#REF!</definedName>
    <definedName name="CB_377d897741b6407faac5dd7cee656f80" localSheetId="1" hidden="1">'Risk Register'!#REF!</definedName>
    <definedName name="CB_37d6a7ee82b0420da393631cf45e7efb" localSheetId="1" hidden="1">'Risk Register'!#REF!</definedName>
    <definedName name="CB_444a460ec37d4f28ac7cd8f60f44d9bf" localSheetId="1" hidden="1">'Risk Register'!#REF!</definedName>
    <definedName name="CB_4a208c7f99674b2fac587b3e2aa55563" localSheetId="1" hidden="1">'Risk Register'!#REF!</definedName>
    <definedName name="CB_4b1d4e2c0fe345668622977507c7c55c" localSheetId="1" hidden="1">'Risk Register'!#REF!</definedName>
    <definedName name="CB_4f57fe4c242146149d9fb19179e80eb3" localSheetId="1" hidden="1">'Risk Register'!#REF!</definedName>
    <definedName name="CB_5492784eaf874bf997676fe246822a0a" localSheetId="1" hidden="1">'Risk Register'!#REF!</definedName>
    <definedName name="CB_557231ffd0cd4578a02fac332c3cbb3e" localSheetId="1" hidden="1">'Risk Register'!#REF!</definedName>
    <definedName name="CB_6062a2bc99aa43e7a3028a866c5fc57a" localSheetId="1" hidden="1">'Risk Register'!#REF!</definedName>
    <definedName name="CB_60d4a02315154214aefa18692c134d9e" localSheetId="1" hidden="1">'Risk Register'!#REF!</definedName>
    <definedName name="CB_69dd256714b94c8b81ac82cb397e1d89" localSheetId="1" hidden="1">'Risk Register'!#REF!</definedName>
    <definedName name="CB_6a0391e993f940678fda576dc84a1b22" localSheetId="1" hidden="1">'Risk Register'!#REF!</definedName>
    <definedName name="CB_6e95a8a25f1d4f0f83b0db59ca4759fa" localSheetId="1" hidden="1">'Risk Register'!#REF!</definedName>
    <definedName name="CB_6f2e7f14381740978dcd1e7810bca324" localSheetId="1" hidden="1">'Risk Register'!#REF!</definedName>
    <definedName name="CB_7008757d3d2d48c4a6eb5f2166195fae" localSheetId="1" hidden="1">'Risk Register'!#REF!</definedName>
    <definedName name="CB_75cd53b886e6406daa9932f24bb72322" localSheetId="1" hidden="1">'Risk Register'!#REF!</definedName>
    <definedName name="CB_7a40e1a2d0a6433a9c9e5080fd584978" localSheetId="1" hidden="1">'Risk Register'!#REF!</definedName>
    <definedName name="CB_7ab54aac5d2a47c38b1e68d8c501807f" localSheetId="1" hidden="1">'Risk Register'!#REF!</definedName>
    <definedName name="CB_7b5ccaacffc8436e8e84bb1e1538b359" localSheetId="1" hidden="1">'Risk Register'!#REF!</definedName>
    <definedName name="CB_7ce005cf2118473f83d9bef90e1157a6" localSheetId="1" hidden="1">'Risk Register'!#REF!</definedName>
    <definedName name="CB_852cdc593b9e43dfa528bb594aab9203" localSheetId="1" hidden="1">'Risk Register'!#REF!</definedName>
    <definedName name="CB_8736ce4387604ef2a0b1789e9d8c3d4d" localSheetId="1" hidden="1">'Risk Register'!#REF!</definedName>
    <definedName name="CB_934c54e5a05f40a69e31c76867f8ddd3" localSheetId="1" hidden="1">'Risk Register'!#REF!</definedName>
    <definedName name="CB_a1fcc3a953414f0b9f5a1b9ee260dc94" localSheetId="1" hidden="1">'Risk Register'!#REF!</definedName>
    <definedName name="CB_a3892a3db3564ae78120edce48fe6aee" localSheetId="1" hidden="1">'Risk Register'!#REF!</definedName>
    <definedName name="CB_ab8530e45e344cd8839f2efaad032263" localSheetId="1" hidden="1">'Risk Register'!#REF!</definedName>
    <definedName name="CB_ad61fa766cc8424a8718cb42c2896386" localSheetId="1" hidden="1">'Risk Register'!#REF!</definedName>
    <definedName name="CB_b1a49f27a2904530a92ddcfaf5b86301" localSheetId="1" hidden="1">'Risk Register'!#REF!</definedName>
    <definedName name="CB_b39892f706fd46a099b0b6fd53895e8b" localSheetId="1" hidden="1">'Risk Register'!#REF!</definedName>
    <definedName name="CB_bbb3abec36284dce8e392bb06efb89a5" localSheetId="1" hidden="1">'Risk Register'!#REF!</definedName>
    <definedName name="CB_bf25ad4d9b4247a38cd14888a3946c21" localSheetId="1" hidden="1">'Risk Register'!#REF!</definedName>
    <definedName name="CB_bf96f7f4ec304dbb94ca35ea8cfcb570" localSheetId="1" hidden="1">'Risk Register'!#REF!</definedName>
    <definedName name="CB_c9f89a29e10146a59c200e5045045039" localSheetId="1" hidden="1">'Risk Register'!#REF!</definedName>
    <definedName name="CB_d341ae00fb8d480aaa950e718f65f611" localSheetId="1" hidden="1">'Risk Register'!#REF!</definedName>
    <definedName name="CB_d53819065b894e7a8202cdb4e8b05b0a" localSheetId="1" hidden="1">'Risk Register'!#REF!</definedName>
    <definedName name="CB_da455c3ffd9a4f6c97c93693d453f850" localSheetId="1" hidden="1">'Risk Register'!#REF!</definedName>
    <definedName name="CB_e3dfd2f2d045478391b8d969f50608ff" localSheetId="1" hidden="1">'Risk Register'!#REF!</definedName>
    <definedName name="CB_e3e0b67757f94c508bbeb80a02093ba4" localSheetId="1" hidden="1">'Risk Register'!#REF!</definedName>
    <definedName name="CB_e86e4e9316db42c28977f41ccd02e601" localSheetId="1" hidden="1">'Risk Register'!#REF!</definedName>
    <definedName name="CB_f06d37b77e3e4b4483dc30a2cb09df8c" localSheetId="1" hidden="1">'Risk Register'!#REF!</definedName>
    <definedName name="CB_f308f3b7ea9c49c9a2a9778c0b235600" localSheetId="1" hidden="1">'Risk Register'!#REF!</definedName>
    <definedName name="CB_f511d697de23425b98a4faf9c334e045" localSheetId="1" hidden="1">'Risk Register'!#REF!</definedName>
    <definedName name="CB_fb97f771a1914df8aada5dac584ffb35" localSheetId="1" hidden="1">'Risk Register'!#REF!</definedName>
    <definedName name="CB_ff04cfdf048b467c946ad32b30d16acb" localSheetId="1" hidden="1">'Risk Register'!#REF!</definedName>
    <definedName name="CBCR_02c31d35335c41a7943bea0442c9d3d2" localSheetId="1" hidden="1">'Risk Register'!#REF!</definedName>
    <definedName name="CBCR_0301b4785f8d4dab98dd7bb2f05bf20b" localSheetId="1" hidden="1">'Risk Register'!#REF!</definedName>
    <definedName name="CBCR_0588b5afbd0542c18eb842b6ac278e92" localSheetId="1" hidden="1">'Risk Register'!#REF!</definedName>
    <definedName name="CBCR_07ea75ada58a40a7898b8d501c5f9475" localSheetId="1" hidden="1">'Risk Register'!#REF!</definedName>
    <definedName name="CBCR_0a61c28f7d7d4e0b84e7ecbae45bf903" localSheetId="1" hidden="1">'Risk Register'!#REF!</definedName>
    <definedName name="CBCR_0ed168f81577440fa5740597a651f299" localSheetId="1" hidden="1">'Risk Register'!#REF!</definedName>
    <definedName name="CBCR_107dc059952448418f66b358ead77780" localSheetId="1" hidden="1">'Risk Register'!#REF!</definedName>
    <definedName name="CBCR_10f61f25c30249c1b3283af32132508f" localSheetId="1" hidden="1">'Risk Register'!#REF!</definedName>
    <definedName name="CBCR_116a3ed545f84dde91894c187358e211" localSheetId="1" hidden="1">'Risk Register'!#REF!</definedName>
    <definedName name="CBCR_1359250b7fbe4532879f1ce2cac53e0e" localSheetId="1" hidden="1">'Risk Register'!#REF!</definedName>
    <definedName name="CBCR_18c6803b04ac499a85b1952d7472dcbd" localSheetId="1" hidden="1">'Risk Register'!$L$8</definedName>
    <definedName name="CBCR_18eba8ee48294998bbafd41b8ceac8e0" localSheetId="1" hidden="1">'Risk Register'!#REF!</definedName>
    <definedName name="CBCR_1b7f78254cb14d1a8de30640dc8eab95" localSheetId="1" hidden="1">'Risk Register'!#REF!</definedName>
    <definedName name="CBCR_1c566fdc28f64c54acbb04f24e8e7d5d" localSheetId="1" hidden="1">'Risk Register'!#REF!</definedName>
    <definedName name="CBCR_1dbc431c19b1489f93de6d9f5952a724" localSheetId="1" hidden="1">'Risk Register'!#REF!</definedName>
    <definedName name="CBCR_2325748e128048dba064261e14f15cf5" localSheetId="1" hidden="1">'Risk Register'!$A$6</definedName>
    <definedName name="CBCR_247b052db6bf4eb1bea33728be552277" localSheetId="1" hidden="1">'Risk Register'!#REF!</definedName>
    <definedName name="CBCR_272ccc7d3c974bf28c898dfeea323a7a" localSheetId="1" hidden="1">'Risk Register'!#REF!</definedName>
    <definedName name="CBCR_2823b5dc8feb41ceb0368f4a7509ef33" localSheetId="1" hidden="1">'Risk Register'!$L$37</definedName>
    <definedName name="CBCR_2addb3f48dfc4a3b852513953b63e753" localSheetId="1" hidden="1">'Risk Register'!#REF!</definedName>
    <definedName name="CBCR_2cdb4b508de343c28864c04320dc9b8b" localSheetId="1" hidden="1">'Risk Register'!$M$6</definedName>
    <definedName name="CBCR_3385fcf7ce564965a34d2a6413ae86fe" localSheetId="1" hidden="1">'Risk Register'!#REF!</definedName>
    <definedName name="CBCR_33fb461db82c4671940bb46b77773e19" localSheetId="1" hidden="1">'Risk Register'!$A$23</definedName>
    <definedName name="CBCR_35439d34c3574a2d989ff00b5eb83963" localSheetId="1" hidden="1">'Risk Register'!#REF!</definedName>
    <definedName name="CBCR_36b485e050c74cc9927a8c419af39a7d" localSheetId="1" hidden="1">'Risk Register'!#REF!</definedName>
    <definedName name="CBCR_372db9eee4f744bfbcf1833a529caf2e" localSheetId="1" hidden="1">'Risk Register'!#REF!</definedName>
    <definedName name="CBCR_3938ce528ecc4906816f1b6cf38236b6" localSheetId="1" hidden="1">'Risk Register'!#REF!</definedName>
    <definedName name="CBCR_3b2febc21c58469b99c84fdf937cc594" localSheetId="1" hidden="1">'Risk Register'!#REF!</definedName>
    <definedName name="CBCR_3b51e5b6a12b4021b1269cd1edc7906c" localSheetId="1" hidden="1">'Risk Register'!#REF!</definedName>
    <definedName name="CBCR_3c16bebb4f1f4365991f63578eb1e1f1" localSheetId="1" hidden="1">'Risk Register'!$M$33</definedName>
    <definedName name="CBCR_3d67df45cc284046bdea76d9db6903ad" localSheetId="1" hidden="1">'Risk Register'!#REF!</definedName>
    <definedName name="CBCR_3e6b2952d7cc405283f9e48bd6994f1e" localSheetId="1" hidden="1">'Risk Register'!$N$18</definedName>
    <definedName name="CBCR_3e6ff125507549ab943b18076084df2c" localSheetId="1" hidden="1">'Risk Register'!#REF!</definedName>
    <definedName name="CBCR_3e8f319f0d2942ff9a9aedb8836e031d" localSheetId="1" hidden="1">'Risk Register'!#REF!</definedName>
    <definedName name="CBCR_3e9a7fa92a864708868c0c5cc7387174" localSheetId="1" hidden="1">'Risk Register'!#REF!</definedName>
    <definedName name="CBCR_4010483cfbd64a53a106e8c2cf7f6e74" localSheetId="1" hidden="1">'Risk Register'!$M$18</definedName>
    <definedName name="CBCR_44b83e41e0e644dc9bdeb8401546aef7" localSheetId="1" hidden="1">'Risk Register'!#REF!</definedName>
    <definedName name="CBCR_45ada32cf7e548b38188312662980d6c" localSheetId="1" hidden="1">'Risk Register'!#REF!</definedName>
    <definedName name="CBCR_45e129f577dd4cfd94912a8a5d048b77" localSheetId="1" hidden="1">'Risk Register'!$A$33</definedName>
    <definedName name="CBCR_47d1056801414fdd99370110e22fabaf" localSheetId="1" hidden="1">'Risk Register'!#REF!</definedName>
    <definedName name="CBCR_4835dc034c864a569e2f19581c4a42fb" localSheetId="1" hidden="1">'Risk Register'!#REF!</definedName>
    <definedName name="CBCR_484d9140447048ce9f753dbca5c94aed" localSheetId="1" hidden="1">'Risk Register'!#REF!</definedName>
    <definedName name="CBCR_4a0596cadb4b450e8e91ae7cde53f8a6" localSheetId="1" hidden="1">'Risk Register'!$N$6</definedName>
    <definedName name="CBCR_4a4dbd163a7f47ecaaee9d8987ea7df1" localSheetId="1" hidden="1">'Risk Register'!#REF!</definedName>
    <definedName name="CBCR_4a6878c8f13b43768c314416b5ab0346" localSheetId="1" hidden="1">'Risk Register'!#REF!</definedName>
    <definedName name="CBCR_4a981e0a2332404baa6ae81015763312" localSheetId="1" hidden="1">'Risk Register'!#REF!</definedName>
    <definedName name="CBCR_4b5cd68380454e02a79fd6400649fce3" localSheetId="1" hidden="1">'Risk Register'!$K$37</definedName>
    <definedName name="CBCR_4b9967fb85ed4dab956df1eb55c9730b" localSheetId="1" hidden="1">'Risk Register'!#REF!</definedName>
    <definedName name="CBCR_4c77f8c113b34d948a00a075ed3ae388" localSheetId="1" hidden="1">'Risk Register'!#REF!</definedName>
    <definedName name="CBCR_4c8e6477c1114df5863f22ff2822c495" localSheetId="1" hidden="1">'Risk Register'!#REF!</definedName>
    <definedName name="CBCR_50797de581514abc9b3f124e649222e7" localSheetId="1" hidden="1">'Risk Register'!$N$33</definedName>
    <definedName name="CBCR_518efed57442493493bc1b36cdacccec" localSheetId="1" hidden="1">'Risk Register'!$A$18</definedName>
    <definedName name="CBCR_54dd638086cd4d319c7fd43a72fa16d6" localSheetId="1" hidden="1">'Risk Register'!$L$23</definedName>
    <definedName name="CBCR_5531fca00a2e462fac95d2303fa31f2c" localSheetId="1" hidden="1">'Risk Register'!#REF!</definedName>
    <definedName name="CBCR_567a4e12c4bd4be78cc84fc22b66108f" localSheetId="1" hidden="1">'Risk Register'!#REF!</definedName>
    <definedName name="CBCR_5a14626955a64fd8888fc25b3a250bd5" localSheetId="1" hidden="1">'Risk Register'!#REF!</definedName>
    <definedName name="CBCR_5c7436da6ef54a309324a7fb9e05cdb0" localSheetId="1" hidden="1">'Risk Register'!#REF!</definedName>
    <definedName name="CBCR_5ce9ed39ba7d4a6bb80920a43858b275" localSheetId="1" hidden="1">'Risk Register'!$A$37</definedName>
    <definedName name="CBCR_5f488aa2e31e450f9a6783d8189fe9f8" localSheetId="1" hidden="1">'Risk Register'!#REF!</definedName>
    <definedName name="CBCR_61050dc394224759ae84017a752bc6ed" localSheetId="1" hidden="1">'Risk Register'!#REF!</definedName>
    <definedName name="CBCR_6234a986d39245f19842b3b4a7953cc6" localSheetId="1" hidden="1">'Risk Register'!$N$10</definedName>
    <definedName name="CBCR_62553d137b7f4ad98e3baa87451ff156" localSheetId="1" hidden="1">'Risk Register'!#REF!</definedName>
    <definedName name="CBCR_63bec570b8784279a29d66823fa2d299" localSheetId="1" hidden="1">'Risk Register'!#REF!</definedName>
    <definedName name="CBCR_6582e32adb0c48878c0426920650e5bd" localSheetId="1" hidden="1">'Risk Register'!#REF!</definedName>
    <definedName name="CBCR_662964109e60485d95b876eca412935f" localSheetId="1" hidden="1">'Risk Register'!#REF!</definedName>
    <definedName name="CBCR_66474e0f2e384c55b9e2af9f12e32bfb" localSheetId="1" hidden="1">'Risk Register'!#REF!</definedName>
    <definedName name="CBCR_681583edfefe45f7ae6c0102ecaf3fda" localSheetId="1" hidden="1">'Risk Register'!#REF!</definedName>
    <definedName name="CBCR_6a539dd5282045d2910a64a49dd7117d" localSheetId="1" hidden="1">'Risk Register'!$K$12</definedName>
    <definedName name="CBCR_6a97785d6225471c8e517dcaa48156b1" localSheetId="1" hidden="1">'Risk Register'!#REF!</definedName>
    <definedName name="CBCR_6bf4a8ed87734475b1b3bf020c1aa9dc" localSheetId="1" hidden="1">'Risk Register'!#REF!</definedName>
    <definedName name="CBCR_6f79892cfb864d34b4e1151ef2c1be42" localSheetId="1" hidden="1">'Risk Register'!$L$33</definedName>
    <definedName name="CBCR_6f9f6f49f21a4ed293f385632feb0746" localSheetId="1" hidden="1">'Risk Register'!#REF!</definedName>
    <definedName name="CBCR_704610d21e3e4188afe43d22f2df1eb2" localSheetId="1" hidden="1">'Risk Register'!#REF!</definedName>
    <definedName name="CBCR_7152d8747c8f48b5afb98ca58a9aaeaf" localSheetId="1" hidden="1">'Risk Register'!#REF!</definedName>
    <definedName name="CBCR_7406d33c0a5548dda2f4bcdc43beb0ad" localSheetId="1" hidden="1">'Risk Register'!$L$18</definedName>
    <definedName name="CBCR_76dd7c97abf1407ea2d53a1adadeeaa9" localSheetId="1" hidden="1">'Risk Register'!#REF!</definedName>
    <definedName name="CBCR_76f97154a45b4ccfa02cd50f95e3280c" localSheetId="1" hidden="1">'Risk Register'!$K$6</definedName>
    <definedName name="CBCR_7cc012f13a3d4292986553e59ed1c99f" localSheetId="1" hidden="1">'Risk Register'!#REF!</definedName>
    <definedName name="CBCR_80984b65ae7543c3a3d7290514600b21" localSheetId="1" hidden="1">'Risk Register'!#REF!</definedName>
    <definedName name="CBCR_850860e69f524340b1b287fd71a716d9" localSheetId="1" hidden="1">'Risk Register'!#REF!</definedName>
    <definedName name="CBCR_87795fe3adef4c89be784934f8e575d9" localSheetId="1" hidden="1">'Risk Register'!#REF!</definedName>
    <definedName name="CBCR_8cd7e61d5d4b49628ca9a62dabcabeee" localSheetId="1" hidden="1">'Risk Register'!#REF!</definedName>
    <definedName name="CBCR_8df594292e3d448c8aacd8a083ce5b98" localSheetId="1" hidden="1">'Risk Register'!#REF!</definedName>
    <definedName name="CBCR_8e989a3ede5b4538a3c24217df52e0ab" localSheetId="1" hidden="1">'Risk Register'!#REF!</definedName>
    <definedName name="CBCR_90c2ce7afe7d487da8bd5e4c094671d9" localSheetId="1" hidden="1">'Risk Register'!#REF!</definedName>
    <definedName name="CBCR_92beec17e3f64c2b8f6484053ae5c626" localSheetId="1" hidden="1">'Risk Register'!$L$6</definedName>
    <definedName name="CBCR_93acf82eb5fb454db1b2295240ab1312" localSheetId="1" hidden="1">'Risk Register'!#REF!</definedName>
    <definedName name="CBCR_955ebcf68daf42b8941aba653f1fb54c" localSheetId="1" hidden="1">'Risk Register'!#REF!</definedName>
    <definedName name="CBCR_957ad7ce0ff34c07b177d2c7513b4dec" localSheetId="1" hidden="1">'Risk Register'!#REF!</definedName>
    <definedName name="CBCR_95f04ed2489941e2902f090c585121cb" localSheetId="1" hidden="1">'Risk Register'!$N$8</definedName>
    <definedName name="CBCR_9756c6659b734ebd9f4d5a28ae7d13b5" localSheetId="1" hidden="1">'Risk Register'!#REF!</definedName>
    <definedName name="CBCR_9855726faf49437f8c4e9bd4b4dc168a" localSheetId="1" hidden="1">'Risk Register'!#REF!</definedName>
    <definedName name="CBCR_9e76aa13677a445f8892505299931242" localSheetId="1" hidden="1">'Risk Register'!$A$12</definedName>
    <definedName name="CBCR_9f92fc0b21f34910a63c532b5ee84dc2" localSheetId="1" hidden="1">'Risk Register'!#REF!</definedName>
    <definedName name="CBCR_9fd1217c7d084a19b0a2f6f57acf9a95" localSheetId="1" hidden="1">'Risk Register'!#REF!</definedName>
    <definedName name="CBCR_a0339042a5774ac39510e1ec0744c470" localSheetId="1" hidden="1">'Risk Register'!#REF!</definedName>
    <definedName name="CBCR_a17cb8a3644b40a6a0dd442d70c986d1" localSheetId="1" hidden="1">'Risk Register'!#REF!</definedName>
    <definedName name="CBCR_a2918f64bce74e64a443264eceaafddd" localSheetId="1" hidden="1">'Risk Register'!#REF!</definedName>
    <definedName name="CBCR_aa30b875580e463c803754f9c66498b0" localSheetId="1" hidden="1">'Risk Register'!#REF!</definedName>
    <definedName name="CBCR_b5edd9c822314c3f818204ea81163c31" localSheetId="1" hidden="1">'Risk Register'!$N$12</definedName>
    <definedName name="CBCR_b9976ff63c744fc09cba8f9998875edc" localSheetId="1" hidden="1">'Risk Register'!#REF!</definedName>
    <definedName name="CBCR_b9eb44b7b1ad4c4eb2c35c247b5b8a7f" localSheetId="1" hidden="1">'Risk Register'!#REF!</definedName>
    <definedName name="CBCR_bed70f2bf16c4ef8b9f39f6b68ca68e9" localSheetId="1" hidden="1">'Risk Register'!#REF!</definedName>
    <definedName name="CBCR_c03017a50e4845cd9e35448eee2f5097" localSheetId="1" hidden="1">'Risk Register'!#REF!</definedName>
    <definedName name="CBCR_c341b37108da4b108d36ae5ed3aa9350" localSheetId="1" hidden="1">'Risk Register'!#REF!</definedName>
    <definedName name="CBCR_c57eca4715354f589bf097855f94f2c5" localSheetId="1" hidden="1">'Risk Register'!#REF!</definedName>
    <definedName name="CBCR_c60821c56714435e969f25b1d788179e" localSheetId="1" hidden="1">'Risk Register'!$K$8</definedName>
    <definedName name="CBCR_c7fdb67464e6400ebe5c0c0fa3dcdbf5" localSheetId="1" hidden="1">'Risk Register'!#REF!</definedName>
    <definedName name="CBCR_cbbf2f201332406e809ff38308a37919" localSheetId="1" hidden="1">'Risk Register'!#REF!</definedName>
    <definedName name="CBCR_cd48765ea75b41f4a4c0c4d7be027420" localSheetId="1" hidden="1">'Risk Register'!$A$8</definedName>
    <definedName name="CBCR_cdc9a7397de4409790af0a24975da9bd" localSheetId="1" hidden="1">'Risk Register'!$M$10</definedName>
    <definedName name="CBCR_cdd3a55344614f01a4496fa604f8e5d4" localSheetId="1" hidden="1">'Risk Register'!$A$10</definedName>
    <definedName name="CBCR_cf8bb531ed93436ea9e2c49f8cf5350d" localSheetId="1" hidden="1">'Risk Register'!#REF!</definedName>
    <definedName name="CBCR_cff34d01516a4eadbeb0259d83e7d0cf" localSheetId="1" hidden="1">'Risk Register'!#REF!</definedName>
    <definedName name="CBCR_da64766bbde34325ac5ce8ae2dd6e46f" localSheetId="1" hidden="1">'Risk Register'!#REF!</definedName>
    <definedName name="CBCR_dbb3909b9f834dee88181dde4fa273bc" localSheetId="1" hidden="1">'Risk Register'!#REF!</definedName>
    <definedName name="CBCR_dce6cf79e01048fdb67e2ee1eff8d026" localSheetId="1" hidden="1">'Risk Register'!#REF!</definedName>
    <definedName name="CBCR_dd5967c8ca364c158d0340dd961e290f" localSheetId="1" hidden="1">'Risk Register'!#REF!</definedName>
    <definedName name="CBCR_dec6d373134d484c940d5deb91463195" localSheetId="1" hidden="1">'Risk Register'!$M$8</definedName>
    <definedName name="CBCR_df8276d703f04ba3bb4b123a51d29807" localSheetId="1" hidden="1">'Risk Register'!#REF!</definedName>
    <definedName name="CBCR_dfb05a76c9494b298f6a673aa24f65a8" localSheetId="1" hidden="1">'Risk Register'!#REF!</definedName>
    <definedName name="CBCR_dfb3ede4012d40e1a85ac9a37ba545cf" localSheetId="1" hidden="1">'Risk Register'!#REF!</definedName>
    <definedName name="CBCR_dff3bab005c94b07b0ee28c1f067deda" localSheetId="1" hidden="1">'Risk Register'!$L$12</definedName>
    <definedName name="CBCR_e33c9676f1eb438f90d88eaf9381ee4e" localSheetId="1" hidden="1">'Risk Register'!#REF!</definedName>
    <definedName name="CBCR_e501eda28f2b4ec682340f2c00f62316" localSheetId="1" hidden="1">'Risk Register'!#REF!</definedName>
    <definedName name="CBCR_e9a204882da74d4992ae602f24d5ea1e" localSheetId="1" hidden="1">'Risk Register'!#REF!</definedName>
    <definedName name="CBCR_ee1254a92ba6456aac3e20e66bab3313" localSheetId="1" hidden="1">'Risk Register'!#REF!</definedName>
    <definedName name="CBCR_ee3762232b404609984dfa3f8fa4c17a" localSheetId="1" hidden="1">'Risk Register'!$M$12</definedName>
    <definedName name="CBCR_efddb886a389469b9a34c7bb1eabc744" localSheetId="1" hidden="1">'Risk Register'!#REF!</definedName>
    <definedName name="CBCR_f02ab084fbfd4128882614e7275efb10" localSheetId="1" hidden="1">'Risk Register'!#REF!</definedName>
    <definedName name="CBCR_f1712cb728cc4850ba98c756e8f81023" localSheetId="1" hidden="1">'Risk Register'!#REF!</definedName>
    <definedName name="CBCR_f1cb3e68c6f846658c580d193e4a5f57" localSheetId="1" hidden="1">'Risk Register'!#REF!</definedName>
    <definedName name="CBCR_f40b0d4c30f54cd19e68243e055a75f4" localSheetId="1" hidden="1">'Risk Register'!#REF!</definedName>
    <definedName name="CBCR_f410c99c466c4b8f8c429f373afc3e54" localSheetId="1" hidden="1">'Risk Register'!#REF!</definedName>
    <definedName name="CBCR_f45e9d633c534575979fbc2cd13533c2" localSheetId="1" hidden="1">'Risk Register'!#REF!</definedName>
    <definedName name="CBCR_f90dc558cc904433a55aee2201aa37c2" localSheetId="1" hidden="1">'Risk Register'!$K$23</definedName>
    <definedName name="CBCR_fb1c350ec418498598e06f407e4cac04" localSheetId="1" hidden="1">'Risk Register'!$K$33</definedName>
    <definedName name="CBCR_fb51bb42a8fb420f922f0e77b82290ee" localSheetId="1" hidden="1">'Risk Register'!#REF!</definedName>
    <definedName name="CBCR_fc63b100871f440dad5ca789db4b546b" localSheetId="1" hidden="1">'Risk Register'!#REF!</definedName>
    <definedName name="CBCR_fe16fc5b99944748a5aa2cbf8b8d85e6" localSheetId="1" hidden="1">'Risk Register'!#REF!</definedName>
    <definedName name="CBCR_fe5c6eaedcbc459d9e7b8a95fb3d9357" localSheetId="1" hidden="1">'Risk Register'!#REF!</definedName>
    <definedName name="CBCR_ff54f22dbe9f4511aefe7791f50ba667" localSheetId="1" hidden="1">'Risk Register'!$K$18</definedName>
    <definedName name="CBCR_ff954cbc6d354ae79cf6ca0c0c2fce3c" localSheetId="1" hidden="1">'Risk Register'!#REF!</definedName>
    <definedName name="CBWorkbookPriority" hidden="1">-53766829</definedName>
    <definedName name="CBx_Sheet_Guid" localSheetId="1" hidden="1">"'31bcb805-e7e8-4f90-bc17-e98efe0de2ae"</definedName>
    <definedName name="CBx_StorageType" localSheetId="1" hidden="1">1</definedName>
    <definedName name="_xlnm.Print_Area" localSheetId="0">'Revisions'!#REF!</definedName>
    <definedName name="_xlnm.Print_Area" localSheetId="1">'Risk Register'!$A:$N</definedName>
    <definedName name="_xlnm.Print_Titles" localSheetId="1">'Risk Register'!$1:$2</definedName>
  </definedNames>
  <calcPr fullCalcOnLoad="1"/>
</workbook>
</file>

<file path=xl/sharedStrings.xml><?xml version="1.0" encoding="utf-8"?>
<sst xmlns="http://schemas.openxmlformats.org/spreadsheetml/2006/main" count="553" uniqueCount="321">
  <si>
    <t xml:space="preserve">The crane and the HVAC systems are the main GPP projects that would need to be completed.  The GPP projects have strong Lab and DOE oversight.  Ample float is provided in the schedule so project delays due to GPP delays are not considered credible (P&lt;1%).
Continue to monitor progress on GPP projects needed to support NCSX.
</t>
  </si>
  <si>
    <t>Funding limits preclude early procurements to avoid escalation impacts.  Provide appropriate contingency</t>
  </si>
  <si>
    <t>R. Strykowsky</t>
  </si>
  <si>
    <t xml:space="preserve">Provide appropriate contingency. </t>
  </si>
  <si>
    <t>L. Dudek</t>
  </si>
  <si>
    <t>PF is last major, special procurement.  Sources sought received two qualified respondents.  Capability to build at PPPL (and overseas) exists if needed.
Plan developed to expedite PF procurement by 3 months.  Plan is under project review.  
Expedite completion of PF design to mitigate potential schedule impacts</t>
  </si>
  <si>
    <t>Researching expanded trim coils capabilities. Also considering use of photogrametry (in collaboration with CERN) as another dimensional measurement tool.  Develop a realistic Physics plan (trim coils) that can work within the dimensional control capabilities.</t>
  </si>
  <si>
    <t>Revision</t>
  </si>
  <si>
    <t>Changes</t>
  </si>
  <si>
    <t>R15</t>
  </si>
  <si>
    <t>Deleted Job 1421 from the list of affected jobs in Risk 5</t>
  </si>
  <si>
    <t>Corrected range of potential cost impacts for building the PF coils in house from $0-300K to $145-770K in Risk 29.  The original numbers were incorrectly interpreted.</t>
  </si>
  <si>
    <t>Added Risk 32.</t>
  </si>
  <si>
    <t>Cost Impact ($k)</t>
  </si>
  <si>
    <t>Schedule Impact (mos)</t>
  </si>
  <si>
    <t>No.</t>
  </si>
  <si>
    <t>Affected Jobs</t>
  </si>
  <si>
    <t>Risk Description</t>
  </si>
  <si>
    <t>Mitigation Plan</t>
  </si>
  <si>
    <t>Risk Class</t>
  </si>
  <si>
    <t>Basis of Estimate</t>
  </si>
  <si>
    <t>Low CI</t>
  </si>
  <si>
    <t>High CI</t>
  </si>
  <si>
    <t>Low SI</t>
  </si>
  <si>
    <t>High SI</t>
  </si>
  <si>
    <t>Responsibility</t>
  </si>
  <si>
    <t>1354
7503</t>
  </si>
  <si>
    <t>Additional trim coils may be required to suppress field errors from n&gt;1 modes</t>
  </si>
  <si>
    <t>U</t>
  </si>
  <si>
    <t>Marginal</t>
  </si>
  <si>
    <t>Low</t>
  </si>
  <si>
    <t>Costs could more than double the present estimate</t>
  </si>
  <si>
    <t>1361</t>
  </si>
  <si>
    <t>TF vendor produces a non-compliant coil requiring fabrication of an additional coil</t>
  </si>
  <si>
    <t>VU</t>
  </si>
  <si>
    <t>Negligible</t>
  </si>
  <si>
    <t>Increase PPPL Title III by ~1 man-month</t>
  </si>
  <si>
    <t>1352</t>
  </si>
  <si>
    <t>PF vendor produces a non-compliant coil requiring fabrication of an additional coil</t>
  </si>
  <si>
    <t>Conductor for extra coil will be procured in advance and available to wind a new coil if required.  Float in schedule appears adequate to avoid critical path impact.</t>
  </si>
  <si>
    <t>1421</t>
  </si>
  <si>
    <t>Modular coil interface design needs to change significantly from the baseline for unforeseen technical reasons</t>
  </si>
  <si>
    <t>Critical</t>
  </si>
  <si>
    <t>Moderate</t>
  </si>
  <si>
    <t xml:space="preserve">Design of the MC interface is on the critical path. Potential impacts include [1] additional design and development (4 engineers for 1-2 months) plus $100K M&amp;S and [2] a change in the cost of field period and final assembly to a change in the design (+/- </t>
  </si>
  <si>
    <t xml:space="preserve">
1810</t>
  </si>
  <si>
    <t>As a result of the development trials for weld distortion, the welding time increases significantly above present allowance</t>
  </si>
  <si>
    <t>Significant</t>
  </si>
  <si>
    <t>Nominal welding time may double.  Estimate based on $300K/mo for FPA activities.</t>
  </si>
  <si>
    <t>1451</t>
  </si>
  <si>
    <t>Damage or loss of modular coil during VPI or testing requiring the conductor to be stripped off and re-wound</t>
  </si>
  <si>
    <t>Continue to use same rigorous process used for first 12 coils during which there were no fabrication mishaps requiring re-winding a coil</t>
  </si>
  <si>
    <t>~$35K in materials; ~$380K in labor.  7.5 months to do work with the potential for a 2 month impact on the critical path.</t>
  </si>
  <si>
    <t>Failure of major piece of winding equipment (e.g., motor, gear box, etc.) resulting in extended downtime in a winding station</t>
  </si>
  <si>
    <t>Use three remaining winding stations to continue MC fabrication while fourth station is being repaired</t>
  </si>
  <si>
    <t>~$10K for equipment plus repair costs</t>
  </si>
  <si>
    <t>1810
7503</t>
  </si>
  <si>
    <t>"Back office" support for FPA and final assembly becomes a chronic bottleneck, stretching out the time required to complete assembly operations</t>
  </si>
  <si>
    <t>Estimated impact is &lt;2 months on the critical path.  Cost impact covers up to 2 months of FPA/final assembly.</t>
  </si>
  <si>
    <t>1810</t>
  </si>
  <si>
    <t>Modular coil damaged during assembly requiring significant rework to coil</t>
  </si>
  <si>
    <t>Nominally repaired with a 2-man crew within 2 weeks</t>
  </si>
  <si>
    <t>VV surface component (coolant tube, flux loop, or TC) damaged during FPA requiring significant rework</t>
  </si>
  <si>
    <t>Unacceptable distortion in a field period when welding modular coil shims requiring rework</t>
  </si>
  <si>
    <t xml:space="preserve">Marginal </t>
  </si>
  <si>
    <t>Cut apart and re-weld two coils back together.  Nominally a 2.5-man crew in 12 weeks.</t>
  </si>
  <si>
    <t>Field period damaged during loading, transport, or unloading from TFTR TC to NCSX TC</t>
  </si>
  <si>
    <t>NC</t>
  </si>
  <si>
    <t>Crisis</t>
  </si>
  <si>
    <t>High impact-low probability event not covered by contingency</t>
  </si>
  <si>
    <t>1815</t>
  </si>
  <si>
    <t>Multiple vacuum leaks during initial pumpdown</t>
  </si>
  <si>
    <t>Welds will be leak checked during FPA when leaks can be addressed without significantly impacting the critical path.  Likelihood of many leaks appearing during initial pumpdown is considered extremely unlikely with this mitigation plan.</t>
  </si>
  <si>
    <t>Impact of having only a few leaks is covered in estimate uncertainty with present mitigation plan</t>
  </si>
  <si>
    <t>7503
1810
1352
1361</t>
  </si>
  <si>
    <t>Insulation on TF/PF coil fails during initial cooldown and testing requiring in situ repair</t>
  </si>
  <si>
    <t>Insulation fault in lead area is considered the most likely failure scenario.  Repair in situ is assumed recovery scenario taking 2-3 months. 1 month to warmup and cooldown the stellarator core.  3 techs/1 engr for duration of active repair )1-2 months).</t>
  </si>
  <si>
    <t>Insulation on TF/PF coil fails during initial cooldown and testing requiring dismantling stellarator core</t>
  </si>
  <si>
    <t xml:space="preserve">C1 tested at full current at cryogenic temperature.  All modular coils will be tested at RT at elevated (50% higher) voltage for faults to ground. 
In addition, routine field tests will be performed on each assembly station to ensure that the electrical </t>
  </si>
  <si>
    <t>7503
1810
1451</t>
  </si>
  <si>
    <t>Insulation on modular coil fails during initial cooldown and testing requiring stellarator core disassembly</t>
  </si>
  <si>
    <t>Unanticipated problems with cryostat penetrations (icing, excessive condensation).  May require warming up the stellarator core to effect repair with consequent impacts to critical path activities.</t>
  </si>
  <si>
    <t>Nominally repaired with a 4-man crew in 1 week with 3 weeks for warmup/cooldown (if required)</t>
  </si>
  <si>
    <t xml:space="preserve">Loss or prolonged unavailability of certain key personnel from the project could substantially impact the schedule. </t>
  </si>
  <si>
    <t>See mitigation plans for individuals listed below.</t>
  </si>
  <si>
    <t>1901</t>
  </si>
  <si>
    <t>Mike Cole (ORNL)</t>
  </si>
  <si>
    <t>Estimated impact is &lt;0.5 months on the critical path.  No impact on FPA cost because impacted personnel would be assigned to other activities.</t>
  </si>
  <si>
    <t>8203</t>
  </si>
  <si>
    <t>Tom Brown (PPPL)</t>
  </si>
  <si>
    <t>Bob Ellis has been budgeted along with a designer to provide support to Tom Brown in Design Integration during peak demands and pick up the slack for Brown if he became unavailable.</t>
  </si>
  <si>
    <t>8204</t>
  </si>
  <si>
    <t>Art Brooks (PPPL)</t>
  </si>
  <si>
    <t xml:space="preserve">An EA/EM engineer has been budgeted to provide support to Brooks in Systems Analysis and Technical Assurance during peak demands and pick up the slack for Brooks should he became unavailable. </t>
  </si>
  <si>
    <t>8205</t>
  </si>
  <si>
    <t>Bob Ellis (PPPL)</t>
  </si>
  <si>
    <t xml:space="preserve">An EA/EM engineer has been budgeted to provide support to Ellis in Dimensional Control Coordination during peak demands and pick up the slack for Ellis should he become unavailable. </t>
  </si>
  <si>
    <t>1802
7401</t>
  </si>
  <si>
    <t>Mike Viola (PPPL)
Erik Perry (PPPL)</t>
  </si>
  <si>
    <t>1803
7503</t>
  </si>
  <si>
    <t>Assembly sled for final assembly is not adequately stiff or does not provide repeatable motion</t>
  </si>
  <si>
    <t>Functionality of sled will be determined first with concrete blocks and later with first FP.  Ample time to make design modifications between arrival of the first and third FPs.</t>
  </si>
  <si>
    <t>Nominal cost impact is 1 man-month of engineering design and up to half the fabrication cost of the sled</t>
  </si>
  <si>
    <t>TC floor is not adequately rigid for present metrology plan</t>
  </si>
  <si>
    <t>Nominal cost impact is 2 man-months of engineering design and $50-150K for local reinforcement of building structures</t>
  </si>
  <si>
    <t>Modular coils are shorted across toroidal break between field periods causing problematic field errors</t>
  </si>
  <si>
    <t>GPP projects not completed in time to support project needs</t>
  </si>
  <si>
    <t>7503
8501</t>
  </si>
  <si>
    <t>Coils are hooked up with incorrect polarity</t>
  </si>
  <si>
    <t>Ensure that coils are connected with correct polarity during final assembly.
Test during ISTP and fix if necessary</t>
  </si>
  <si>
    <t>Covered in estimate uncertainty with present mitigation plan</t>
  </si>
  <si>
    <t>Escalation of Stainless Sheet and Inconel higher than base escalation rates</t>
  </si>
  <si>
    <t>VL</t>
  </si>
  <si>
    <t>See separate sheet - assume 3% to 20% higher per year escalation rate</t>
  </si>
  <si>
    <t>Escalation of Copper higher than base escalation rates</t>
  </si>
  <si>
    <t>See separate sheet - assume 5% to 20% higher per year escalation rate</t>
  </si>
  <si>
    <t>Labor rates may be significantly lower/higher than projected</t>
  </si>
  <si>
    <t>L</t>
  </si>
  <si>
    <t>Escalation rate may be anywhere in the range of 2-5% instead of the nominal rate of 3.4% for labor.  Schedule impact is due to annual funding constraints.</t>
  </si>
  <si>
    <t>1810
1815
7503</t>
  </si>
  <si>
    <t>Metrology equipment and general purpose tooling/ lifting equipment (e.g. cranes) not available to support the schedule</t>
  </si>
  <si>
    <t>High</t>
  </si>
  <si>
    <t>Up to 2 week impact on FPA and critical path.  FPA cost impact assumed to be $300k/mo.</t>
  </si>
  <si>
    <t>No suitable PF coil vendor submits bid.  PF coils need to be built in-house.</t>
  </si>
  <si>
    <t>Cost impact estimated to be up to $300k (1/3 of fabrication costs) for potentially higher labor rates at PPPL.  No impact on critical path expected.</t>
  </si>
  <si>
    <t>Funding profile may not match assumptions which in turn could impact cost and schedule</t>
  </si>
  <si>
    <t>Cost impact derived from stretchout</t>
  </si>
  <si>
    <t>Overhead rates may change significantly which in turn could impact cost and schedule</t>
  </si>
  <si>
    <t>Overhead rates are determined by institutional funding and are outside the project's control.
+/- 2% on the rates are representative of variation in three-year institutional averages over the past 10 years.</t>
  </si>
  <si>
    <t>1421       1810</t>
  </si>
  <si>
    <t>Welding the inboard shims could result in gaps opening up at the plasma-side end of the shims which in turn might introduce unacceptable cyclic loads on the weld.  Gaps that open up when the outboard bolted joint assemblies are torqued also have the poten</t>
  </si>
  <si>
    <t xml:space="preserve">Welded shim design has changed to include a tightly fitted limiter and flex shim to react shear loads; these ensure against relative motion of flanges during operation and minimize cylic loading of welds (Jobs 1421 &amp; 1810).
</t>
  </si>
  <si>
    <t>Rough assessment of cost and schedule impact of slipping the FDR.</t>
  </si>
  <si>
    <t>8205       1355</t>
  </si>
  <si>
    <t>Present machine assembly dimensional control goals may prove to be extremely difficult to achieve.</t>
  </si>
  <si>
    <t>1810
1815
7503  8205    1355</t>
  </si>
  <si>
    <t>Intermittant instability has been noted in the metrology equipment and analysis software.</t>
  </si>
  <si>
    <t>An 18 point study has been completed .  This resulted in a number of software, hardware, and prodedural changes have been made.  The level of accuracy and repeatability is now acceptable.</t>
  </si>
  <si>
    <t>Probability of Occurrence</t>
  </si>
  <si>
    <t>Criteria</t>
  </si>
  <si>
    <t>Qualitative</t>
  </si>
  <si>
    <t>Quantitative</t>
  </si>
  <si>
    <t>Use Pr</t>
  </si>
  <si>
    <t>Non-credible</t>
  </si>
  <si>
    <t>&lt;0.01</t>
  </si>
  <si>
    <t>Extremely unlikely occur anytime in the project life cycle, or the probability of the occurrence judged to be less than 1%.</t>
  </si>
  <si>
    <t>Very Unlikely</t>
  </si>
  <si>
    <t>&gt;0.01 but &lt;0.1</t>
  </si>
  <si>
    <t>Very unlikely to occur anytime in the project life cycle, or the probability of the occurrence is judged to be less than 10%.</t>
  </si>
  <si>
    <t>Unlikely</t>
  </si>
  <si>
    <t>&gt;0.1 but &lt;0.4</t>
  </si>
  <si>
    <t>Unlikely to occur in the project life cycle ,  or the probability of the occurrence is judged to be greater than 10% but less than 40%.</t>
  </si>
  <si>
    <t>Likely</t>
  </si>
  <si>
    <t>&gt;0.4 but &lt;0.8</t>
  </si>
  <si>
    <t>Will likely occur sometime during the project life cycle of the project or its facilities, or the probability of the occurrence is judged to be greater than 40% but less than 80%.</t>
  </si>
  <si>
    <t>Very Likely</t>
  </si>
  <si>
    <t>&gt;0.8</t>
  </si>
  <si>
    <t>Very likely to occur sometime during the project life cycle or the probability of occurrence is judged to be 80% or greater.</t>
  </si>
  <si>
    <t>* P = Probability of Occurrence</t>
  </si>
  <si>
    <t>Concept Explanation</t>
  </si>
  <si>
    <t>For each identified risk, a Probability of Occurrence is defined using the above criteria.</t>
  </si>
  <si>
    <t>Also for each risk, the consequential impacts are estimated -- as either an absolute value or a range with most likely, low and high values defined</t>
  </si>
  <si>
    <t>Both cost impacts and schedule impacts should be estimated.</t>
  </si>
  <si>
    <t>For schedule impact, the value (or range) should reflect impact to the project completion -- that is the impact to the project critical path</t>
  </si>
  <si>
    <t>Separate models will then be constructed to determine overall cost and schedule probability profiles (using Monte Carlo simulation)</t>
  </si>
  <si>
    <t xml:space="preserve">Each risk will represent a variable in the model.  The Pr of Occurrence will use the values shown on the right above and </t>
  </si>
  <si>
    <t xml:space="preserve">  the ranges for cost and schedule impacts.</t>
  </si>
  <si>
    <t>Risk Level Matrix</t>
  </si>
  <si>
    <t>Likelihood</t>
  </si>
  <si>
    <t>Consequence</t>
  </si>
  <si>
    <t>Special Materials</t>
  </si>
  <si>
    <t>Delivery cost estimate (includes raw material cost, and vendor fabrication)</t>
  </si>
  <si>
    <t>as spent $K</t>
  </si>
  <si>
    <t xml:space="preserve">  FY  2007</t>
  </si>
  <si>
    <t xml:space="preserve">  FY  2008</t>
  </si>
  <si>
    <t xml:space="preserve">  FY  2009</t>
  </si>
  <si>
    <t xml:space="preserve">  FY  2010</t>
  </si>
  <si>
    <t xml:space="preserve">  FY  2011</t>
  </si>
  <si>
    <t>TOTAL</t>
  </si>
  <si>
    <t>C - copper</t>
  </si>
  <si>
    <t>1352 - Job: 1352 - PF Coil Procurement-KALISH</t>
  </si>
  <si>
    <t>141-038.1</t>
  </si>
  <si>
    <t>PF Conductor  Delivery</t>
  </si>
  <si>
    <t>1354 - Job: 1354 - Trim Coil Design &amp;Procurement-KALISH</t>
  </si>
  <si>
    <t>184-037</t>
  </si>
  <si>
    <t xml:space="preserve">External Trim Coil  Procurement                 </t>
  </si>
  <si>
    <t>1601 - Job: 1601 - Coil Services  Design-GORANSON</t>
  </si>
  <si>
    <t>132-038</t>
  </si>
  <si>
    <t xml:space="preserve">Deliver  Lead hardware and cables               </t>
  </si>
  <si>
    <t>4101 - Job: 4101 - AC Power-RAMAKRISHNAN</t>
  </si>
  <si>
    <t>411-2-4</t>
  </si>
  <si>
    <t>Grounding-Procure</t>
  </si>
  <si>
    <t>4301 - Job: 4301 - DC Systems-RAMAKRISHNAN</t>
  </si>
  <si>
    <t>431-265</t>
  </si>
  <si>
    <t>Fabricate bus components</t>
  </si>
  <si>
    <t>431-275</t>
  </si>
  <si>
    <t>Power cabling &amp; Installation</t>
  </si>
  <si>
    <t>S - Stainless Steel/Inconnel</t>
  </si>
  <si>
    <t>1204 - Job: 1204 - VV Sys Procurements (nonVVSA)-DUDEK</t>
  </si>
  <si>
    <t>124-130</t>
  </si>
  <si>
    <t xml:space="preserve"> VV NB port cover Fabrication</t>
  </si>
  <si>
    <t>1421 - Job: 1421 - Mod Coil Interface Design-WILLIAMSON</t>
  </si>
  <si>
    <t>INTRF-001</t>
  </si>
  <si>
    <t xml:space="preserve">PPPL buy SS plate for weld trials               </t>
  </si>
  <si>
    <t>1431 - Job: 1431 - Mod. Coil Interface Hardware-DUDEK</t>
  </si>
  <si>
    <t>1421-3060</t>
  </si>
  <si>
    <t>Deliver Stud Kit (PE007330) (for 1st 3 pack only</t>
  </si>
  <si>
    <t>1429-3060</t>
  </si>
  <si>
    <t>Deliver Shim Stock</t>
  </si>
  <si>
    <t>1752 - Job: 1752 - Base Support Proc-DAHLGREN</t>
  </si>
  <si>
    <t>161-036.9</t>
  </si>
  <si>
    <t xml:space="preserve">Deliver base support materials                  </t>
  </si>
  <si>
    <t>1550 - Job: 1550 - Coil Struct. Procurement -DAHLGREN</t>
  </si>
  <si>
    <t>162-037</t>
  </si>
  <si>
    <t xml:space="preserve">Fabricate TF/MCWF mounting Components           </t>
  </si>
  <si>
    <t>162-038</t>
  </si>
  <si>
    <t xml:space="preserve">Fabricate PF Mounting components                </t>
  </si>
  <si>
    <t>162-039</t>
  </si>
  <si>
    <t xml:space="preserve">Fabricate Final TF Assy components Components   </t>
  </si>
  <si>
    <t>162-040</t>
  </si>
  <si>
    <t xml:space="preserve">Fabricate Machine/base support interface        </t>
  </si>
  <si>
    <t>162-053</t>
  </si>
  <si>
    <t>Deliver Inconnel hardware</t>
  </si>
  <si>
    <t>162-057</t>
  </si>
  <si>
    <t>Deliver Belleville Washers</t>
  </si>
  <si>
    <t>Estimate Raw material cost (delivery cost estimate  x 50%)</t>
  </si>
  <si>
    <t>C - copper - base estimate (assumes 2.5%/year escalation)</t>
  </si>
  <si>
    <t>Additional Copper Escalation - Low End of Range</t>
  </si>
  <si>
    <t xml:space="preserve">additional per year </t>
  </si>
  <si>
    <t>Additional Copper Escalation - High End of Range</t>
  </si>
  <si>
    <t>S - Stainless Steel/Inconnel (assumes 2.5%/year escalation)</t>
  </si>
  <si>
    <t>Additional SS/Inconel Escalation - Low End of Range</t>
  </si>
  <si>
    <t>Additional SS/Inconel Escalation - High End of Range</t>
  </si>
  <si>
    <t>Additional "back office" support budgeted to keep it from becoming a chronic bottleneck</t>
  </si>
  <si>
    <t>Need for special reviews prior to transporting FPAs to the NCSX TC was identified</t>
  </si>
  <si>
    <t>Port welds will be individually leaked checked during FPA greatly reducing the likelihood of multiple vacuum leaks during initial pumpdown</t>
  </si>
  <si>
    <t>Extra PF conductor will be procured to have on hand should the supplier have to wind an extra coil</t>
  </si>
  <si>
    <t>Task forces formed to expedite completing MC interface design; defining field period and final assembly sequences; and finalizing assembly tolerances</t>
  </si>
  <si>
    <t>Welding R&amp;D program initiated to minimize the risk of unacceptable distortion during FPA</t>
  </si>
  <si>
    <t>Coil electrical tests will be performed at each station to ensure that the electrical insulation was not compromised during assembly operations</t>
  </si>
  <si>
    <t>Trained backups will be provided for all key personnel whose unavailability could impact schedule critical operations</t>
  </si>
  <si>
    <t>Rigidity of TC floor and assembly sled will be tested well in advance of when they are needed to allow time to make modifications (if needed).</t>
  </si>
  <si>
    <t>Additional budget for metrology equipment provided to minimize downtimes associated with equipment failures</t>
  </si>
  <si>
    <r>
      <t xml:space="preserve">Likelihood of Occurrence </t>
    </r>
    <r>
      <rPr>
        <b/>
        <vertAlign val="superscript"/>
        <sz val="12"/>
        <rFont val="Arial"/>
        <family val="2"/>
      </rPr>
      <t>a</t>
    </r>
  </si>
  <si>
    <r>
      <t>a</t>
    </r>
    <r>
      <rPr>
        <sz val="12"/>
        <rFont val="Arial"/>
        <family val="2"/>
      </rPr>
      <t xml:space="preserve">  VL= Very Likely (P&gt;80%), L=Likely (80%&gt;P&gt;40%), U=Unlikely (40%&gt;P&gt;10%), VU=Very Unlikely (P&lt;10%), NC=Non-credible (P&lt;1%)</t>
    </r>
  </si>
  <si>
    <t>RISK RETIRED</t>
  </si>
  <si>
    <t>Analysis being performed to firm up requirements.  Determine if additional trim coils need to be in MIE or if the configuration must accommodate a specific future set of coils.</t>
  </si>
  <si>
    <t>M. Zarnstorff &amp; M. Kalish</t>
  </si>
  <si>
    <t>Conductor for extra coil already procured.  Ample float in schedule to avoid critical path impact.  No additional action required</t>
  </si>
  <si>
    <t xml:space="preserve"> M. Kalish</t>
  </si>
  <si>
    <t>M. Kalish</t>
  </si>
  <si>
    <t>Task forces formed to expedite resolution of feasibility issues.  Development activities are underway - xxpedite completion of modular coil interface design.  Complete preliminary design ASAP.</t>
  </si>
  <si>
    <t>M. Cole</t>
  </si>
  <si>
    <t>Welding time estimates consistent with time requirements for first R&amp;D article which appeared to have very low distortion.  Consider process improvements to minimize welding time w/o introducing additional distortion.  Risk goes away at conclusion of ongoing weld R&amp;D.</t>
  </si>
  <si>
    <t>M. Viola</t>
  </si>
  <si>
    <t>J. Chrzanowski</t>
  </si>
  <si>
    <t xml:space="preserve">Additional support budgeted for Brown, Brooks, and Ellis providing "2 deep" back office support.  Should be available to mitigate peak demands once training in key skills is completed.
Identify backup personnel for "two deep" back office support &amp; provide training
</t>
  </si>
  <si>
    <t>Equipment will be handled during FPA using carefully constructed procedures to minimize likelihood. Include provisions to guard against coil damage in FPA procedures.</t>
  </si>
  <si>
    <t>Likelihood of occurrence is very unlikely as a result of extensive welding R&amp;D and careful monitoring during welding.  Develop suitable weld procedures and train welders to minimize likelihood of unacceptable distortion.</t>
  </si>
  <si>
    <t>Extreme care will be taken when transporting a field period.  Additional reviews including external reviewers will be performed. Develop appropriate procedures for transporting field periods.  Arrange for a peer review of the procedures prior to transporting the first  field period.</t>
  </si>
  <si>
    <t xml:space="preserve">M. Kalish - Implement mitigation plan during TF/PF fabrication.
M. Viola &amp; E. Perry - implement mitigation plan during  field period and final assembly. </t>
  </si>
  <si>
    <t>Insulation on modular coil fails during initial cooldown and testing requiring in situ repair.</t>
  </si>
  <si>
    <t>C1 tested at full current at cryogenic temperature.  All modular coils will be tested at RT at elevated (50% higher) voltage for faults to ground. 
In addition, routine field tests will be performed on each assembly station to ensure that the electrical insulation was not compromised during assembly operations.</t>
  </si>
  <si>
    <t xml:space="preserve">1st of each kind will be tested at cryogenic temperature at elevated (50% higher than routine field tests) voltage for faults to ground.  All coils will be tested at RT at elevated (50% higher than routine field tests) voltage for faults to ground .
In addition,  routine field tests will be performed on each assembly station to ensure that the electrical insulation was not comporimised during assembly operations.
</t>
  </si>
  <si>
    <t xml:space="preserve">1st of each kind will be tested at cryogenic temperature at elevated (50% higher than routine field tests) voltage for faults to ground.  All coils will be tested at RT at elevated (50% higher than routine field tests) voltage for faults to ground. 
In addition,  routine field tests will be performed on each assembly station to ensure that the electrical insulation was not comporimised during assembly operations. . </t>
  </si>
  <si>
    <t>E. Perry - no additional action required.</t>
  </si>
  <si>
    <t xml:space="preserve">J. Chrzanowski - Implement mitigation plan during modular coil fabrication.
M. Viola &amp; E. Perry - implement mitigation plan during  field period and final assembly. </t>
  </si>
  <si>
    <t>E. Perry .</t>
  </si>
  <si>
    <t>Rapid repair materials will be on hand when and if needed.</t>
  </si>
  <si>
    <t>T. Brown</t>
  </si>
  <si>
    <t>P. Heitzenroeder - assign EA/EM engineer as backup to Art Brooks.
A. Brooks - provide training to TBD EA/EM engineer.</t>
  </si>
  <si>
    <t>Viola and Perry will be cross-trained such that each could do the other's job.</t>
  </si>
  <si>
    <t>E. Perry - test functionality of sled prior to final assembly.
T. Brown - modify sled design if needed.</t>
  </si>
  <si>
    <t>M. Viola &amp; E. Perry</t>
  </si>
  <si>
    <t>Copper sheet and spongy surface removed from TC floor.  Fiducials will be placed.  Concrete blocks will be placed to see if floor is adequately stiff.  Assess adequacy of TC floor.</t>
  </si>
  <si>
    <t>E. Perry</t>
  </si>
  <si>
    <t>Need very low impedance, multiple shorts to get into trouble.  Ensure that required electrical breaks are not compromised.</t>
  </si>
  <si>
    <t xml:space="preserve"> M. Viola - during field period assembly.
E. Perry - during final assembly.</t>
  </si>
  <si>
    <t>Brad Nelson is been budgeted (15%) on the project.  Should Cole become unavailable, Nelson would step in and handle Cole's responsibilities until a suitable longer term solution was implemented. 
Ensure that contingency plan is in place for Mike Cole.</t>
  </si>
  <si>
    <t>J. Lyon</t>
  </si>
  <si>
    <t>P. Heitzenroeder - assign EA/EM engineer as backup to Bob Ellis.
B. Ellis - provide training to TBD EA/EM engineer.</t>
  </si>
  <si>
    <t>A.. Brooks &amp;  Mike Zarnstorff - Trim Coils         
S. Raftopoulos - Photogrametry</t>
  </si>
  <si>
    <t>Consequences</t>
  </si>
  <si>
    <t>Current Status 
(As of October 4th)</t>
  </si>
  <si>
    <t>Trim coils being re-instated.  Work underway to define design and cost and schedule estimate being developed (mid-October time frame)</t>
  </si>
  <si>
    <t>Although coil #3 had some dry spots, repair corrected/solved concern. Other 3 coils were satisfactory.</t>
  </si>
  <si>
    <t>PDR now scheduled October 18th.</t>
  </si>
  <si>
    <t>14 of 18 coils successfully wound. Additional 3 coils in winding process.</t>
  </si>
  <si>
    <t>Future risk - N/A</t>
  </si>
  <si>
    <t>Future risk, has not occurred yet - N/A</t>
  </si>
  <si>
    <t>Mitgation plan being implemented during TF fab.  There was an issue with TF Coil #3, but this has now been resolved.  4 TF coils shipped and/or received.</t>
  </si>
  <si>
    <t>Contingency plan in place - although ITER demands on Brad's time could be an issue.</t>
  </si>
  <si>
    <t>Engineer not yet identified. Not an issue yet.  Discussion as October Status meeting (10/3/2007) identified likelihood that we will need to hire another engineer to augment this work. Action with P. Heitzenroeder and L. Dudek.</t>
  </si>
  <si>
    <t>Have identified Mark Smith (new metrology engineer) to work with Tom Brown once field metrology gets under control.  Discussion as October Status meeting (10/3/2007) identified likelihood that we will need to hire another engineer to augment this work. Action with P. Heitzenroeder and L. Dudek.</t>
  </si>
  <si>
    <t>Short term plan: Field supervisor will work with RLM if Viola not available.  Perry now budgeted in FY2008 and will be asked to participate in Mike Viola's daily 3:15 meeting.</t>
  </si>
  <si>
    <t>Current estimates have "best" info on SS and Inconel prices. Will revisit in semi-annual EAC update.</t>
  </si>
  <si>
    <t>Current estimates have "best" info on Cu prices. Will revisit in semi-annual EAC update.</t>
  </si>
  <si>
    <t>Current estimatesreflect latest labor rates. Will revisit in semi-annual EAC update.</t>
  </si>
  <si>
    <t>Current estimates reflect latest OFES guidance. Will revisit in semi-annual EAC update.</t>
  </si>
  <si>
    <t>Implementing mitigation plan - too early to assess any impact on Likelihood of Occurrence, etc.</t>
  </si>
  <si>
    <t xml:space="preserve">Weld trials underway =&gt; weld times indicate that likely that will require ~20 days vs. the currently baseline of 15 days. When trials completed (October time frame), will reassess. 
Likelihood of occurrence changed to Likely.
 </t>
  </si>
  <si>
    <t>See response to RR #5. Current weld trials dealing with options to control distortion.</t>
  </si>
  <si>
    <t>Have identified Mark Smith (new metrology engineer) to work with Bob Ellis once field metrology gets under control.  Discussion as October Status meeting (10/3/2007) identified likelihood that we will need to hire another engineer to augment this work. Action with P. Heitzenroeder and L. Dudek. 
Likelhood changed to VL from VU.</t>
  </si>
  <si>
    <t>Current estimates reflect latest overhead rates. Will revisit in semi-annual EAC update.</t>
  </si>
  <si>
    <t xml:space="preserve">Discussion as October Status meeting (10/3/2007) identified likelihood that we will need to hire another engineer to augment this work. Action with P. Heitzenroeder and L. Dudek. 
Likelihood changed to VL from VU.
</t>
  </si>
  <si>
    <t>P/ Heitzenroeder - identify personnel
T. Brown, A. Brooks, R. Ellis - provide training</t>
  </si>
  <si>
    <t>Future risk - Will perform these tests after substructure is installed in TC and will then decide what is needed.</t>
  </si>
  <si>
    <t>Oct 2007 - 3rd laser tracker purchased and in-place. Now considering purchase of photorametry equipment to augment metrology capabilities.</t>
  </si>
  <si>
    <t>Station 2 - shim bag rupture &amp; requires replacement</t>
  </si>
  <si>
    <t>Pre-qulaify shim bags. Use wing chair in compression. Could require taking coil apart in worse case.</t>
  </si>
  <si>
    <t>Rough assessment of cost and schedule impact of disassembling/re-assembling coils.</t>
  </si>
  <si>
    <t>Station 3 - tooling/assy structures not sufficiently rigid.</t>
  </si>
  <si>
    <t>Considered unlikely due to other mitigation plan options.</t>
  </si>
  <si>
    <t>Reinforce/redesign tooling/structures.</t>
  </si>
  <si>
    <t>Current experience on Station 2 has shown this is unlikely to be an issue.</t>
  </si>
  <si>
    <t>M Viola</t>
  </si>
  <si>
    <t>Station 5 - Trim coil/routing details significantly more complex than anticipated in conceptual phase.</t>
  </si>
  <si>
    <t>Where appropriate, increase contingency to envelop uncertainties</t>
  </si>
  <si>
    <t>Just now developing concepts - not fully supported by detailed drawings in most instances.</t>
  </si>
  <si>
    <t>Rough assessment of cost and schedule impact of reinforcing or redesigning tooling.</t>
  </si>
  <si>
    <t>Rough assessment of cost and schedule impact of detailed design being more complex.</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</si>
</sst>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0_);[Red]\(0.00\)"/>
    <numFmt numFmtId="170" formatCode="&quot;$&quot;#,##0.0_);[Red]\(&quot;$&quot;#,##0.0\)"/>
    <numFmt numFmtId="171" formatCode="[Blue]\+\ \$#,##0_);[Red]\(&quot;$&quot;#,##0\)"/>
    <numFmt numFmtId="172" formatCode="[Blue]\+\ 0.00_);[Red]\(0.00\)"/>
    <numFmt numFmtId="173" formatCode="&quot;$&quot;#,##0.00"/>
    <numFmt numFmtId="174" formatCode="&quot;$&quot;#,##0.0"/>
    <numFmt numFmtId="175" formatCode="#,##0.000"/>
    <numFmt numFmtId="176" formatCode="&quot;$&quot;#,##0.000"/>
  </numFmts>
  <fonts count="17">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b/>
      <sz val="12"/>
      <name val="Arial"/>
      <family val="2"/>
    </font>
    <font>
      <b/>
      <vertAlign val="superscript"/>
      <sz val="12"/>
      <name val="Arial"/>
      <family val="2"/>
    </font>
    <font>
      <sz val="12"/>
      <name val="Arial"/>
      <family val="2"/>
    </font>
    <font>
      <i/>
      <sz val="12"/>
      <name val="Arial"/>
      <family val="2"/>
    </font>
    <font>
      <sz val="12"/>
      <color indexed="10"/>
      <name val="Arial"/>
      <family val="2"/>
    </font>
    <font>
      <b/>
      <sz val="12"/>
      <color indexed="10"/>
      <name val="Arial"/>
      <family val="2"/>
    </font>
    <font>
      <vertAlign val="superscript"/>
      <sz val="12"/>
      <name val="Arial"/>
      <family val="2"/>
    </font>
    <font>
      <b/>
      <u val="single"/>
      <sz val="10"/>
      <name val="Arial"/>
      <family val="2"/>
    </font>
    <font>
      <sz val="16"/>
      <name val="Arial"/>
      <family val="0"/>
    </font>
    <font>
      <b/>
      <sz val="16"/>
      <name val="Arial"/>
      <family val="0"/>
    </font>
    <font>
      <b/>
      <i/>
      <sz val="10"/>
      <name val="Arial"/>
      <family val="2"/>
    </font>
    <font>
      <strike/>
      <sz val="12"/>
      <name val="Arial"/>
      <family val="2"/>
    </font>
  </fonts>
  <fills count="7">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s>
  <borders count="20">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medium"/>
      <right style="medium"/>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4" fillId="0" borderId="0" xfId="0" applyFont="1" applyBorder="1" applyAlignment="1">
      <alignment horizontal="center"/>
    </xf>
    <xf numFmtId="0" fontId="4" fillId="0" borderId="0" xfId="0" applyFont="1" applyBorder="1" applyAlignment="1">
      <alignment horizontal="center" wrapText="1"/>
    </xf>
    <xf numFmtId="0" fontId="0" fillId="0" borderId="0" xfId="0" applyBorder="1" applyAlignment="1">
      <alignment/>
    </xf>
    <xf numFmtId="0" fontId="0" fillId="0" borderId="0" xfId="0" applyBorder="1" applyAlignment="1">
      <alignment wrapText="1"/>
    </xf>
    <xf numFmtId="0" fontId="5" fillId="0" borderId="1" xfId="0" applyFont="1" applyFill="1" applyBorder="1" applyAlignment="1">
      <alignment wrapText="1"/>
    </xf>
    <xf numFmtId="0" fontId="5" fillId="0" borderId="2" xfId="0" applyFont="1" applyFill="1" applyBorder="1" applyAlignment="1">
      <alignment horizontal="center"/>
    </xf>
    <xf numFmtId="0" fontId="5" fillId="0" borderId="2" xfId="0" applyFont="1" applyFill="1" applyBorder="1" applyAlignment="1">
      <alignment wrapText="1"/>
    </xf>
    <xf numFmtId="0" fontId="5" fillId="0" borderId="2" xfId="0" applyFont="1" applyFill="1" applyBorder="1" applyAlignment="1">
      <alignment horizontal="center" wrapText="1"/>
    </xf>
    <xf numFmtId="0" fontId="5" fillId="0" borderId="3" xfId="0" applyFont="1" applyFill="1" applyBorder="1" applyAlignment="1">
      <alignment wrapText="1"/>
    </xf>
    <xf numFmtId="0" fontId="5" fillId="0" borderId="0" xfId="0" applyFont="1" applyBorder="1" applyAlignment="1">
      <alignment wrapText="1"/>
    </xf>
    <xf numFmtId="0" fontId="5" fillId="0" borderId="4" xfId="0" applyFont="1" applyFill="1" applyBorder="1" applyAlignment="1">
      <alignment/>
    </xf>
    <xf numFmtId="0" fontId="5" fillId="0" borderId="5" xfId="0" applyFont="1" applyFill="1" applyBorder="1" applyAlignment="1">
      <alignment horizontal="center" wrapText="1"/>
    </xf>
    <xf numFmtId="0" fontId="5" fillId="0" borderId="5" xfId="0" applyFont="1" applyFill="1" applyBorder="1" applyAlignment="1">
      <alignment wrapText="1"/>
    </xf>
    <xf numFmtId="0" fontId="5" fillId="0" borderId="4" xfId="0" applyFont="1" applyFill="1" applyBorder="1" applyAlignment="1">
      <alignment horizontal="center" wrapText="1"/>
    </xf>
    <xf numFmtId="0" fontId="5" fillId="0" borderId="6" xfId="0" applyFont="1" applyFill="1" applyBorder="1" applyAlignment="1">
      <alignment horizontal="center" wrapText="1"/>
    </xf>
    <xf numFmtId="0" fontId="5" fillId="0" borderId="5" xfId="0" applyFont="1" applyBorder="1" applyAlignment="1">
      <alignment/>
    </xf>
    <xf numFmtId="0" fontId="7" fillId="0" borderId="7" xfId="0" applyFont="1" applyFill="1" applyBorder="1" applyAlignment="1">
      <alignment horizontal="center" vertical="top"/>
    </xf>
    <xf numFmtId="0" fontId="7" fillId="0" borderId="7" xfId="0" applyFont="1" applyFill="1" applyBorder="1" applyAlignment="1" quotePrefix="1">
      <alignment horizontal="center" vertical="top" wrapText="1"/>
    </xf>
    <xf numFmtId="0" fontId="7" fillId="0" borderId="7" xfId="0" applyFont="1" applyFill="1" applyBorder="1" applyAlignment="1">
      <alignment vertical="top" wrapText="1"/>
    </xf>
    <xf numFmtId="0" fontId="7" fillId="0" borderId="7" xfId="0" applyFont="1" applyFill="1" applyBorder="1" applyAlignment="1">
      <alignment horizontal="center" vertical="top" wrapText="1"/>
    </xf>
    <xf numFmtId="0" fontId="7" fillId="0" borderId="7" xfId="0" applyNumberFormat="1" applyFont="1" applyFill="1" applyBorder="1" applyAlignment="1">
      <alignment horizontal="center" vertical="top" wrapText="1"/>
    </xf>
    <xf numFmtId="171" fontId="7" fillId="0" borderId="7" xfId="0" applyNumberFormat="1" applyFont="1" applyFill="1" applyBorder="1" applyAlignment="1">
      <alignment vertical="top" wrapText="1"/>
    </xf>
    <xf numFmtId="171" fontId="7" fillId="0" borderId="7" xfId="0" applyNumberFormat="1" applyFont="1" applyFill="1" applyBorder="1" applyAlignment="1">
      <alignment vertical="top"/>
    </xf>
    <xf numFmtId="172" fontId="7" fillId="0" borderId="7" xfId="0" applyNumberFormat="1" applyFont="1" applyFill="1" applyBorder="1" applyAlignment="1">
      <alignment vertical="top"/>
    </xf>
    <xf numFmtId="0" fontId="7" fillId="0" borderId="0" xfId="0" applyFont="1" applyAlignment="1">
      <alignment vertical="top"/>
    </xf>
    <xf numFmtId="0" fontId="7" fillId="0" borderId="7" xfId="0" applyFont="1" applyFill="1" applyBorder="1" applyAlignment="1" quotePrefix="1">
      <alignment horizontal="center" vertical="top"/>
    </xf>
    <xf numFmtId="49" fontId="7" fillId="0" borderId="7" xfId="0" applyNumberFormat="1" applyFont="1" applyFill="1" applyBorder="1" applyAlignment="1">
      <alignment horizontal="center" vertical="top" wrapText="1"/>
    </xf>
    <xf numFmtId="0" fontId="7" fillId="0" borderId="8" xfId="0" applyFont="1" applyFill="1" applyBorder="1" applyAlignment="1" quotePrefix="1">
      <alignment horizontal="center" vertical="top"/>
    </xf>
    <xf numFmtId="0" fontId="7" fillId="0" borderId="8" xfId="0" applyFont="1" applyFill="1" applyBorder="1" applyAlignment="1">
      <alignment vertical="top" wrapText="1"/>
    </xf>
    <xf numFmtId="49" fontId="7" fillId="0" borderId="8" xfId="0" applyNumberFormat="1" applyFont="1" applyFill="1" applyBorder="1" applyAlignment="1">
      <alignment horizontal="center" vertical="top" wrapText="1"/>
    </xf>
    <xf numFmtId="0" fontId="7" fillId="0" borderId="8" xfId="0" applyNumberFormat="1" applyFont="1" applyFill="1" applyBorder="1" applyAlignment="1">
      <alignment horizontal="center" vertical="top" wrapText="1"/>
    </xf>
    <xf numFmtId="171" fontId="7" fillId="0" borderId="8" xfId="0" applyNumberFormat="1" applyFont="1" applyFill="1" applyBorder="1" applyAlignment="1">
      <alignment vertical="top" wrapText="1"/>
    </xf>
    <xf numFmtId="171" fontId="7" fillId="0" borderId="8" xfId="0" applyNumberFormat="1" applyFont="1" applyFill="1" applyBorder="1" applyAlignment="1">
      <alignment vertical="top"/>
    </xf>
    <xf numFmtId="172" fontId="7" fillId="0" borderId="8" xfId="0" applyNumberFormat="1" applyFont="1" applyFill="1" applyBorder="1" applyAlignment="1">
      <alignment vertical="top"/>
    </xf>
    <xf numFmtId="0" fontId="7" fillId="2" borderId="8" xfId="0" applyFont="1" applyFill="1" applyBorder="1" applyAlignment="1">
      <alignment horizontal="center" vertical="top" wrapText="1"/>
    </xf>
    <xf numFmtId="0" fontId="7" fillId="0" borderId="9" xfId="0" applyFont="1" applyFill="1" applyBorder="1" applyAlignment="1" quotePrefix="1">
      <alignment horizontal="center" vertical="top"/>
    </xf>
    <xf numFmtId="0" fontId="7" fillId="0" borderId="9" xfId="0" applyFont="1" applyFill="1" applyBorder="1" applyAlignment="1">
      <alignment vertical="top" wrapText="1"/>
    </xf>
    <xf numFmtId="0" fontId="8" fillId="0" borderId="0" xfId="0" applyFont="1" applyAlignment="1">
      <alignment vertical="top"/>
    </xf>
    <xf numFmtId="0" fontId="8" fillId="0" borderId="7" xfId="0" applyFont="1" applyFill="1" applyBorder="1" applyAlignment="1">
      <alignment vertical="top" wrapText="1"/>
    </xf>
    <xf numFmtId="0" fontId="7" fillId="0" borderId="8"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9" xfId="0" applyFont="1" applyFill="1" applyBorder="1" applyAlignment="1">
      <alignment horizontal="center" vertical="top"/>
    </xf>
    <xf numFmtId="171" fontId="9" fillId="0" borderId="7" xfId="0" applyNumberFormat="1" applyFont="1" applyFill="1" applyBorder="1" applyAlignment="1">
      <alignment vertical="top" wrapText="1"/>
    </xf>
    <xf numFmtId="171" fontId="9" fillId="0" borderId="7" xfId="0" applyNumberFormat="1" applyFont="1" applyFill="1" applyBorder="1" applyAlignment="1">
      <alignment vertical="top"/>
    </xf>
    <xf numFmtId="0" fontId="7" fillId="2" borderId="7" xfId="0" applyFont="1" applyFill="1" applyBorder="1" applyAlignment="1">
      <alignment vertical="top" wrapText="1"/>
    </xf>
    <xf numFmtId="0" fontId="7" fillId="2" borderId="7" xfId="0" applyFont="1" applyFill="1" applyBorder="1" applyAlignment="1">
      <alignment horizontal="center" vertical="top" wrapText="1"/>
    </xf>
    <xf numFmtId="171" fontId="7" fillId="2" borderId="7" xfId="0" applyNumberFormat="1" applyFont="1" applyFill="1" applyBorder="1" applyAlignment="1">
      <alignment vertical="top" wrapText="1"/>
    </xf>
    <xf numFmtId="171" fontId="7" fillId="2" borderId="7" xfId="0" applyNumberFormat="1" applyFont="1" applyFill="1" applyBorder="1" applyAlignment="1">
      <alignment vertical="top"/>
    </xf>
    <xf numFmtId="0" fontId="7" fillId="0" borderId="7" xfId="0" applyFont="1" applyBorder="1" applyAlignment="1">
      <alignment vertical="top" wrapText="1"/>
    </xf>
    <xf numFmtId="171" fontId="7" fillId="0" borderId="7" xfId="0" applyNumberFormat="1" applyFont="1" applyBorder="1" applyAlignment="1">
      <alignment vertical="top" wrapText="1"/>
    </xf>
    <xf numFmtId="171" fontId="7" fillId="0" borderId="7" xfId="0" applyNumberFormat="1" applyFont="1" applyBorder="1" applyAlignment="1">
      <alignment vertical="top"/>
    </xf>
    <xf numFmtId="172" fontId="7" fillId="0" borderId="7" xfId="0" applyNumberFormat="1" applyFont="1" applyBorder="1" applyAlignment="1">
      <alignment vertical="top"/>
    </xf>
    <xf numFmtId="0" fontId="10" fillId="2" borderId="7" xfId="0" applyFont="1" applyFill="1" applyBorder="1" applyAlignment="1">
      <alignment horizontal="center" vertical="top" wrapText="1"/>
    </xf>
    <xf numFmtId="172" fontId="7" fillId="2" borderId="7" xfId="0" applyNumberFormat="1" applyFont="1" applyFill="1" applyBorder="1" applyAlignment="1">
      <alignment vertical="top"/>
    </xf>
    <xf numFmtId="0" fontId="7" fillId="0" borderId="0" xfId="0" applyFont="1" applyAlignment="1">
      <alignment vertical="top" wrapText="1"/>
    </xf>
    <xf numFmtId="0" fontId="11" fillId="0" borderId="0" xfId="0" applyFont="1" applyBorder="1" applyAlignment="1">
      <alignment horizontal="left" vertical="top"/>
    </xf>
    <xf numFmtId="0" fontId="7" fillId="0" borderId="0" xfId="0" applyFont="1" applyBorder="1" applyAlignment="1">
      <alignment vertical="top"/>
    </xf>
    <xf numFmtId="0" fontId="7" fillId="0" borderId="0" xfId="0" applyFont="1" applyBorder="1" applyAlignment="1">
      <alignment horizontal="center" vertical="top"/>
    </xf>
    <xf numFmtId="0" fontId="7" fillId="0" borderId="0" xfId="0" applyFont="1" applyBorder="1" applyAlignment="1">
      <alignment vertical="top" wrapText="1"/>
    </xf>
    <xf numFmtId="0" fontId="7" fillId="0" borderId="0" xfId="0" applyFont="1" applyBorder="1" applyAlignment="1">
      <alignment horizontal="right" vertical="top"/>
    </xf>
    <xf numFmtId="0" fontId="7" fillId="0" borderId="0" xfId="0" applyFont="1" applyBorder="1" applyAlignment="1">
      <alignment horizontal="center"/>
    </xf>
    <xf numFmtId="0" fontId="7" fillId="0" borderId="0" xfId="0" applyFont="1" applyBorder="1" applyAlignment="1">
      <alignment wrapText="1"/>
    </xf>
    <xf numFmtId="0" fontId="7" fillId="0" borderId="0" xfId="0" applyFont="1" applyBorder="1" applyAlignment="1">
      <alignment/>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xf>
    <xf numFmtId="0" fontId="4" fillId="3" borderId="10" xfId="0" applyFont="1" applyFill="1" applyBorder="1" applyAlignment="1">
      <alignment horizontal="center" vertical="top" wrapText="1"/>
    </xf>
    <xf numFmtId="0" fontId="4" fillId="3" borderId="11" xfId="0" applyFont="1" applyFill="1" applyBorder="1" applyAlignment="1">
      <alignment horizontal="center" vertical="top" wrapText="1"/>
    </xf>
    <xf numFmtId="0" fontId="12" fillId="0" borderId="0" xfId="0" applyFont="1" applyAlignment="1">
      <alignment horizontal="center"/>
    </xf>
    <xf numFmtId="0" fontId="0" fillId="3" borderId="10"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0" borderId="11" xfId="0" applyFont="1" applyBorder="1" applyAlignment="1">
      <alignment vertical="top" wrapText="1"/>
    </xf>
    <xf numFmtId="0" fontId="0" fillId="0" borderId="0" xfId="0" applyFont="1" applyAlignment="1">
      <alignment horizontal="center"/>
    </xf>
    <xf numFmtId="0" fontId="0" fillId="0" borderId="10" xfId="0" applyFont="1" applyBorder="1" applyAlignment="1">
      <alignment vertical="top" wrapText="1"/>
    </xf>
    <xf numFmtId="0" fontId="0" fillId="0" borderId="0" xfId="0" applyAlignment="1">
      <alignment horizontal="center"/>
    </xf>
    <xf numFmtId="0" fontId="0" fillId="0" borderId="0" xfId="0" applyFont="1" applyAlignment="1">
      <alignment/>
    </xf>
    <xf numFmtId="0" fontId="12" fillId="0" borderId="0" xfId="0" applyFont="1" applyAlignment="1">
      <alignment/>
    </xf>
    <xf numFmtId="0" fontId="13" fillId="0" borderId="1" xfId="0" applyFont="1" applyBorder="1" applyAlignment="1">
      <alignment/>
    </xf>
    <xf numFmtId="0" fontId="13" fillId="0" borderId="2" xfId="0" applyFont="1" applyBorder="1" applyAlignment="1">
      <alignment/>
    </xf>
    <xf numFmtId="0" fontId="14" fillId="0" borderId="2" xfId="0" applyFont="1" applyBorder="1" applyAlignment="1">
      <alignment/>
    </xf>
    <xf numFmtId="0" fontId="14" fillId="2" borderId="1" xfId="0" applyFont="1" applyFill="1" applyBorder="1" applyAlignment="1">
      <alignment horizontal="center"/>
    </xf>
    <xf numFmtId="0" fontId="14" fillId="4" borderId="2" xfId="0" applyFont="1" applyFill="1" applyBorder="1" applyAlignment="1">
      <alignment horizontal="center"/>
    </xf>
    <xf numFmtId="0" fontId="14" fillId="5" borderId="2" xfId="0" applyFont="1" applyFill="1" applyBorder="1" applyAlignment="1">
      <alignment horizontal="center"/>
    </xf>
    <xf numFmtId="0" fontId="14" fillId="5" borderId="12" xfId="0" applyFont="1" applyFill="1" applyBorder="1" applyAlignment="1">
      <alignment horizontal="center"/>
    </xf>
    <xf numFmtId="0" fontId="14" fillId="0" borderId="0" xfId="0" applyFont="1" applyBorder="1" applyAlignment="1">
      <alignment/>
    </xf>
    <xf numFmtId="0" fontId="14" fillId="2" borderId="13" xfId="0" applyFont="1" applyFill="1" applyBorder="1" applyAlignment="1">
      <alignment horizontal="center"/>
    </xf>
    <xf numFmtId="0" fontId="14" fillId="4" borderId="0" xfId="0" applyFont="1" applyFill="1" applyBorder="1" applyAlignment="1">
      <alignment horizontal="center"/>
    </xf>
    <xf numFmtId="0" fontId="14" fillId="5" borderId="0" xfId="0" applyFont="1" applyFill="1" applyBorder="1" applyAlignment="1">
      <alignment horizontal="center"/>
    </xf>
    <xf numFmtId="0" fontId="14" fillId="5" borderId="14" xfId="0" applyFont="1" applyFill="1" applyBorder="1" applyAlignment="1">
      <alignment horizontal="center"/>
    </xf>
    <xf numFmtId="0" fontId="14" fillId="2" borderId="0" xfId="0" applyFont="1" applyFill="1" applyBorder="1" applyAlignment="1">
      <alignment horizontal="center"/>
    </xf>
    <xf numFmtId="0" fontId="14" fillId="0" borderId="5" xfId="0" applyFont="1" applyBorder="1" applyAlignment="1">
      <alignment/>
    </xf>
    <xf numFmtId="0" fontId="14" fillId="2" borderId="4" xfId="0" applyFont="1" applyFill="1" applyBorder="1" applyAlignment="1">
      <alignment horizontal="center"/>
    </xf>
    <xf numFmtId="0" fontId="14" fillId="2" borderId="5" xfId="0" applyFont="1" applyFill="1" applyBorder="1" applyAlignment="1">
      <alignment horizontal="center"/>
    </xf>
    <xf numFmtId="0" fontId="14" fillId="2" borderId="6" xfId="0" applyFont="1" applyFill="1" applyBorder="1" applyAlignment="1">
      <alignment horizontal="center"/>
    </xf>
    <xf numFmtId="0" fontId="14" fillId="0" borderId="13" xfId="0" applyFont="1" applyBorder="1" applyAlignment="1">
      <alignment/>
    </xf>
    <xf numFmtId="0" fontId="14" fillId="0" borderId="13" xfId="0" applyFont="1" applyBorder="1" applyAlignment="1">
      <alignment horizontal="center"/>
    </xf>
    <xf numFmtId="0" fontId="14" fillId="0" borderId="0" xfId="0" applyFont="1" applyBorder="1" applyAlignment="1">
      <alignment horizontal="center"/>
    </xf>
    <xf numFmtId="0" fontId="14" fillId="0" borderId="14" xfId="0" applyFont="1" applyBorder="1" applyAlignment="1">
      <alignment horizontal="center"/>
    </xf>
    <xf numFmtId="0" fontId="13" fillId="0" borderId="4" xfId="0" applyFont="1" applyBorder="1" applyAlignment="1">
      <alignment/>
    </xf>
    <xf numFmtId="0" fontId="13" fillId="0" borderId="5" xfId="0" applyFont="1" applyBorder="1" applyAlignment="1">
      <alignment/>
    </xf>
    <xf numFmtId="168" fontId="0" fillId="0" borderId="0" xfId="0" applyNumberFormat="1" applyAlignment="1">
      <alignment/>
    </xf>
    <xf numFmtId="168" fontId="0" fillId="0" borderId="5" xfId="0" applyNumberFormat="1" applyBorder="1" applyAlignment="1">
      <alignment/>
    </xf>
    <xf numFmtId="168" fontId="4" fillId="0" borderId="0" xfId="0" applyNumberFormat="1" applyFont="1" applyAlignment="1">
      <alignment/>
    </xf>
    <xf numFmtId="0" fontId="15" fillId="0" borderId="0" xfId="0" applyFont="1" applyAlignment="1">
      <alignment/>
    </xf>
    <xf numFmtId="9" fontId="0" fillId="0" borderId="0" xfId="0" applyNumberFormat="1" applyAlignment="1">
      <alignment/>
    </xf>
    <xf numFmtId="175" fontId="0" fillId="0" borderId="0" xfId="0" applyNumberFormat="1" applyFont="1" applyAlignment="1">
      <alignment/>
    </xf>
    <xf numFmtId="168" fontId="4" fillId="6" borderId="0" xfId="0" applyNumberFormat="1" applyFont="1" applyFill="1" applyAlignment="1">
      <alignment/>
    </xf>
    <xf numFmtId="0" fontId="0" fillId="0" borderId="0" xfId="0" applyAlignment="1">
      <alignment wrapText="1"/>
    </xf>
    <xf numFmtId="0" fontId="16" fillId="2" borderId="7" xfId="0" applyFont="1" applyFill="1" applyBorder="1" applyAlignment="1">
      <alignment horizontal="center" vertical="top" wrapText="1"/>
    </xf>
    <xf numFmtId="0" fontId="16" fillId="2" borderId="7" xfId="0" applyFont="1" applyFill="1" applyBorder="1" applyAlignment="1">
      <alignment vertical="top" wrapText="1"/>
    </xf>
    <xf numFmtId="171" fontId="16" fillId="2" borderId="7" xfId="0" applyNumberFormat="1" applyFont="1" applyFill="1" applyBorder="1" applyAlignment="1">
      <alignment vertical="top" wrapText="1"/>
    </xf>
    <xf numFmtId="171" fontId="16" fillId="2" borderId="7" xfId="0" applyNumberFormat="1" applyFont="1" applyFill="1" applyBorder="1" applyAlignment="1">
      <alignment vertical="top"/>
    </xf>
    <xf numFmtId="172" fontId="16" fillId="2" borderId="7" xfId="0" applyNumberFormat="1" applyFont="1" applyFill="1" applyBorder="1" applyAlignment="1">
      <alignment vertical="top"/>
    </xf>
    <xf numFmtId="0" fontId="5" fillId="0" borderId="8" xfId="0" applyFont="1" applyFill="1" applyBorder="1" applyAlignment="1">
      <alignment horizontal="center" wrapText="1"/>
    </xf>
    <xf numFmtId="0" fontId="7" fillId="0" borderId="7" xfId="0" applyFont="1" applyFill="1" applyBorder="1" applyAlignment="1">
      <alignment horizontal="left" vertical="top" wrapText="1"/>
    </xf>
    <xf numFmtId="0" fontId="5" fillId="4" borderId="2" xfId="0" applyFont="1" applyFill="1" applyBorder="1" applyAlignment="1">
      <alignment wrapText="1"/>
    </xf>
    <xf numFmtId="0" fontId="5" fillId="4" borderId="5" xfId="0" applyFont="1" applyFill="1" applyBorder="1" applyAlignment="1">
      <alignment horizontal="center" wrapText="1"/>
    </xf>
    <xf numFmtId="0" fontId="7" fillId="4" borderId="7" xfId="0" applyFont="1" applyFill="1" applyBorder="1" applyAlignment="1">
      <alignment vertical="top" wrapText="1"/>
    </xf>
    <xf numFmtId="0" fontId="7" fillId="4" borderId="8" xfId="0" applyFont="1" applyFill="1" applyBorder="1" applyAlignment="1">
      <alignment vertical="top" wrapText="1"/>
    </xf>
    <xf numFmtId="0" fontId="10" fillId="4" borderId="7" xfId="0" applyFont="1" applyFill="1" applyBorder="1" applyAlignment="1">
      <alignment horizontal="center" vertical="top" wrapText="1"/>
    </xf>
    <xf numFmtId="0" fontId="7" fillId="4" borderId="0" xfId="0" applyFont="1" applyFill="1" applyAlignment="1">
      <alignment wrapText="1"/>
    </xf>
    <xf numFmtId="49" fontId="7" fillId="2" borderId="8" xfId="0" applyNumberFormat="1" applyFont="1" applyFill="1" applyBorder="1" applyAlignment="1">
      <alignment horizontal="center" vertical="top" wrapText="1"/>
    </xf>
    <xf numFmtId="0" fontId="5" fillId="0" borderId="9" xfId="0" applyFont="1" applyFill="1" applyBorder="1" applyAlignment="1">
      <alignment horizontal="center" wrapText="1"/>
    </xf>
    <xf numFmtId="0" fontId="5" fillId="0" borderId="15" xfId="0" applyFont="1" applyFill="1" applyBorder="1" applyAlignment="1">
      <alignment horizontal="center" wrapText="1"/>
    </xf>
    <xf numFmtId="0" fontId="5" fillId="0" borderId="16" xfId="0" applyFont="1" applyFill="1" applyBorder="1" applyAlignment="1">
      <alignment horizontal="center" wrapText="1"/>
    </xf>
    <xf numFmtId="0" fontId="4" fillId="3" borderId="17" xfId="0" applyFont="1" applyFill="1" applyBorder="1" applyAlignment="1">
      <alignment horizontal="center" vertical="top" wrapText="1"/>
    </xf>
    <xf numFmtId="0" fontId="4" fillId="3" borderId="18" xfId="0" applyFont="1" applyFill="1" applyBorder="1" applyAlignment="1">
      <alignment horizontal="center" vertical="top" wrapText="1"/>
    </xf>
    <xf numFmtId="0" fontId="4" fillId="3" borderId="19" xfId="0" applyFont="1" applyFill="1" applyBorder="1" applyAlignment="1">
      <alignment horizontal="center" vertical="top" wrapText="1"/>
    </xf>
    <xf numFmtId="0" fontId="4" fillId="3" borderId="10" xfId="0" applyFont="1" applyFill="1" applyBorder="1" applyAlignment="1">
      <alignment horizontal="center" vertical="top" wrapText="1"/>
    </xf>
    <xf numFmtId="0" fontId="14" fillId="0" borderId="1" xfId="0" applyFont="1" applyBorder="1" applyAlignment="1">
      <alignment horizontal="center"/>
    </xf>
    <xf numFmtId="0" fontId="14" fillId="0" borderId="2" xfId="0" applyFont="1" applyBorder="1" applyAlignment="1">
      <alignment horizontal="center"/>
    </xf>
    <xf numFmtId="0" fontId="14" fillId="0" borderId="12" xfId="0" applyFont="1" applyBorder="1" applyAlignment="1">
      <alignment horizontal="center"/>
    </xf>
    <xf numFmtId="0" fontId="14" fillId="0" borderId="1" xfId="0" applyFont="1" applyBorder="1" applyAlignment="1">
      <alignment horizontal="center" textRotation="90"/>
    </xf>
    <xf numFmtId="0" fontId="14" fillId="0" borderId="13" xfId="0" applyFont="1" applyBorder="1" applyAlignment="1">
      <alignment horizontal="center" textRotation="90"/>
    </xf>
    <xf numFmtId="0" fontId="14" fillId="0" borderId="4" xfId="0" applyFont="1" applyBorder="1" applyAlignment="1">
      <alignment horizontal="center" textRotation="90"/>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7" fillId="0" borderId="0" xfId="0" applyFont="1" applyFill="1" applyAlignment="1">
      <alignment vertical="top"/>
    </xf>
    <xf numFmtId="0" fontId="16" fillId="0" borderId="7" xfId="0" applyFont="1" applyFill="1" applyBorder="1" applyAlignment="1">
      <alignment horizontal="center" vertical="top" wrapText="1"/>
    </xf>
    <xf numFmtId="0" fontId="16" fillId="0" borderId="7" xfId="0" applyFont="1" applyFill="1" applyBorder="1" applyAlignment="1">
      <alignment vertical="top" wrapText="1"/>
    </xf>
    <xf numFmtId="171" fontId="16" fillId="0" borderId="7" xfId="0" applyNumberFormat="1" applyFont="1" applyFill="1" applyBorder="1" applyAlignment="1">
      <alignment vertical="top" wrapText="1"/>
    </xf>
    <xf numFmtId="171" fontId="16" fillId="0" borderId="7" xfId="0" applyNumberFormat="1" applyFont="1" applyFill="1" applyBorder="1" applyAlignment="1">
      <alignment vertical="top"/>
    </xf>
    <xf numFmtId="172" fontId="16" fillId="0" borderId="7" xfId="0" applyNumberFormat="1" applyFont="1" applyFill="1" applyBorder="1" applyAlignment="1">
      <alignment vertical="top"/>
    </xf>
    <xf numFmtId="0" fontId="10" fillId="0" borderId="7" xfId="0" applyFont="1" applyFill="1" applyBorder="1" applyAlignment="1">
      <alignment horizontal="center" vertical="top" wrapText="1"/>
    </xf>
    <xf numFmtId="0" fontId="7" fillId="4" borderId="7" xfId="0" applyFont="1" applyFill="1" applyBorder="1" applyAlignment="1">
      <alignment horizontal="left" vertical="top" wrapText="1"/>
    </xf>
    <xf numFmtId="172" fontId="16" fillId="2" borderId="9" xfId="0" applyNumberFormat="1" applyFont="1" applyFill="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2"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2"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38100</xdr:rowOff>
    </xdr:from>
    <xdr:to>
      <xdr:col>11</xdr:col>
      <xdr:colOff>352425</xdr:colOff>
      <xdr:row>35</xdr:row>
      <xdr:rowOff>95250</xdr:rowOff>
    </xdr:to>
    <xdr:pic>
      <xdr:nvPicPr>
        <xdr:cNvPr id="1" name="Picture 1"/>
        <xdr:cNvPicPr preferRelativeResize="1">
          <a:picLocks noChangeAspect="1"/>
        </xdr:cNvPicPr>
      </xdr:nvPicPr>
      <xdr:blipFill>
        <a:blip r:embed="rId1"/>
        <a:stretch>
          <a:fillRect/>
        </a:stretch>
      </xdr:blipFill>
      <xdr:spPr>
        <a:xfrm>
          <a:off x="657225" y="200025"/>
          <a:ext cx="6400800" cy="5562600"/>
        </a:xfrm>
        <a:prstGeom prst="rect">
          <a:avLst/>
        </a:prstGeom>
        <a:noFill/>
        <a:ln w="9525" cmpd="sng">
          <a:noFill/>
        </a:ln>
      </xdr:spPr>
    </xdr:pic>
    <xdr:clientData/>
  </xdr:twoCellAnchor>
  <xdr:twoCellAnchor>
    <xdr:from>
      <xdr:col>1</xdr:col>
      <xdr:colOff>114300</xdr:colOff>
      <xdr:row>35</xdr:row>
      <xdr:rowOff>47625</xdr:rowOff>
    </xdr:from>
    <xdr:to>
      <xdr:col>11</xdr:col>
      <xdr:colOff>352425</xdr:colOff>
      <xdr:row>52</xdr:row>
      <xdr:rowOff>38100</xdr:rowOff>
    </xdr:to>
    <xdr:pic>
      <xdr:nvPicPr>
        <xdr:cNvPr id="2" name="Picture 2"/>
        <xdr:cNvPicPr preferRelativeResize="1">
          <a:picLocks noChangeAspect="1"/>
        </xdr:cNvPicPr>
      </xdr:nvPicPr>
      <xdr:blipFill>
        <a:blip r:embed="rId2"/>
        <a:stretch>
          <a:fillRect/>
        </a:stretch>
      </xdr:blipFill>
      <xdr:spPr>
        <a:xfrm>
          <a:off x="723900" y="5715000"/>
          <a:ext cx="6334125" cy="2743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5"/>
  <sheetViews>
    <sheetView zoomScale="91" zoomScaleNormal="91" workbookViewId="0" topLeftCell="A1">
      <selection activeCell="D7" sqref="D7"/>
    </sheetView>
  </sheetViews>
  <sheetFormatPr defaultColWidth="9.140625" defaultRowHeight="12.75"/>
  <cols>
    <col min="1" max="1" width="8.8515625" style="3" customWidth="1"/>
    <col min="2" max="2" width="84.140625" style="4" customWidth="1"/>
    <col min="3" max="15" width="8.8515625" style="3" customWidth="1"/>
    <col min="16" max="16384" width="9.140625" style="3" customWidth="1"/>
  </cols>
  <sheetData>
    <row r="1" spans="1:2" s="1" customFormat="1" ht="12.75">
      <c r="A1" s="1" t="s">
        <v>7</v>
      </c>
      <c r="B1" s="2" t="s">
        <v>8</v>
      </c>
    </row>
    <row r="3" spans="1:2" ht="12.75">
      <c r="A3" s="3" t="s">
        <v>9</v>
      </c>
      <c r="B3" s="4" t="s">
        <v>10</v>
      </c>
    </row>
    <row r="4" ht="25.5">
      <c r="B4" s="4" t="s">
        <v>11</v>
      </c>
    </row>
    <row r="5" ht="12.75">
      <c r="B5" s="4" t="s">
        <v>12</v>
      </c>
    </row>
  </sheetData>
  <printOptions/>
  <pageMargins left="0.75" right="0.75" top="1" bottom="1" header="0.5" footer="0.5"/>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N115"/>
  <sheetViews>
    <sheetView tabSelected="1" zoomScale="75" zoomScaleNormal="75" workbookViewId="0" topLeftCell="A1">
      <pane xSplit="3" ySplit="2" topLeftCell="D41" activePane="bottomRight" state="frozen"/>
      <selection pane="topLeft" activeCell="A1" sqref="A1"/>
      <selection pane="topRight" activeCell="C1" sqref="C1"/>
      <selection pane="bottomLeft" activeCell="A4" sqref="A4"/>
      <selection pane="bottomRight" activeCell="G25" sqref="G25"/>
    </sheetView>
  </sheetViews>
  <sheetFormatPr defaultColWidth="9.140625" defaultRowHeight="12.75"/>
  <cols>
    <col min="1" max="1" width="7.140625" style="64" customWidth="1"/>
    <col min="2" max="2" width="11.421875" style="64" customWidth="1"/>
    <col min="3" max="3" width="43.7109375" style="65" customWidth="1"/>
    <col min="4" max="4" width="32.140625" style="65" customWidth="1"/>
    <col min="5" max="5" width="27.8515625" style="65" customWidth="1"/>
    <col min="6" max="6" width="32.57421875" style="121" customWidth="1"/>
    <col min="7" max="7" width="16.140625" style="64" customWidth="1"/>
    <col min="8" max="8" width="18.421875" style="66" customWidth="1"/>
    <col min="9" max="9" width="13.28125" style="66" customWidth="1"/>
    <col min="10" max="10" width="23.140625" style="66" customWidth="1"/>
    <col min="11" max="11" width="9.140625" style="66" bestFit="1" customWidth="1"/>
    <col min="12" max="12" width="11.140625" style="66" bestFit="1" customWidth="1"/>
    <col min="13" max="13" width="8.8515625" style="66" bestFit="1" customWidth="1"/>
    <col min="14" max="14" width="9.28125" style="66" bestFit="1" customWidth="1"/>
    <col min="15" max="16384" width="9.140625" style="66" customWidth="1"/>
  </cols>
  <sheetData>
    <row r="1" spans="1:14" s="10" customFormat="1" ht="15.75">
      <c r="A1" s="5"/>
      <c r="B1" s="6"/>
      <c r="C1" s="7"/>
      <c r="D1" s="7"/>
      <c r="E1" s="9"/>
      <c r="F1" s="116"/>
      <c r="G1" s="7"/>
      <c r="H1" s="8"/>
      <c r="I1" s="8"/>
      <c r="J1" s="7"/>
      <c r="K1" s="123" t="s">
        <v>13</v>
      </c>
      <c r="L1" s="124"/>
      <c r="M1" s="123" t="s">
        <v>14</v>
      </c>
      <c r="N1" s="125"/>
    </row>
    <row r="2" spans="1:14" s="16" customFormat="1" ht="34.5">
      <c r="A2" s="11" t="s">
        <v>15</v>
      </c>
      <c r="B2" s="12" t="s">
        <v>16</v>
      </c>
      <c r="C2" s="12" t="s">
        <v>17</v>
      </c>
      <c r="D2" s="12" t="s">
        <v>18</v>
      </c>
      <c r="E2" s="114" t="s">
        <v>25</v>
      </c>
      <c r="F2" s="117" t="s">
        <v>283</v>
      </c>
      <c r="G2" s="13" t="s">
        <v>243</v>
      </c>
      <c r="H2" s="12" t="s">
        <v>282</v>
      </c>
      <c r="I2" s="12" t="s">
        <v>19</v>
      </c>
      <c r="J2" s="13" t="s">
        <v>20</v>
      </c>
      <c r="K2" s="14" t="s">
        <v>21</v>
      </c>
      <c r="L2" s="12" t="s">
        <v>22</v>
      </c>
      <c r="M2" s="14" t="s">
        <v>23</v>
      </c>
      <c r="N2" s="15" t="s">
        <v>24</v>
      </c>
    </row>
    <row r="3" spans="1:14" s="25" customFormat="1" ht="105">
      <c r="A3" s="17">
        <v>1</v>
      </c>
      <c r="B3" s="18" t="s">
        <v>26</v>
      </c>
      <c r="C3" s="19" t="s">
        <v>27</v>
      </c>
      <c r="D3" s="19" t="s">
        <v>246</v>
      </c>
      <c r="E3" s="19" t="s">
        <v>247</v>
      </c>
      <c r="F3" s="118" t="s">
        <v>284</v>
      </c>
      <c r="G3" s="20" t="s">
        <v>28</v>
      </c>
      <c r="H3" s="20" t="s">
        <v>29</v>
      </c>
      <c r="I3" s="21" t="s">
        <v>30</v>
      </c>
      <c r="J3" s="19" t="s">
        <v>31</v>
      </c>
      <c r="K3" s="22">
        <v>200</v>
      </c>
      <c r="L3" s="23">
        <v>400</v>
      </c>
      <c r="M3" s="24">
        <v>0</v>
      </c>
      <c r="N3" s="24">
        <v>0</v>
      </c>
    </row>
    <row r="4" spans="1:14" s="25" customFormat="1" ht="75">
      <c r="A4" s="17">
        <v>2</v>
      </c>
      <c r="B4" s="26" t="s">
        <v>32</v>
      </c>
      <c r="C4" s="19" t="s">
        <v>33</v>
      </c>
      <c r="D4" s="19" t="s">
        <v>248</v>
      </c>
      <c r="E4" s="19" t="s">
        <v>249</v>
      </c>
      <c r="F4" s="118" t="s">
        <v>285</v>
      </c>
      <c r="G4" s="27" t="s">
        <v>34</v>
      </c>
      <c r="H4" s="27" t="s">
        <v>35</v>
      </c>
      <c r="I4" s="21" t="s">
        <v>30</v>
      </c>
      <c r="J4" s="19" t="s">
        <v>36</v>
      </c>
      <c r="K4" s="22">
        <v>15</v>
      </c>
      <c r="L4" s="23">
        <v>35</v>
      </c>
      <c r="M4" s="24">
        <v>0</v>
      </c>
      <c r="N4" s="24">
        <v>0</v>
      </c>
    </row>
    <row r="5" spans="1:14" s="25" customFormat="1" ht="90">
      <c r="A5" s="17">
        <v>3</v>
      </c>
      <c r="B5" s="26" t="s">
        <v>37</v>
      </c>
      <c r="C5" s="19" t="s">
        <v>38</v>
      </c>
      <c r="D5" s="19" t="s">
        <v>39</v>
      </c>
      <c r="E5" s="19" t="s">
        <v>250</v>
      </c>
      <c r="F5" s="118" t="s">
        <v>288</v>
      </c>
      <c r="G5" s="27" t="s">
        <v>34</v>
      </c>
      <c r="H5" s="27" t="s">
        <v>35</v>
      </c>
      <c r="I5" s="21" t="s">
        <v>30</v>
      </c>
      <c r="J5" s="19" t="s">
        <v>36</v>
      </c>
      <c r="K5" s="22">
        <v>15</v>
      </c>
      <c r="L5" s="23">
        <v>35</v>
      </c>
      <c r="M5" s="24">
        <v>0</v>
      </c>
      <c r="N5" s="24">
        <v>0</v>
      </c>
    </row>
    <row r="6" spans="1:14" s="25" customFormat="1" ht="210">
      <c r="A6" s="17">
        <v>4</v>
      </c>
      <c r="B6" s="28" t="s">
        <v>40</v>
      </c>
      <c r="C6" s="29" t="s">
        <v>41</v>
      </c>
      <c r="D6" s="29" t="s">
        <v>251</v>
      </c>
      <c r="E6" s="19" t="s">
        <v>252</v>
      </c>
      <c r="F6" s="119" t="s">
        <v>286</v>
      </c>
      <c r="G6" s="30" t="s">
        <v>34</v>
      </c>
      <c r="H6" s="30" t="s">
        <v>42</v>
      </c>
      <c r="I6" s="31" t="s">
        <v>43</v>
      </c>
      <c r="J6" s="29" t="s">
        <v>44</v>
      </c>
      <c r="K6" s="32">
        <v>-100</v>
      </c>
      <c r="L6" s="33">
        <v>600</v>
      </c>
      <c r="M6" s="34">
        <v>1</v>
      </c>
      <c r="N6" s="34">
        <v>2</v>
      </c>
    </row>
    <row r="7" spans="1:14" s="25" customFormat="1" ht="165">
      <c r="A7" s="17">
        <v>5</v>
      </c>
      <c r="B7" s="35" t="s">
        <v>45</v>
      </c>
      <c r="C7" s="29" t="s">
        <v>46</v>
      </c>
      <c r="D7" s="29" t="s">
        <v>253</v>
      </c>
      <c r="E7" s="19" t="s">
        <v>254</v>
      </c>
      <c r="F7" s="119" t="s">
        <v>300</v>
      </c>
      <c r="G7" s="122" t="s">
        <v>117</v>
      </c>
      <c r="H7" s="30" t="s">
        <v>47</v>
      </c>
      <c r="I7" s="31" t="s">
        <v>43</v>
      </c>
      <c r="J7" s="29" t="s">
        <v>48</v>
      </c>
      <c r="K7" s="32">
        <v>0</v>
      </c>
      <c r="L7" s="33">
        <v>600</v>
      </c>
      <c r="M7" s="34">
        <v>0</v>
      </c>
      <c r="N7" s="34">
        <v>2</v>
      </c>
    </row>
    <row r="8" spans="1:14" s="25" customFormat="1" ht="90">
      <c r="A8" s="17">
        <v>6</v>
      </c>
      <c r="B8" s="26" t="s">
        <v>49</v>
      </c>
      <c r="C8" s="19" t="s">
        <v>50</v>
      </c>
      <c r="D8" s="19" t="s">
        <v>51</v>
      </c>
      <c r="E8" s="19" t="s">
        <v>255</v>
      </c>
      <c r="F8" s="118" t="s">
        <v>287</v>
      </c>
      <c r="G8" s="27" t="s">
        <v>28</v>
      </c>
      <c r="H8" s="27" t="s">
        <v>47</v>
      </c>
      <c r="I8" s="21" t="s">
        <v>43</v>
      </c>
      <c r="J8" s="19" t="s">
        <v>52</v>
      </c>
      <c r="K8" s="22">
        <v>400</v>
      </c>
      <c r="L8" s="23">
        <v>450</v>
      </c>
      <c r="M8" s="24">
        <v>0</v>
      </c>
      <c r="N8" s="24">
        <v>2</v>
      </c>
    </row>
    <row r="9" spans="1:14" s="25" customFormat="1" ht="60">
      <c r="A9" s="17">
        <v>7</v>
      </c>
      <c r="B9" s="26" t="s">
        <v>49</v>
      </c>
      <c r="C9" s="19" t="s">
        <v>53</v>
      </c>
      <c r="D9" s="19" t="s">
        <v>54</v>
      </c>
      <c r="E9" s="19" t="s">
        <v>255</v>
      </c>
      <c r="F9" s="118" t="s">
        <v>289</v>
      </c>
      <c r="G9" s="27" t="s">
        <v>28</v>
      </c>
      <c r="H9" s="27" t="s">
        <v>35</v>
      </c>
      <c r="I9" s="21" t="s">
        <v>30</v>
      </c>
      <c r="J9" s="19" t="s">
        <v>55</v>
      </c>
      <c r="K9" s="22">
        <v>10</v>
      </c>
      <c r="L9" s="23">
        <v>30</v>
      </c>
      <c r="M9" s="24">
        <v>0</v>
      </c>
      <c r="N9" s="24">
        <v>0</v>
      </c>
    </row>
    <row r="10" spans="1:14" s="25" customFormat="1" ht="189" customHeight="1">
      <c r="A10" s="17">
        <v>8</v>
      </c>
      <c r="B10" s="18" t="s">
        <v>56</v>
      </c>
      <c r="C10" s="19" t="s">
        <v>57</v>
      </c>
      <c r="D10" s="19" t="s">
        <v>256</v>
      </c>
      <c r="E10" s="19" t="s">
        <v>305</v>
      </c>
      <c r="F10" s="118" t="s">
        <v>293</v>
      </c>
      <c r="G10" s="20" t="s">
        <v>34</v>
      </c>
      <c r="H10" s="20" t="s">
        <v>47</v>
      </c>
      <c r="I10" s="20" t="s">
        <v>30</v>
      </c>
      <c r="J10" s="19" t="s">
        <v>58</v>
      </c>
      <c r="K10" s="22">
        <v>0</v>
      </c>
      <c r="L10" s="23">
        <v>600</v>
      </c>
      <c r="M10" s="24">
        <v>0</v>
      </c>
      <c r="N10" s="24">
        <v>2</v>
      </c>
    </row>
    <row r="11" spans="1:14" s="38" customFormat="1" ht="105">
      <c r="A11" s="17">
        <v>9</v>
      </c>
      <c r="B11" s="36" t="s">
        <v>59</v>
      </c>
      <c r="C11" s="37" t="s">
        <v>60</v>
      </c>
      <c r="D11" s="19" t="s">
        <v>257</v>
      </c>
      <c r="E11" s="19" t="s">
        <v>254</v>
      </c>
      <c r="F11" s="118" t="s">
        <v>288</v>
      </c>
      <c r="G11" s="20" t="s">
        <v>34</v>
      </c>
      <c r="H11" s="20" t="s">
        <v>35</v>
      </c>
      <c r="I11" s="20" t="s">
        <v>30</v>
      </c>
      <c r="J11" s="19" t="s">
        <v>61</v>
      </c>
      <c r="K11" s="22">
        <v>10</v>
      </c>
      <c r="L11" s="23">
        <v>20</v>
      </c>
      <c r="M11" s="24">
        <v>0</v>
      </c>
      <c r="N11" s="24">
        <v>0.5</v>
      </c>
    </row>
    <row r="12" spans="1:14" s="38" customFormat="1" ht="105">
      <c r="A12" s="17">
        <v>10</v>
      </c>
      <c r="B12" s="26" t="s">
        <v>59</v>
      </c>
      <c r="C12" s="19" t="s">
        <v>62</v>
      </c>
      <c r="D12" s="19" t="s">
        <v>257</v>
      </c>
      <c r="E12" s="19" t="s">
        <v>254</v>
      </c>
      <c r="F12" s="118" t="s">
        <v>288</v>
      </c>
      <c r="G12" s="20" t="s">
        <v>34</v>
      </c>
      <c r="H12" s="20" t="s">
        <v>35</v>
      </c>
      <c r="I12" s="20" t="s">
        <v>30</v>
      </c>
      <c r="J12" s="19" t="s">
        <v>61</v>
      </c>
      <c r="K12" s="22">
        <v>10</v>
      </c>
      <c r="L12" s="23">
        <v>20</v>
      </c>
      <c r="M12" s="24">
        <v>0</v>
      </c>
      <c r="N12" s="24">
        <v>0.5</v>
      </c>
    </row>
    <row r="13" spans="1:14" s="38" customFormat="1" ht="120">
      <c r="A13" s="17">
        <v>11</v>
      </c>
      <c r="B13" s="26" t="s">
        <v>59</v>
      </c>
      <c r="C13" s="19" t="s">
        <v>63</v>
      </c>
      <c r="D13" s="19" t="s">
        <v>258</v>
      </c>
      <c r="E13" s="19" t="s">
        <v>254</v>
      </c>
      <c r="F13" s="118" t="s">
        <v>301</v>
      </c>
      <c r="G13" s="20" t="s">
        <v>34</v>
      </c>
      <c r="H13" s="20" t="s">
        <v>64</v>
      </c>
      <c r="I13" s="20" t="s">
        <v>30</v>
      </c>
      <c r="J13" s="19" t="s">
        <v>65</v>
      </c>
      <c r="K13" s="22">
        <v>25</v>
      </c>
      <c r="L13" s="23">
        <v>35</v>
      </c>
      <c r="M13" s="24">
        <v>0.75</v>
      </c>
      <c r="N13" s="24">
        <v>1.25</v>
      </c>
    </row>
    <row r="14" spans="1:14" s="38" customFormat="1" ht="165">
      <c r="A14" s="17">
        <v>12</v>
      </c>
      <c r="B14" s="26" t="s">
        <v>59</v>
      </c>
      <c r="C14" s="19" t="s">
        <v>66</v>
      </c>
      <c r="D14" s="19" t="s">
        <v>259</v>
      </c>
      <c r="E14" s="19" t="s">
        <v>254</v>
      </c>
      <c r="F14" s="118" t="s">
        <v>288</v>
      </c>
      <c r="G14" s="20" t="s">
        <v>67</v>
      </c>
      <c r="H14" s="20" t="s">
        <v>68</v>
      </c>
      <c r="I14" s="20" t="s">
        <v>30</v>
      </c>
      <c r="J14" s="39" t="s">
        <v>69</v>
      </c>
      <c r="K14" s="22"/>
      <c r="L14" s="23"/>
      <c r="M14" s="24"/>
      <c r="N14" s="24"/>
    </row>
    <row r="15" spans="1:14" s="25" customFormat="1" ht="135">
      <c r="A15" s="17">
        <v>13</v>
      </c>
      <c r="B15" s="26" t="s">
        <v>70</v>
      </c>
      <c r="C15" s="19" t="s">
        <v>71</v>
      </c>
      <c r="D15" s="19" t="s">
        <v>72</v>
      </c>
      <c r="E15" s="19" t="s">
        <v>254</v>
      </c>
      <c r="F15" s="118" t="s">
        <v>288</v>
      </c>
      <c r="G15" s="20" t="s">
        <v>67</v>
      </c>
      <c r="H15" s="20" t="s">
        <v>29</v>
      </c>
      <c r="I15" s="20" t="s">
        <v>30</v>
      </c>
      <c r="J15" s="19" t="s">
        <v>73</v>
      </c>
      <c r="K15" s="22"/>
      <c r="L15" s="23"/>
      <c r="M15" s="24"/>
      <c r="N15" s="24"/>
    </row>
    <row r="16" spans="1:14" s="25" customFormat="1" ht="270">
      <c r="A16" s="17">
        <v>14</v>
      </c>
      <c r="B16" s="40" t="s">
        <v>74</v>
      </c>
      <c r="C16" s="29" t="s">
        <v>75</v>
      </c>
      <c r="D16" s="29" t="s">
        <v>263</v>
      </c>
      <c r="E16" s="19" t="s">
        <v>260</v>
      </c>
      <c r="F16" s="119" t="s">
        <v>290</v>
      </c>
      <c r="G16" s="40" t="s">
        <v>34</v>
      </c>
      <c r="H16" s="40" t="s">
        <v>29</v>
      </c>
      <c r="I16" s="40" t="s">
        <v>30</v>
      </c>
      <c r="J16" s="19" t="s">
        <v>76</v>
      </c>
      <c r="K16" s="22">
        <v>50</v>
      </c>
      <c r="L16" s="23">
        <v>150</v>
      </c>
      <c r="M16" s="24">
        <v>1</v>
      </c>
      <c r="N16" s="24">
        <v>2</v>
      </c>
    </row>
    <row r="17" spans="1:14" s="25" customFormat="1" ht="240">
      <c r="A17" s="17">
        <v>15</v>
      </c>
      <c r="B17" s="40" t="s">
        <v>74</v>
      </c>
      <c r="C17" s="29" t="s">
        <v>77</v>
      </c>
      <c r="D17" s="29" t="s">
        <v>264</v>
      </c>
      <c r="E17" s="19" t="s">
        <v>260</v>
      </c>
      <c r="F17" s="119" t="s">
        <v>290</v>
      </c>
      <c r="G17" s="40" t="s">
        <v>67</v>
      </c>
      <c r="H17" s="40" t="s">
        <v>68</v>
      </c>
      <c r="I17" s="40" t="s">
        <v>30</v>
      </c>
      <c r="J17" s="39" t="s">
        <v>69</v>
      </c>
      <c r="K17" s="22"/>
      <c r="L17" s="23"/>
      <c r="M17" s="24"/>
      <c r="N17" s="24"/>
    </row>
    <row r="18" spans="1:14" s="25" customFormat="1" ht="195">
      <c r="A18" s="17">
        <v>16</v>
      </c>
      <c r="B18" s="17">
        <v>7503</v>
      </c>
      <c r="C18" s="19" t="s">
        <v>261</v>
      </c>
      <c r="D18" s="19" t="s">
        <v>262</v>
      </c>
      <c r="E18" s="19" t="s">
        <v>265</v>
      </c>
      <c r="F18" s="119" t="s">
        <v>288</v>
      </c>
      <c r="G18" s="40" t="s">
        <v>34</v>
      </c>
      <c r="H18" s="40" t="s">
        <v>29</v>
      </c>
      <c r="I18" s="40" t="s">
        <v>30</v>
      </c>
      <c r="J18" s="19" t="s">
        <v>76</v>
      </c>
      <c r="K18" s="22">
        <v>50</v>
      </c>
      <c r="L18" s="23">
        <v>150</v>
      </c>
      <c r="M18" s="24">
        <v>1</v>
      </c>
      <c r="N18" s="24">
        <v>2</v>
      </c>
    </row>
    <row r="19" spans="1:14" s="25" customFormat="1" ht="150">
      <c r="A19" s="17">
        <v>17</v>
      </c>
      <c r="B19" s="20" t="s">
        <v>79</v>
      </c>
      <c r="C19" s="19" t="s">
        <v>80</v>
      </c>
      <c r="D19" s="19" t="s">
        <v>78</v>
      </c>
      <c r="E19" s="19" t="s">
        <v>266</v>
      </c>
      <c r="F19" s="118" t="s">
        <v>287</v>
      </c>
      <c r="G19" s="40" t="s">
        <v>67</v>
      </c>
      <c r="H19" s="40" t="s">
        <v>68</v>
      </c>
      <c r="I19" s="40" t="s">
        <v>30</v>
      </c>
      <c r="J19" s="39" t="s">
        <v>69</v>
      </c>
      <c r="K19" s="22"/>
      <c r="L19" s="23"/>
      <c r="M19" s="24"/>
      <c r="N19" s="24"/>
    </row>
    <row r="20" spans="1:14" s="25" customFormat="1" ht="90">
      <c r="A20" s="17">
        <v>18</v>
      </c>
      <c r="B20" s="26">
        <v>7503</v>
      </c>
      <c r="C20" s="19" t="s">
        <v>81</v>
      </c>
      <c r="D20" s="19" t="s">
        <v>268</v>
      </c>
      <c r="E20" s="19" t="s">
        <v>267</v>
      </c>
      <c r="F20" s="119" t="s">
        <v>288</v>
      </c>
      <c r="G20" s="20" t="s">
        <v>28</v>
      </c>
      <c r="H20" s="20" t="s">
        <v>29</v>
      </c>
      <c r="I20" s="20" t="s">
        <v>30</v>
      </c>
      <c r="J20" s="19" t="s">
        <v>82</v>
      </c>
      <c r="K20" s="22">
        <v>15</v>
      </c>
      <c r="L20" s="23">
        <v>30</v>
      </c>
      <c r="M20" s="24">
        <v>0.25</v>
      </c>
      <c r="N20" s="24">
        <v>1</v>
      </c>
    </row>
    <row r="21" spans="1:14" s="25" customFormat="1" ht="45">
      <c r="A21" s="17">
        <v>19</v>
      </c>
      <c r="B21" s="26"/>
      <c r="C21" s="19" t="s">
        <v>83</v>
      </c>
      <c r="D21" s="39" t="s">
        <v>84</v>
      </c>
      <c r="E21" s="19"/>
      <c r="F21" s="118"/>
      <c r="G21" s="20"/>
      <c r="H21" s="20"/>
      <c r="I21" s="20"/>
      <c r="J21" s="19"/>
      <c r="K21" s="22"/>
      <c r="L21" s="23"/>
      <c r="M21" s="24"/>
      <c r="N21" s="24"/>
    </row>
    <row r="22" spans="1:14" s="38" customFormat="1" ht="150">
      <c r="A22" s="17"/>
      <c r="B22" s="26" t="s">
        <v>85</v>
      </c>
      <c r="C22" s="115" t="s">
        <v>86</v>
      </c>
      <c r="D22" s="19" t="s">
        <v>278</v>
      </c>
      <c r="E22" s="19" t="s">
        <v>279</v>
      </c>
      <c r="F22" s="118" t="s">
        <v>291</v>
      </c>
      <c r="G22" s="20" t="s">
        <v>34</v>
      </c>
      <c r="H22" s="20" t="s">
        <v>29</v>
      </c>
      <c r="I22" s="20" t="s">
        <v>30</v>
      </c>
      <c r="J22" s="19" t="s">
        <v>87</v>
      </c>
      <c r="K22" s="22">
        <v>0</v>
      </c>
      <c r="L22" s="23">
        <v>0</v>
      </c>
      <c r="M22" s="24">
        <v>0</v>
      </c>
      <c r="N22" s="24">
        <v>0.5</v>
      </c>
    </row>
    <row r="23" spans="1:14" s="25" customFormat="1" ht="161.25" customHeight="1">
      <c r="A23" s="17"/>
      <c r="B23" s="26" t="s">
        <v>88</v>
      </c>
      <c r="C23" s="115" t="s">
        <v>89</v>
      </c>
      <c r="D23" s="19" t="s">
        <v>90</v>
      </c>
      <c r="E23" s="19" t="s">
        <v>269</v>
      </c>
      <c r="F23" s="118" t="s">
        <v>304</v>
      </c>
      <c r="G23" s="20" t="s">
        <v>112</v>
      </c>
      <c r="H23" s="20" t="s">
        <v>29</v>
      </c>
      <c r="I23" s="20" t="s">
        <v>30</v>
      </c>
      <c r="J23" s="19" t="s">
        <v>87</v>
      </c>
      <c r="K23" s="22">
        <v>0</v>
      </c>
      <c r="L23" s="23">
        <v>0</v>
      </c>
      <c r="M23" s="24">
        <v>0</v>
      </c>
      <c r="N23" s="24">
        <v>0.5</v>
      </c>
    </row>
    <row r="24" spans="1:14" s="38" customFormat="1" ht="146.25" customHeight="1">
      <c r="A24" s="17"/>
      <c r="B24" s="26" t="s">
        <v>91</v>
      </c>
      <c r="C24" s="115" t="s">
        <v>92</v>
      </c>
      <c r="D24" s="19" t="s">
        <v>93</v>
      </c>
      <c r="E24" s="19" t="s">
        <v>270</v>
      </c>
      <c r="F24" s="118" t="s">
        <v>292</v>
      </c>
      <c r="G24" s="20" t="s">
        <v>34</v>
      </c>
      <c r="H24" s="20" t="s">
        <v>29</v>
      </c>
      <c r="I24" s="20" t="s">
        <v>30</v>
      </c>
      <c r="J24" s="19" t="s">
        <v>87</v>
      </c>
      <c r="K24" s="22">
        <v>0</v>
      </c>
      <c r="L24" s="23">
        <v>0</v>
      </c>
      <c r="M24" s="24">
        <v>0</v>
      </c>
      <c r="N24" s="24">
        <v>0.5</v>
      </c>
    </row>
    <row r="25" spans="1:14" s="38" customFormat="1" ht="218.25" customHeight="1">
      <c r="A25" s="17"/>
      <c r="B25" s="26" t="s">
        <v>94</v>
      </c>
      <c r="C25" s="115" t="s">
        <v>95</v>
      </c>
      <c r="D25" s="19" t="s">
        <v>96</v>
      </c>
      <c r="E25" s="19" t="s">
        <v>280</v>
      </c>
      <c r="F25" s="118" t="s">
        <v>302</v>
      </c>
      <c r="G25" s="20" t="s">
        <v>112</v>
      </c>
      <c r="H25" s="20" t="s">
        <v>29</v>
      </c>
      <c r="I25" s="20" t="s">
        <v>30</v>
      </c>
      <c r="J25" s="19" t="s">
        <v>87</v>
      </c>
      <c r="K25" s="22">
        <v>0</v>
      </c>
      <c r="L25" s="23">
        <v>0</v>
      </c>
      <c r="M25" s="24">
        <v>0</v>
      </c>
      <c r="N25" s="24">
        <v>0.5</v>
      </c>
    </row>
    <row r="26" spans="1:14" s="38" customFormat="1" ht="120">
      <c r="A26" s="17"/>
      <c r="B26" s="20" t="s">
        <v>97</v>
      </c>
      <c r="C26" s="115" t="s">
        <v>98</v>
      </c>
      <c r="D26" s="19" t="s">
        <v>271</v>
      </c>
      <c r="E26" s="19" t="s">
        <v>273</v>
      </c>
      <c r="F26" s="118" t="s">
        <v>294</v>
      </c>
      <c r="G26" s="20" t="s">
        <v>34</v>
      </c>
      <c r="H26" s="20" t="s">
        <v>29</v>
      </c>
      <c r="I26" s="20" t="s">
        <v>30</v>
      </c>
      <c r="J26" s="19" t="s">
        <v>87</v>
      </c>
      <c r="K26" s="22">
        <v>0</v>
      </c>
      <c r="L26" s="23">
        <v>0</v>
      </c>
      <c r="M26" s="24">
        <v>0</v>
      </c>
      <c r="N26" s="24">
        <v>0.5</v>
      </c>
    </row>
    <row r="27" spans="1:14" s="38" customFormat="1" ht="90">
      <c r="A27" s="17">
        <v>20</v>
      </c>
      <c r="B27" s="20" t="s">
        <v>99</v>
      </c>
      <c r="C27" s="19" t="s">
        <v>100</v>
      </c>
      <c r="D27" s="19" t="s">
        <v>101</v>
      </c>
      <c r="E27" s="19" t="s">
        <v>272</v>
      </c>
      <c r="F27" s="118" t="s">
        <v>288</v>
      </c>
      <c r="G27" s="20" t="s">
        <v>28</v>
      </c>
      <c r="H27" s="20" t="s">
        <v>35</v>
      </c>
      <c r="I27" s="20" t="s">
        <v>30</v>
      </c>
      <c r="J27" s="19" t="s">
        <v>102</v>
      </c>
      <c r="K27" s="22">
        <v>25</v>
      </c>
      <c r="L27" s="23">
        <v>75</v>
      </c>
      <c r="M27" s="24">
        <v>0</v>
      </c>
      <c r="N27" s="24">
        <v>0</v>
      </c>
    </row>
    <row r="28" spans="1:14" s="38" customFormat="1" ht="105">
      <c r="A28" s="17">
        <v>21</v>
      </c>
      <c r="B28" s="36">
        <v>7503</v>
      </c>
      <c r="C28" s="37" t="s">
        <v>103</v>
      </c>
      <c r="D28" s="19" t="s">
        <v>274</v>
      </c>
      <c r="E28" s="19" t="s">
        <v>275</v>
      </c>
      <c r="F28" s="118" t="s">
        <v>306</v>
      </c>
      <c r="G28" s="20" t="s">
        <v>34</v>
      </c>
      <c r="H28" s="20" t="s">
        <v>29</v>
      </c>
      <c r="I28" s="20" t="s">
        <v>30</v>
      </c>
      <c r="J28" s="19" t="s">
        <v>104</v>
      </c>
      <c r="K28" s="22">
        <v>50</v>
      </c>
      <c r="L28" s="23">
        <v>200</v>
      </c>
      <c r="M28" s="24">
        <v>0</v>
      </c>
      <c r="N28" s="24">
        <v>0</v>
      </c>
    </row>
    <row r="29" spans="1:14" s="25" customFormat="1" ht="75">
      <c r="A29" s="17">
        <v>22</v>
      </c>
      <c r="B29" s="41" t="s">
        <v>56</v>
      </c>
      <c r="C29" s="37" t="s">
        <v>105</v>
      </c>
      <c r="D29" s="19" t="s">
        <v>276</v>
      </c>
      <c r="E29" s="19" t="s">
        <v>277</v>
      </c>
      <c r="F29" s="118" t="s">
        <v>288</v>
      </c>
      <c r="G29" s="20" t="s">
        <v>67</v>
      </c>
      <c r="H29" s="20" t="s">
        <v>68</v>
      </c>
      <c r="I29" s="20" t="s">
        <v>30</v>
      </c>
      <c r="J29" s="39" t="s">
        <v>69</v>
      </c>
      <c r="K29" s="22"/>
      <c r="L29" s="23"/>
      <c r="M29" s="24"/>
      <c r="N29" s="24"/>
    </row>
    <row r="30" spans="1:14" s="38" customFormat="1" ht="240">
      <c r="A30" s="17">
        <v>23</v>
      </c>
      <c r="B30" s="42">
        <v>8101</v>
      </c>
      <c r="C30" s="37" t="s">
        <v>106</v>
      </c>
      <c r="D30" s="19" t="s">
        <v>0</v>
      </c>
      <c r="E30" s="19" t="s">
        <v>275</v>
      </c>
      <c r="F30" s="118" t="s">
        <v>288</v>
      </c>
      <c r="G30" s="20" t="s">
        <v>67</v>
      </c>
      <c r="H30" s="20" t="s">
        <v>68</v>
      </c>
      <c r="I30" s="20" t="s">
        <v>30</v>
      </c>
      <c r="J30" s="39" t="s">
        <v>69</v>
      </c>
      <c r="K30" s="22"/>
      <c r="L30" s="23"/>
      <c r="M30" s="24"/>
      <c r="N30" s="24"/>
    </row>
    <row r="31" spans="1:14" s="38" customFormat="1" ht="90">
      <c r="A31" s="17">
        <v>24</v>
      </c>
      <c r="B31" s="41" t="s">
        <v>107</v>
      </c>
      <c r="C31" s="37" t="s">
        <v>108</v>
      </c>
      <c r="D31" s="19" t="s">
        <v>109</v>
      </c>
      <c r="E31" s="19" t="s">
        <v>275</v>
      </c>
      <c r="F31" s="118" t="s">
        <v>288</v>
      </c>
      <c r="G31" s="20" t="s">
        <v>28</v>
      </c>
      <c r="H31" s="20" t="s">
        <v>35</v>
      </c>
      <c r="I31" s="20" t="s">
        <v>30</v>
      </c>
      <c r="J31" s="39" t="s">
        <v>110</v>
      </c>
      <c r="K31" s="22"/>
      <c r="L31" s="23"/>
      <c r="M31" s="24"/>
      <c r="N31" s="24"/>
    </row>
    <row r="32" spans="1:14" s="25" customFormat="1" ht="65.25" customHeight="1">
      <c r="A32" s="17">
        <v>25</v>
      </c>
      <c r="B32" s="17">
        <v>8101</v>
      </c>
      <c r="C32" s="19" t="s">
        <v>111</v>
      </c>
      <c r="D32" s="19" t="s">
        <v>1</v>
      </c>
      <c r="E32" s="19" t="s">
        <v>2</v>
      </c>
      <c r="F32" s="118" t="s">
        <v>295</v>
      </c>
      <c r="G32" s="20" t="s">
        <v>112</v>
      </c>
      <c r="H32" s="20" t="s">
        <v>29</v>
      </c>
      <c r="I32" s="20" t="s">
        <v>43</v>
      </c>
      <c r="J32" s="19" t="s">
        <v>113</v>
      </c>
      <c r="K32" s="22">
        <f>'Escalation Risk'!J37</f>
        <v>37.00114244999999</v>
      </c>
      <c r="L32" s="23">
        <f>'Escalation Risk'!J39</f>
        <v>266.16479999999996</v>
      </c>
      <c r="M32" s="24">
        <v>0</v>
      </c>
      <c r="N32" s="24">
        <v>0</v>
      </c>
    </row>
    <row r="33" spans="1:14" s="25" customFormat="1" ht="60">
      <c r="A33" s="17">
        <v>26</v>
      </c>
      <c r="B33" s="42">
        <v>8101</v>
      </c>
      <c r="C33" s="37" t="s">
        <v>114</v>
      </c>
      <c r="D33" s="19" t="s">
        <v>1</v>
      </c>
      <c r="E33" s="19" t="s">
        <v>2</v>
      </c>
      <c r="F33" s="118" t="s">
        <v>296</v>
      </c>
      <c r="G33" s="20" t="s">
        <v>112</v>
      </c>
      <c r="H33" s="20" t="s">
        <v>35</v>
      </c>
      <c r="I33" s="20" t="s">
        <v>30</v>
      </c>
      <c r="J33" s="19" t="s">
        <v>115</v>
      </c>
      <c r="K33" s="43">
        <v>11</v>
      </c>
      <c r="L33" s="44">
        <v>81</v>
      </c>
      <c r="M33" s="24">
        <v>0</v>
      </c>
      <c r="N33" s="24">
        <v>0</v>
      </c>
    </row>
    <row r="34" spans="1:14" s="38" customFormat="1" ht="135">
      <c r="A34" s="17">
        <v>27</v>
      </c>
      <c r="B34" s="17">
        <v>8101</v>
      </c>
      <c r="C34" s="19" t="s">
        <v>116</v>
      </c>
      <c r="D34" s="19" t="s">
        <v>3</v>
      </c>
      <c r="E34" s="19" t="s">
        <v>2</v>
      </c>
      <c r="F34" s="118" t="s">
        <v>297</v>
      </c>
      <c r="G34" s="20" t="s">
        <v>117</v>
      </c>
      <c r="H34" s="20" t="s">
        <v>29</v>
      </c>
      <c r="I34" s="20" t="s">
        <v>43</v>
      </c>
      <c r="J34" s="19" t="s">
        <v>118</v>
      </c>
      <c r="K34" s="22">
        <v>-500</v>
      </c>
      <c r="L34" s="23">
        <v>500</v>
      </c>
      <c r="M34" s="24">
        <v>-0.5</v>
      </c>
      <c r="N34" s="24">
        <v>0.5</v>
      </c>
    </row>
    <row r="35" spans="1:14" s="38" customFormat="1" ht="90">
      <c r="A35" s="17">
        <v>28</v>
      </c>
      <c r="B35" s="20" t="s">
        <v>119</v>
      </c>
      <c r="C35" s="19" t="s">
        <v>120</v>
      </c>
      <c r="D35" s="45" t="s">
        <v>307</v>
      </c>
      <c r="E35" s="19" t="s">
        <v>4</v>
      </c>
      <c r="F35" s="120" t="s">
        <v>245</v>
      </c>
      <c r="G35" s="139"/>
      <c r="H35" s="140" t="s">
        <v>47</v>
      </c>
      <c r="I35" s="140" t="s">
        <v>121</v>
      </c>
      <c r="J35" s="141" t="s">
        <v>122</v>
      </c>
      <c r="K35" s="142">
        <v>0</v>
      </c>
      <c r="L35" s="143">
        <v>150</v>
      </c>
      <c r="M35" s="144">
        <v>0</v>
      </c>
      <c r="N35" s="144">
        <v>0.5</v>
      </c>
    </row>
    <row r="36" spans="1:14" s="38" customFormat="1" ht="210">
      <c r="A36" s="17">
        <v>29</v>
      </c>
      <c r="B36" s="17">
        <v>1352</v>
      </c>
      <c r="C36" s="19" t="s">
        <v>123</v>
      </c>
      <c r="D36" s="19" t="s">
        <v>5</v>
      </c>
      <c r="E36" s="19" t="s">
        <v>250</v>
      </c>
      <c r="F36" s="118" t="s">
        <v>288</v>
      </c>
      <c r="G36" s="20" t="s">
        <v>28</v>
      </c>
      <c r="H36" s="20" t="s">
        <v>29</v>
      </c>
      <c r="I36" s="20" t="s">
        <v>30</v>
      </c>
      <c r="J36" s="19" t="s">
        <v>124</v>
      </c>
      <c r="K36" s="22">
        <v>145</v>
      </c>
      <c r="L36" s="23">
        <v>770</v>
      </c>
      <c r="M36" s="24">
        <v>0</v>
      </c>
      <c r="N36" s="24">
        <v>0</v>
      </c>
    </row>
    <row r="37" spans="1:14" s="25" customFormat="1" ht="45">
      <c r="A37" s="17">
        <v>30</v>
      </c>
      <c r="B37" s="17">
        <v>8101</v>
      </c>
      <c r="C37" s="19" t="s">
        <v>125</v>
      </c>
      <c r="D37" s="19" t="s">
        <v>3</v>
      </c>
      <c r="E37" s="49" t="s">
        <v>2</v>
      </c>
      <c r="F37" s="118" t="s">
        <v>298</v>
      </c>
      <c r="G37" s="20" t="s">
        <v>28</v>
      </c>
      <c r="H37" s="20" t="s">
        <v>47</v>
      </c>
      <c r="I37" s="20" t="s">
        <v>43</v>
      </c>
      <c r="J37" s="19" t="s">
        <v>126</v>
      </c>
      <c r="K37" s="22">
        <v>0</v>
      </c>
      <c r="L37" s="23">
        <v>0</v>
      </c>
      <c r="M37" s="24">
        <v>-2</v>
      </c>
      <c r="N37" s="24">
        <v>2</v>
      </c>
    </row>
    <row r="38" spans="1:14" s="25" customFormat="1" ht="180">
      <c r="A38" s="17">
        <v>31</v>
      </c>
      <c r="B38" s="42">
        <v>8101</v>
      </c>
      <c r="C38" s="37" t="s">
        <v>127</v>
      </c>
      <c r="D38" s="19" t="s">
        <v>3</v>
      </c>
      <c r="E38" s="49" t="s">
        <v>2</v>
      </c>
      <c r="F38" s="118" t="s">
        <v>303</v>
      </c>
      <c r="G38" s="20" t="s">
        <v>28</v>
      </c>
      <c r="H38" s="20" t="s">
        <v>47</v>
      </c>
      <c r="I38" s="20" t="s">
        <v>43</v>
      </c>
      <c r="J38" s="49" t="s">
        <v>128</v>
      </c>
      <c r="K38" s="50">
        <f>-45000*0.02</f>
        <v>-900</v>
      </c>
      <c r="L38" s="51">
        <v>0</v>
      </c>
      <c r="M38" s="52">
        <v>-1</v>
      </c>
      <c r="N38" s="52">
        <v>0</v>
      </c>
    </row>
    <row r="39" spans="1:14" s="25" customFormat="1" ht="150">
      <c r="A39" s="17">
        <v>32</v>
      </c>
      <c r="B39" s="20" t="s">
        <v>129</v>
      </c>
      <c r="C39" s="37" t="s">
        <v>130</v>
      </c>
      <c r="D39" s="19" t="s">
        <v>131</v>
      </c>
      <c r="E39" s="19"/>
      <c r="F39" s="120" t="s">
        <v>245</v>
      </c>
      <c r="G39" s="139"/>
      <c r="H39" s="140" t="s">
        <v>47</v>
      </c>
      <c r="I39" s="140" t="s">
        <v>43</v>
      </c>
      <c r="J39" s="141" t="s">
        <v>132</v>
      </c>
      <c r="K39" s="142">
        <v>0</v>
      </c>
      <c r="L39" s="143">
        <v>600</v>
      </c>
      <c r="M39" s="144">
        <v>0</v>
      </c>
      <c r="N39" s="144">
        <v>3</v>
      </c>
    </row>
    <row r="40" spans="1:14" s="55" customFormat="1" ht="165">
      <c r="A40" s="20">
        <v>33</v>
      </c>
      <c r="B40" s="20" t="s">
        <v>133</v>
      </c>
      <c r="C40" s="19" t="s">
        <v>134</v>
      </c>
      <c r="D40" s="19" t="s">
        <v>6</v>
      </c>
      <c r="E40" s="19" t="s">
        <v>281</v>
      </c>
      <c r="F40" s="118" t="s">
        <v>299</v>
      </c>
      <c r="G40" s="20" t="s">
        <v>117</v>
      </c>
      <c r="H40" s="20" t="s">
        <v>47</v>
      </c>
      <c r="I40" s="20" t="s">
        <v>43</v>
      </c>
      <c r="J40" s="19" t="s">
        <v>132</v>
      </c>
      <c r="K40" s="22">
        <v>0</v>
      </c>
      <c r="L40" s="23">
        <v>700</v>
      </c>
      <c r="M40" s="24">
        <v>0</v>
      </c>
      <c r="N40" s="24">
        <v>3</v>
      </c>
    </row>
    <row r="41" spans="1:14" s="55" customFormat="1" ht="120">
      <c r="A41" s="20">
        <v>34</v>
      </c>
      <c r="B41" s="20" t="s">
        <v>135</v>
      </c>
      <c r="C41" s="19" t="s">
        <v>136</v>
      </c>
      <c r="D41" s="19" t="s">
        <v>137</v>
      </c>
      <c r="E41" s="19"/>
      <c r="F41" s="120" t="s">
        <v>245</v>
      </c>
      <c r="G41" s="145"/>
      <c r="H41" s="140" t="s">
        <v>47</v>
      </c>
      <c r="I41" s="140" t="s">
        <v>121</v>
      </c>
      <c r="J41" s="141" t="s">
        <v>132</v>
      </c>
      <c r="K41" s="142">
        <v>0</v>
      </c>
      <c r="L41" s="143">
        <v>1000</v>
      </c>
      <c r="M41" s="144">
        <v>0</v>
      </c>
      <c r="N41" s="144">
        <v>5</v>
      </c>
    </row>
    <row r="42" spans="1:14" s="55" customFormat="1" ht="75">
      <c r="A42" s="46">
        <v>35</v>
      </c>
      <c r="B42" s="46">
        <v>1810</v>
      </c>
      <c r="C42" s="45" t="s">
        <v>308</v>
      </c>
      <c r="D42" s="45" t="s">
        <v>309</v>
      </c>
      <c r="E42" s="45" t="s">
        <v>254</v>
      </c>
      <c r="F42" s="146" t="s">
        <v>312</v>
      </c>
      <c r="G42" s="46" t="s">
        <v>34</v>
      </c>
      <c r="H42" s="46" t="s">
        <v>47</v>
      </c>
      <c r="I42" s="46" t="s">
        <v>30</v>
      </c>
      <c r="J42" s="45" t="s">
        <v>310</v>
      </c>
      <c r="K42" s="47">
        <v>0</v>
      </c>
      <c r="L42" s="48">
        <v>700</v>
      </c>
      <c r="M42" s="54">
        <v>0</v>
      </c>
      <c r="N42" s="54">
        <v>3</v>
      </c>
    </row>
    <row r="43" spans="1:14" s="55" customFormat="1" ht="75">
      <c r="A43" s="46">
        <v>36</v>
      </c>
      <c r="B43" s="46">
        <v>1810</v>
      </c>
      <c r="C43" s="45" t="s">
        <v>311</v>
      </c>
      <c r="D43" s="45" t="s">
        <v>313</v>
      </c>
      <c r="E43" s="45" t="s">
        <v>254</v>
      </c>
      <c r="F43" s="118" t="s">
        <v>314</v>
      </c>
      <c r="G43" s="46" t="s">
        <v>28</v>
      </c>
      <c r="H43" s="46" t="s">
        <v>43</v>
      </c>
      <c r="I43" s="46" t="s">
        <v>30</v>
      </c>
      <c r="J43" s="45" t="s">
        <v>319</v>
      </c>
      <c r="K43" s="47">
        <v>0</v>
      </c>
      <c r="L43" s="48">
        <v>150</v>
      </c>
      <c r="M43" s="54">
        <v>0</v>
      </c>
      <c r="N43" s="54">
        <v>1</v>
      </c>
    </row>
    <row r="44" spans="1:14" s="55" customFormat="1" ht="78" customHeight="1">
      <c r="A44" s="46">
        <v>37</v>
      </c>
      <c r="B44" s="46">
        <v>1815</v>
      </c>
      <c r="C44" s="45" t="s">
        <v>316</v>
      </c>
      <c r="D44" s="45" t="s">
        <v>317</v>
      </c>
      <c r="E44" s="45" t="s">
        <v>315</v>
      </c>
      <c r="F44" s="146" t="s">
        <v>318</v>
      </c>
      <c r="G44" s="46" t="s">
        <v>112</v>
      </c>
      <c r="H44" s="46" t="s">
        <v>47</v>
      </c>
      <c r="I44" s="46" t="s">
        <v>121</v>
      </c>
      <c r="J44" s="45" t="s">
        <v>320</v>
      </c>
      <c r="K44" s="47">
        <v>0</v>
      </c>
      <c r="L44" s="48">
        <v>700</v>
      </c>
      <c r="M44" s="54">
        <v>0</v>
      </c>
      <c r="N44" s="54">
        <v>3</v>
      </c>
    </row>
    <row r="45" spans="1:14" s="55" customFormat="1" ht="15.75">
      <c r="A45" s="46"/>
      <c r="B45" s="46"/>
      <c r="C45" s="45"/>
      <c r="D45" s="45"/>
      <c r="E45" s="45"/>
      <c r="F45" s="120"/>
      <c r="G45" s="53"/>
      <c r="H45" s="109"/>
      <c r="I45" s="109"/>
      <c r="J45" s="110"/>
      <c r="K45" s="111"/>
      <c r="L45" s="112"/>
      <c r="M45" s="147"/>
      <c r="N45" s="113"/>
    </row>
    <row r="46" spans="1:14" s="57" customFormat="1" ht="18">
      <c r="A46" s="56" t="s">
        <v>244</v>
      </c>
      <c r="B46" s="56"/>
      <c r="E46" s="59"/>
      <c r="F46" s="59"/>
      <c r="G46" s="59"/>
      <c r="H46" s="58"/>
      <c r="I46" s="58"/>
      <c r="J46" s="58"/>
      <c r="K46" s="58"/>
      <c r="L46" s="58"/>
      <c r="M46" s="58"/>
      <c r="N46" s="58"/>
    </row>
    <row r="47" spans="1:14" s="57" customFormat="1" ht="15">
      <c r="A47" s="58"/>
      <c r="B47" s="58"/>
      <c r="C47" s="59"/>
      <c r="D47" s="59"/>
      <c r="E47" s="59"/>
      <c r="F47" s="59"/>
      <c r="G47" s="59"/>
      <c r="H47" s="58"/>
      <c r="I47" s="58"/>
      <c r="J47" s="58"/>
      <c r="K47" s="58"/>
      <c r="L47" s="58"/>
      <c r="M47" s="58"/>
      <c r="N47" s="58"/>
    </row>
    <row r="48" spans="1:14" s="57" customFormat="1" ht="15">
      <c r="A48" s="58"/>
      <c r="B48" s="58"/>
      <c r="C48" s="59"/>
      <c r="D48" s="59"/>
      <c r="E48" s="59"/>
      <c r="F48" s="59"/>
      <c r="G48" s="59"/>
      <c r="H48" s="58"/>
      <c r="I48" s="60"/>
      <c r="J48" s="58"/>
      <c r="K48" s="58"/>
      <c r="L48" s="58"/>
      <c r="M48" s="58"/>
      <c r="N48" s="58"/>
    </row>
    <row r="49" spans="1:14" s="57" customFormat="1" ht="15">
      <c r="A49" s="58"/>
      <c r="B49" s="58"/>
      <c r="C49" s="59"/>
      <c r="D49" s="59"/>
      <c r="E49" s="59"/>
      <c r="F49" s="59"/>
      <c r="G49" s="59"/>
      <c r="H49" s="58"/>
      <c r="I49" s="60"/>
      <c r="J49" s="58"/>
      <c r="K49" s="58"/>
      <c r="L49" s="58"/>
      <c r="M49" s="58"/>
      <c r="N49" s="58"/>
    </row>
    <row r="50" spans="1:14" s="57" customFormat="1" ht="15">
      <c r="A50" s="58"/>
      <c r="B50" s="58"/>
      <c r="C50" s="59"/>
      <c r="D50" s="59"/>
      <c r="E50" s="59"/>
      <c r="F50" s="59"/>
      <c r="G50" s="59"/>
      <c r="H50" s="58"/>
      <c r="I50" s="60"/>
      <c r="J50" s="58"/>
      <c r="K50" s="58"/>
      <c r="L50" s="58"/>
      <c r="M50" s="58"/>
      <c r="N50" s="58"/>
    </row>
    <row r="51" spans="1:14" s="57" customFormat="1" ht="15">
      <c r="A51" s="58"/>
      <c r="B51" s="58"/>
      <c r="C51" s="59"/>
      <c r="D51" s="59"/>
      <c r="E51" s="59"/>
      <c r="F51" s="59"/>
      <c r="G51" s="59"/>
      <c r="H51" s="58"/>
      <c r="I51" s="58"/>
      <c r="J51" s="58"/>
      <c r="K51" s="58"/>
      <c r="L51" s="58"/>
      <c r="M51" s="58"/>
      <c r="N51" s="58"/>
    </row>
    <row r="52" spans="1:14" s="57" customFormat="1" ht="15">
      <c r="A52" s="58"/>
      <c r="B52" s="58"/>
      <c r="C52" s="59"/>
      <c r="D52" s="59"/>
      <c r="E52" s="59"/>
      <c r="F52" s="59"/>
      <c r="G52" s="59"/>
      <c r="H52" s="58"/>
      <c r="I52" s="58"/>
      <c r="J52" s="58"/>
      <c r="K52" s="58"/>
      <c r="L52" s="58"/>
      <c r="M52" s="58"/>
      <c r="N52" s="58"/>
    </row>
    <row r="53" spans="1:14" s="63" customFormat="1" ht="15">
      <c r="A53" s="61"/>
      <c r="B53" s="61"/>
      <c r="C53" s="62"/>
      <c r="D53" s="62"/>
      <c r="E53" s="62"/>
      <c r="F53" s="62"/>
      <c r="G53" s="62"/>
      <c r="H53" s="61"/>
      <c r="I53" s="61"/>
      <c r="J53" s="61"/>
      <c r="K53" s="61"/>
      <c r="L53" s="61"/>
      <c r="M53" s="61"/>
      <c r="N53" s="61"/>
    </row>
    <row r="54" spans="1:14" s="63" customFormat="1" ht="15">
      <c r="A54" s="61"/>
      <c r="B54" s="61"/>
      <c r="C54" s="62"/>
      <c r="D54" s="62"/>
      <c r="E54" s="62"/>
      <c r="F54" s="62"/>
      <c r="G54" s="62"/>
      <c r="H54" s="61"/>
      <c r="I54" s="61"/>
      <c r="J54" s="61"/>
      <c r="K54" s="61"/>
      <c r="L54" s="61"/>
      <c r="M54" s="61"/>
      <c r="N54" s="61"/>
    </row>
    <row r="55" spans="1:14" s="63" customFormat="1" ht="15">
      <c r="A55" s="61"/>
      <c r="B55" s="61"/>
      <c r="C55" s="62"/>
      <c r="D55" s="62"/>
      <c r="E55" s="62"/>
      <c r="F55" s="62"/>
      <c r="G55" s="62"/>
      <c r="H55" s="61"/>
      <c r="I55" s="61"/>
      <c r="J55" s="61"/>
      <c r="K55" s="61"/>
      <c r="L55" s="61"/>
      <c r="M55" s="61"/>
      <c r="N55" s="61"/>
    </row>
    <row r="56" spans="1:14" s="63" customFormat="1" ht="15">
      <c r="A56" s="61"/>
      <c r="B56" s="61"/>
      <c r="C56" s="62"/>
      <c r="D56" s="62"/>
      <c r="E56" s="62"/>
      <c r="F56" s="62"/>
      <c r="G56" s="62"/>
      <c r="H56" s="61"/>
      <c r="I56" s="61"/>
      <c r="J56" s="61"/>
      <c r="K56" s="61"/>
      <c r="L56" s="61"/>
      <c r="M56" s="61"/>
      <c r="N56" s="61"/>
    </row>
    <row r="57" spans="1:14" s="63" customFormat="1" ht="15">
      <c r="A57" s="61"/>
      <c r="B57" s="61"/>
      <c r="C57" s="62"/>
      <c r="D57" s="62"/>
      <c r="E57" s="62"/>
      <c r="F57" s="62"/>
      <c r="G57" s="62"/>
      <c r="H57" s="61"/>
      <c r="I57" s="61"/>
      <c r="J57" s="61"/>
      <c r="K57" s="61"/>
      <c r="L57" s="61"/>
      <c r="M57" s="61"/>
      <c r="N57" s="61"/>
    </row>
    <row r="58" spans="1:14" s="63" customFormat="1" ht="15">
      <c r="A58" s="61"/>
      <c r="B58" s="61"/>
      <c r="C58" s="62"/>
      <c r="D58" s="62"/>
      <c r="E58" s="62"/>
      <c r="F58" s="62"/>
      <c r="G58" s="62"/>
      <c r="H58" s="61"/>
      <c r="I58" s="61"/>
      <c r="J58" s="61"/>
      <c r="K58" s="61"/>
      <c r="L58" s="61"/>
      <c r="M58" s="61"/>
      <c r="N58" s="61"/>
    </row>
    <row r="59" spans="1:14" s="63" customFormat="1" ht="15">
      <c r="A59" s="61"/>
      <c r="B59" s="61"/>
      <c r="C59" s="62"/>
      <c r="D59" s="62"/>
      <c r="E59" s="62"/>
      <c r="F59" s="62"/>
      <c r="G59" s="62"/>
      <c r="H59" s="61"/>
      <c r="I59" s="61"/>
      <c r="J59" s="61"/>
      <c r="K59" s="61"/>
      <c r="L59" s="61"/>
      <c r="M59" s="61"/>
      <c r="N59" s="61"/>
    </row>
    <row r="60" spans="1:14" s="63" customFormat="1" ht="15">
      <c r="A60" s="61"/>
      <c r="B60" s="61"/>
      <c r="C60" s="62"/>
      <c r="D60" s="62"/>
      <c r="E60" s="62"/>
      <c r="F60" s="62"/>
      <c r="G60" s="62"/>
      <c r="H60" s="61"/>
      <c r="I60" s="61"/>
      <c r="J60" s="61"/>
      <c r="K60" s="61"/>
      <c r="L60" s="61"/>
      <c r="M60" s="61"/>
      <c r="N60" s="61"/>
    </row>
    <row r="61" spans="1:14" s="63" customFormat="1" ht="15">
      <c r="A61" s="61"/>
      <c r="B61" s="61"/>
      <c r="C61" s="62"/>
      <c r="D61" s="62"/>
      <c r="E61" s="62"/>
      <c r="F61" s="62"/>
      <c r="G61" s="62"/>
      <c r="H61" s="61"/>
      <c r="I61" s="61"/>
      <c r="J61" s="61"/>
      <c r="K61" s="61"/>
      <c r="L61" s="61"/>
      <c r="M61" s="61"/>
      <c r="N61" s="61"/>
    </row>
    <row r="62" spans="1:14" s="63" customFormat="1" ht="15">
      <c r="A62" s="61"/>
      <c r="B62" s="61"/>
      <c r="C62" s="62"/>
      <c r="D62" s="62"/>
      <c r="E62" s="62"/>
      <c r="F62" s="62"/>
      <c r="G62" s="62"/>
      <c r="H62" s="61"/>
      <c r="I62" s="61"/>
      <c r="J62" s="61"/>
      <c r="K62" s="61"/>
      <c r="L62" s="61"/>
      <c r="M62" s="61"/>
      <c r="N62" s="61"/>
    </row>
    <row r="63" spans="1:14" s="63" customFormat="1" ht="15">
      <c r="A63" s="61"/>
      <c r="B63" s="61"/>
      <c r="C63" s="62"/>
      <c r="D63" s="62"/>
      <c r="E63" s="62"/>
      <c r="F63" s="62"/>
      <c r="G63" s="61"/>
      <c r="H63" s="61"/>
      <c r="I63" s="61"/>
      <c r="J63" s="61"/>
      <c r="K63" s="61"/>
      <c r="L63" s="61"/>
      <c r="M63" s="61"/>
      <c r="N63" s="61"/>
    </row>
    <row r="64" spans="1:7" s="63" customFormat="1" ht="15">
      <c r="A64" s="61"/>
      <c r="B64" s="61"/>
      <c r="C64" s="62"/>
      <c r="D64" s="62"/>
      <c r="E64" s="62"/>
      <c r="F64" s="62"/>
      <c r="G64" s="61"/>
    </row>
    <row r="65" spans="5:6" ht="15">
      <c r="E65" s="62"/>
      <c r="F65" s="62"/>
    </row>
    <row r="66" spans="5:6" ht="15">
      <c r="E66" s="62"/>
      <c r="F66" s="62"/>
    </row>
    <row r="67" spans="5:6" ht="15">
      <c r="E67" s="62"/>
      <c r="F67" s="62"/>
    </row>
    <row r="68" spans="5:6" ht="15">
      <c r="E68" s="62"/>
      <c r="F68" s="62"/>
    </row>
    <row r="69" spans="5:6" ht="15">
      <c r="E69" s="62"/>
      <c r="F69" s="62"/>
    </row>
    <row r="70" spans="5:6" ht="15">
      <c r="E70" s="62"/>
      <c r="F70" s="62"/>
    </row>
    <row r="71" spans="5:6" ht="15">
      <c r="E71" s="62"/>
      <c r="F71" s="62"/>
    </row>
    <row r="72" spans="5:6" ht="15">
      <c r="E72" s="62"/>
      <c r="F72" s="62"/>
    </row>
    <row r="73" spans="5:6" ht="15">
      <c r="E73" s="62"/>
      <c r="F73" s="62"/>
    </row>
    <row r="74" spans="5:6" ht="15">
      <c r="E74" s="62"/>
      <c r="F74" s="62"/>
    </row>
    <row r="75" spans="5:6" ht="15">
      <c r="E75" s="62"/>
      <c r="F75" s="62"/>
    </row>
    <row r="76" spans="5:6" ht="15">
      <c r="E76" s="62"/>
      <c r="F76" s="62"/>
    </row>
    <row r="77" spans="5:6" ht="15">
      <c r="E77" s="62"/>
      <c r="F77" s="62"/>
    </row>
    <row r="78" spans="5:6" ht="15">
      <c r="E78" s="62"/>
      <c r="F78" s="62"/>
    </row>
    <row r="79" spans="5:6" ht="15">
      <c r="E79" s="62"/>
      <c r="F79" s="62"/>
    </row>
    <row r="80" spans="5:6" ht="15">
      <c r="E80" s="62"/>
      <c r="F80" s="62"/>
    </row>
    <row r="81" spans="5:6" ht="15">
      <c r="E81" s="62"/>
      <c r="F81" s="62"/>
    </row>
    <row r="82" spans="5:6" ht="15">
      <c r="E82" s="62"/>
      <c r="F82" s="62"/>
    </row>
    <row r="83" spans="5:6" ht="15">
      <c r="E83" s="62"/>
      <c r="F83" s="62"/>
    </row>
    <row r="84" spans="5:6" ht="15">
      <c r="E84" s="62"/>
      <c r="F84" s="62"/>
    </row>
    <row r="85" spans="5:6" ht="15">
      <c r="E85" s="62"/>
      <c r="F85" s="62"/>
    </row>
    <row r="86" spans="5:6" ht="15">
      <c r="E86" s="62"/>
      <c r="F86" s="62"/>
    </row>
    <row r="87" spans="5:6" ht="15">
      <c r="E87" s="62"/>
      <c r="F87" s="62"/>
    </row>
    <row r="88" spans="5:6" ht="15">
      <c r="E88" s="62"/>
      <c r="F88" s="62"/>
    </row>
    <row r="89" spans="5:6" ht="15">
      <c r="E89" s="62"/>
      <c r="F89" s="62"/>
    </row>
    <row r="90" spans="5:6" ht="15">
      <c r="E90" s="62"/>
      <c r="F90" s="62"/>
    </row>
    <row r="91" spans="5:6" ht="15">
      <c r="E91" s="62"/>
      <c r="F91" s="62"/>
    </row>
    <row r="92" spans="5:6" ht="15">
      <c r="E92" s="62"/>
      <c r="F92" s="62"/>
    </row>
    <row r="93" spans="5:6" ht="15">
      <c r="E93" s="62"/>
      <c r="F93" s="62"/>
    </row>
    <row r="94" spans="5:6" ht="15">
      <c r="E94" s="62"/>
      <c r="F94" s="62"/>
    </row>
    <row r="95" spans="5:6" ht="15">
      <c r="E95" s="62"/>
      <c r="F95" s="62"/>
    </row>
    <row r="96" spans="5:6" ht="15">
      <c r="E96" s="62"/>
      <c r="F96" s="62"/>
    </row>
    <row r="97" spans="5:6" ht="15">
      <c r="E97" s="62"/>
      <c r="F97" s="62"/>
    </row>
    <row r="98" spans="5:6" ht="15">
      <c r="E98" s="62"/>
      <c r="F98" s="62"/>
    </row>
    <row r="99" spans="5:6" ht="15">
      <c r="E99" s="62"/>
      <c r="F99" s="62"/>
    </row>
    <row r="100" spans="5:6" ht="15">
      <c r="E100" s="62"/>
      <c r="F100" s="62"/>
    </row>
    <row r="101" spans="5:6" ht="15">
      <c r="E101" s="62"/>
      <c r="F101" s="62"/>
    </row>
    <row r="102" spans="5:6" ht="15">
      <c r="E102" s="62"/>
      <c r="F102" s="62"/>
    </row>
    <row r="103" spans="5:6" ht="15">
      <c r="E103" s="62"/>
      <c r="F103" s="62"/>
    </row>
    <row r="104" spans="5:6" ht="15">
      <c r="E104" s="62"/>
      <c r="F104" s="62"/>
    </row>
    <row r="105" spans="5:6" ht="15">
      <c r="E105" s="62"/>
      <c r="F105" s="62"/>
    </row>
    <row r="106" spans="5:6" ht="15">
      <c r="E106" s="62"/>
      <c r="F106" s="62"/>
    </row>
    <row r="107" spans="5:6" ht="15">
      <c r="E107" s="62"/>
      <c r="F107" s="62"/>
    </row>
    <row r="108" spans="5:6" ht="15">
      <c r="E108" s="62"/>
      <c r="F108" s="62"/>
    </row>
    <row r="109" spans="5:6" ht="15">
      <c r="E109" s="62"/>
      <c r="F109" s="62"/>
    </row>
    <row r="110" spans="5:6" ht="15">
      <c r="E110" s="62"/>
      <c r="F110" s="62"/>
    </row>
    <row r="111" spans="5:6" ht="15">
      <c r="E111" s="62"/>
      <c r="F111" s="62"/>
    </row>
    <row r="112" spans="5:6" ht="15">
      <c r="E112" s="62"/>
      <c r="F112" s="62"/>
    </row>
    <row r="113" spans="5:6" ht="15">
      <c r="E113" s="62"/>
      <c r="F113" s="62"/>
    </row>
    <row r="114" spans="5:6" ht="15">
      <c r="E114" s="62"/>
      <c r="F114" s="62"/>
    </row>
    <row r="115" spans="5:6" ht="15">
      <c r="E115" s="62"/>
      <c r="F115" s="62"/>
    </row>
  </sheetData>
  <mergeCells count="2">
    <mergeCell ref="K1:L1"/>
    <mergeCell ref="M1:N1"/>
  </mergeCells>
  <printOptions/>
  <pageMargins left="0.75" right="0.75" top="1" bottom="1" header="0.5" footer="0.5"/>
  <pageSetup fitToHeight="0" fitToWidth="1" horizontalDpi="600" verticalDpi="600" orientation="landscape" scale="46" r:id="rId2"/>
  <headerFooter alignWithMargins="0">
    <oddHeader>&amp;C&amp;"Arial,Bold"&amp;14NCSX Risk Register</oddHeader>
    <oddFooter>&amp;L&amp;"Arial,Bold"&amp;F&amp;C&amp;"Arial,Bold"&amp;D&amp;R&amp;"Arial,Bold"&amp;P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D7" sqref="D7"/>
    </sheetView>
  </sheetViews>
  <sheetFormatPr defaultColWidth="9.140625" defaultRowHeight="12.75"/>
  <sheetData/>
  <printOptions/>
  <pageMargins left="0.75" right="0.75" top="1" bottom="1" header="0.5" footer="0.5"/>
  <pageSetup fitToHeight="1" fitToWidth="1" horizontalDpi="600" verticalDpi="600" orientation="portrait" scale="83" r:id="rId2"/>
  <drawing r:id="rId1"/>
</worksheet>
</file>

<file path=xl/worksheets/sheet4.xml><?xml version="1.0" encoding="utf-8"?>
<worksheet xmlns="http://schemas.openxmlformats.org/spreadsheetml/2006/main" xmlns:r="http://schemas.openxmlformats.org/officeDocument/2006/relationships">
  <sheetPr codeName="Sheet3"/>
  <dimension ref="A3:F22"/>
  <sheetViews>
    <sheetView workbookViewId="0" topLeftCell="A1">
      <selection activeCell="D7" sqref="D7"/>
    </sheetView>
  </sheetViews>
  <sheetFormatPr defaultColWidth="9.140625" defaultRowHeight="12.75"/>
  <cols>
    <col min="2" max="2" width="17.28125" style="0" customWidth="1"/>
    <col min="3" max="3" width="14.421875" style="0" customWidth="1"/>
    <col min="4" max="4" width="45.7109375" style="0" customWidth="1"/>
    <col min="5" max="5" width="25.8515625" style="0" customWidth="1"/>
  </cols>
  <sheetData>
    <row r="2" ht="13.5" thickBot="1"/>
    <row r="3" spans="2:4" ht="13.5" thickBot="1">
      <c r="B3" s="126" t="s">
        <v>138</v>
      </c>
      <c r="C3" s="127"/>
      <c r="D3" s="128" t="s">
        <v>139</v>
      </c>
    </row>
    <row r="4" spans="2:6" ht="13.5" thickBot="1">
      <c r="B4" s="67" t="s">
        <v>140</v>
      </c>
      <c r="C4" s="68" t="s">
        <v>141</v>
      </c>
      <c r="D4" s="129"/>
      <c r="F4" s="69" t="s">
        <v>142</v>
      </c>
    </row>
    <row r="5" spans="2:6" ht="39" thickBot="1">
      <c r="B5" s="70" t="s">
        <v>143</v>
      </c>
      <c r="C5" s="71" t="s">
        <v>144</v>
      </c>
      <c r="D5" s="72" t="s">
        <v>145</v>
      </c>
      <c r="F5" s="73">
        <v>0</v>
      </c>
    </row>
    <row r="6" spans="1:6" ht="39" thickBot="1">
      <c r="A6" t="s">
        <v>34</v>
      </c>
      <c r="B6" s="74" t="s">
        <v>146</v>
      </c>
      <c r="C6" s="72" t="s">
        <v>147</v>
      </c>
      <c r="D6" s="72" t="s">
        <v>148</v>
      </c>
      <c r="F6" s="75">
        <v>0.05</v>
      </c>
    </row>
    <row r="7" spans="1:6" ht="39" thickBot="1">
      <c r="A7" t="s">
        <v>28</v>
      </c>
      <c r="B7" s="74" t="s">
        <v>149</v>
      </c>
      <c r="C7" s="72" t="s">
        <v>150</v>
      </c>
      <c r="D7" s="72" t="s">
        <v>151</v>
      </c>
      <c r="F7" s="75">
        <v>0.25</v>
      </c>
    </row>
    <row r="8" spans="1:6" ht="51.75" thickBot="1">
      <c r="A8" t="s">
        <v>117</v>
      </c>
      <c r="B8" s="74" t="s">
        <v>152</v>
      </c>
      <c r="C8" s="72" t="s">
        <v>153</v>
      </c>
      <c r="D8" s="72" t="s">
        <v>154</v>
      </c>
      <c r="F8" s="75">
        <v>0.6</v>
      </c>
    </row>
    <row r="9" spans="1:6" ht="39" thickBot="1">
      <c r="A9" t="s">
        <v>112</v>
      </c>
      <c r="B9" s="74" t="s">
        <v>155</v>
      </c>
      <c r="C9" s="72" t="s">
        <v>156</v>
      </c>
      <c r="D9" s="72" t="s">
        <v>157</v>
      </c>
      <c r="F9" s="75">
        <v>0.9</v>
      </c>
    </row>
    <row r="10" ht="12.75">
      <c r="B10" s="76" t="s">
        <v>158</v>
      </c>
    </row>
    <row r="14" ht="12.75">
      <c r="A14" s="77" t="s">
        <v>159</v>
      </c>
    </row>
    <row r="15" ht="12.75">
      <c r="A15" t="s">
        <v>160</v>
      </c>
    </row>
    <row r="16" ht="12.75">
      <c r="A16" t="s">
        <v>161</v>
      </c>
    </row>
    <row r="17" ht="12.75">
      <c r="A17" t="s">
        <v>162</v>
      </c>
    </row>
    <row r="18" ht="12.75">
      <c r="A18" t="s">
        <v>163</v>
      </c>
    </row>
    <row r="20" ht="12.75">
      <c r="A20" t="s">
        <v>164</v>
      </c>
    </row>
    <row r="21" ht="12.75">
      <c r="A21" t="s">
        <v>165</v>
      </c>
    </row>
    <row r="22" ht="12.75">
      <c r="A22" t="s">
        <v>166</v>
      </c>
    </row>
  </sheetData>
  <mergeCells count="2">
    <mergeCell ref="B3:C3"/>
    <mergeCell ref="D3:D4"/>
  </mergeCell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H19"/>
  <sheetViews>
    <sheetView workbookViewId="0" topLeftCell="A1">
      <selection activeCell="D7" sqref="D7"/>
    </sheetView>
  </sheetViews>
  <sheetFormatPr defaultColWidth="9.140625" defaultRowHeight="12.75"/>
  <cols>
    <col min="1" max="1" width="5.00390625" style="0" bestFit="1" customWidth="1"/>
    <col min="2" max="2" width="19.7109375" style="0" bestFit="1" customWidth="1"/>
    <col min="3" max="3" width="5.421875" style="0" bestFit="1" customWidth="1"/>
    <col min="4" max="4" width="15.28125" style="0" bestFit="1" customWidth="1"/>
    <col min="5" max="5" width="14.8515625" style="0" bestFit="1" customWidth="1"/>
    <col min="6" max="6" width="16.57421875" style="0" bestFit="1" customWidth="1"/>
    <col min="7" max="7" width="14.8515625" style="0" bestFit="1" customWidth="1"/>
    <col min="8" max="8" width="9.421875" style="0" bestFit="1" customWidth="1"/>
  </cols>
  <sheetData>
    <row r="1" spans="4:8" ht="12.75">
      <c r="D1" s="75"/>
      <c r="E1" s="75"/>
      <c r="F1" s="75"/>
      <c r="G1" s="75"/>
      <c r="H1" s="75"/>
    </row>
    <row r="2" spans="1:8" ht="20.25">
      <c r="A2" s="78"/>
      <c r="B2" s="79"/>
      <c r="C2" s="79"/>
      <c r="D2" s="130" t="s">
        <v>167</v>
      </c>
      <c r="E2" s="131"/>
      <c r="F2" s="131"/>
      <c r="G2" s="131"/>
      <c r="H2" s="132"/>
    </row>
    <row r="3" spans="1:8" ht="20.25">
      <c r="A3" s="133" t="s">
        <v>168</v>
      </c>
      <c r="B3" s="80" t="s">
        <v>155</v>
      </c>
      <c r="C3" s="80" t="s">
        <v>112</v>
      </c>
      <c r="D3" s="81" t="s">
        <v>30</v>
      </c>
      <c r="E3" s="82" t="s">
        <v>43</v>
      </c>
      <c r="F3" s="83" t="s">
        <v>121</v>
      </c>
      <c r="G3" s="83" t="s">
        <v>121</v>
      </c>
      <c r="H3" s="84" t="s">
        <v>121</v>
      </c>
    </row>
    <row r="4" spans="1:8" ht="20.25">
      <c r="A4" s="134"/>
      <c r="B4" s="85" t="s">
        <v>152</v>
      </c>
      <c r="C4" s="85" t="s">
        <v>117</v>
      </c>
      <c r="D4" s="86" t="s">
        <v>30</v>
      </c>
      <c r="E4" s="87" t="s">
        <v>43</v>
      </c>
      <c r="F4" s="87" t="s">
        <v>43</v>
      </c>
      <c r="G4" s="88" t="s">
        <v>121</v>
      </c>
      <c r="H4" s="89" t="s">
        <v>121</v>
      </c>
    </row>
    <row r="5" spans="1:8" ht="20.25">
      <c r="A5" s="134"/>
      <c r="B5" s="85" t="s">
        <v>149</v>
      </c>
      <c r="C5" s="85" t="s">
        <v>28</v>
      </c>
      <c r="D5" s="86" t="s">
        <v>30</v>
      </c>
      <c r="E5" s="90" t="s">
        <v>30</v>
      </c>
      <c r="F5" s="87" t="s">
        <v>43</v>
      </c>
      <c r="G5" s="87" t="s">
        <v>43</v>
      </c>
      <c r="H5" s="89" t="s">
        <v>121</v>
      </c>
    </row>
    <row r="6" spans="1:8" ht="20.25">
      <c r="A6" s="134"/>
      <c r="B6" s="85" t="s">
        <v>146</v>
      </c>
      <c r="C6" s="85" t="s">
        <v>34</v>
      </c>
      <c r="D6" s="86" t="s">
        <v>30</v>
      </c>
      <c r="E6" s="90" t="s">
        <v>30</v>
      </c>
      <c r="F6" s="90" t="s">
        <v>30</v>
      </c>
      <c r="G6" s="87" t="s">
        <v>43</v>
      </c>
      <c r="H6" s="89" t="s">
        <v>121</v>
      </c>
    </row>
    <row r="7" spans="1:8" ht="20.25">
      <c r="A7" s="135"/>
      <c r="B7" s="91" t="s">
        <v>143</v>
      </c>
      <c r="C7" s="91" t="s">
        <v>67</v>
      </c>
      <c r="D7" s="92" t="s">
        <v>30</v>
      </c>
      <c r="E7" s="93" t="s">
        <v>30</v>
      </c>
      <c r="F7" s="93" t="s">
        <v>30</v>
      </c>
      <c r="G7" s="93" t="s">
        <v>30</v>
      </c>
      <c r="H7" s="94" t="s">
        <v>30</v>
      </c>
    </row>
    <row r="8" spans="1:8" ht="20.25">
      <c r="A8" s="95"/>
      <c r="B8" s="85"/>
      <c r="C8" s="85"/>
      <c r="D8" s="96" t="s">
        <v>35</v>
      </c>
      <c r="E8" s="97" t="s">
        <v>29</v>
      </c>
      <c r="F8" s="97" t="s">
        <v>47</v>
      </c>
      <c r="G8" s="97" t="s">
        <v>42</v>
      </c>
      <c r="H8" s="98" t="s">
        <v>68</v>
      </c>
    </row>
    <row r="9" spans="1:8" ht="20.25">
      <c r="A9" s="99"/>
      <c r="B9" s="100"/>
      <c r="C9" s="100"/>
      <c r="D9" s="136" t="s">
        <v>169</v>
      </c>
      <c r="E9" s="137"/>
      <c r="F9" s="137"/>
      <c r="G9" s="137"/>
      <c r="H9" s="138"/>
    </row>
    <row r="12" spans="1:8" ht="20.25">
      <c r="A12" s="78"/>
      <c r="B12" s="79"/>
      <c r="C12" s="79"/>
      <c r="D12" s="130" t="s">
        <v>167</v>
      </c>
      <c r="E12" s="131"/>
      <c r="F12" s="131"/>
      <c r="G12" s="131"/>
      <c r="H12" s="132"/>
    </row>
    <row r="13" spans="1:8" ht="20.25">
      <c r="A13" s="133" t="s">
        <v>168</v>
      </c>
      <c r="B13" s="80" t="s">
        <v>155</v>
      </c>
      <c r="C13" s="80" t="s">
        <v>112</v>
      </c>
      <c r="D13" s="81">
        <v>1</v>
      </c>
      <c r="E13" s="82">
        <v>1</v>
      </c>
      <c r="F13" s="83"/>
      <c r="G13" s="83"/>
      <c r="H13" s="84"/>
    </row>
    <row r="14" spans="1:8" ht="20.25">
      <c r="A14" s="134"/>
      <c r="B14" s="85" t="s">
        <v>152</v>
      </c>
      <c r="C14" s="85" t="s">
        <v>117</v>
      </c>
      <c r="D14" s="86"/>
      <c r="E14" s="87"/>
      <c r="F14" s="87"/>
      <c r="G14" s="88"/>
      <c r="H14" s="89"/>
    </row>
    <row r="15" spans="1:8" ht="20.25">
      <c r="A15" s="134"/>
      <c r="B15" s="85" t="s">
        <v>149</v>
      </c>
      <c r="C15" s="85" t="s">
        <v>28</v>
      </c>
      <c r="D15" s="86">
        <v>2</v>
      </c>
      <c r="E15" s="90">
        <v>2</v>
      </c>
      <c r="F15" s="87">
        <v>3</v>
      </c>
      <c r="G15" s="87">
        <v>2</v>
      </c>
      <c r="H15" s="89"/>
    </row>
    <row r="16" spans="1:8" ht="20.25">
      <c r="A16" s="134"/>
      <c r="B16" s="85" t="s">
        <v>146</v>
      </c>
      <c r="C16" s="85" t="s">
        <v>34</v>
      </c>
      <c r="D16" s="86">
        <v>3</v>
      </c>
      <c r="E16" s="90"/>
      <c r="F16" s="90">
        <v>1</v>
      </c>
      <c r="G16" s="87"/>
      <c r="H16" s="89"/>
    </row>
    <row r="17" spans="1:8" ht="20.25">
      <c r="A17" s="135"/>
      <c r="B17" s="91" t="s">
        <v>143</v>
      </c>
      <c r="C17" s="91" t="s">
        <v>67</v>
      </c>
      <c r="D17" s="92"/>
      <c r="E17" s="93"/>
      <c r="F17" s="93"/>
      <c r="G17" s="93"/>
      <c r="H17" s="94"/>
    </row>
    <row r="18" spans="1:8" ht="20.25">
      <c r="A18" s="95"/>
      <c r="B18" s="85"/>
      <c r="C18" s="85"/>
      <c r="D18" s="96" t="s">
        <v>35</v>
      </c>
      <c r="E18" s="97" t="s">
        <v>29</v>
      </c>
      <c r="F18" s="97" t="s">
        <v>47</v>
      </c>
      <c r="G18" s="97" t="s">
        <v>42</v>
      </c>
      <c r="H18" s="98" t="s">
        <v>68</v>
      </c>
    </row>
    <row r="19" spans="1:8" ht="20.25">
      <c r="A19" s="99"/>
      <c r="B19" s="100"/>
      <c r="C19" s="100"/>
      <c r="D19" s="136" t="s">
        <v>169</v>
      </c>
      <c r="E19" s="137"/>
      <c r="F19" s="137"/>
      <c r="G19" s="137"/>
      <c r="H19" s="138"/>
    </row>
  </sheetData>
  <mergeCells count="6">
    <mergeCell ref="D2:H2"/>
    <mergeCell ref="D12:H12"/>
    <mergeCell ref="A13:A17"/>
    <mergeCell ref="D19:H19"/>
    <mergeCell ref="A3:A7"/>
    <mergeCell ref="D9:H9"/>
  </mergeCells>
  <printOptions/>
  <pageMargins left="0.75" right="0.75" top="1" bottom="1" header="0.5" footer="0.5"/>
  <pageSetup fitToHeight="1" fitToWidth="1" horizontalDpi="600" verticalDpi="600" orientation="portrait" scale="89" r:id="rId1"/>
</worksheet>
</file>

<file path=xl/worksheets/sheet6.xml><?xml version="1.0" encoding="utf-8"?>
<worksheet xmlns="http://schemas.openxmlformats.org/spreadsheetml/2006/main" xmlns:r="http://schemas.openxmlformats.org/officeDocument/2006/relationships">
  <sheetPr codeName="Sheet4"/>
  <dimension ref="A1:J39"/>
  <sheetViews>
    <sheetView workbookViewId="0" topLeftCell="A1">
      <selection activeCell="D7" sqref="D7"/>
    </sheetView>
  </sheetViews>
  <sheetFormatPr defaultColWidth="9.140625" defaultRowHeight="12.75"/>
  <cols>
    <col min="1" max="1" width="6.57421875" style="0" customWidth="1"/>
    <col min="2" max="2" width="53.28125" style="0" bestFit="1" customWidth="1"/>
    <col min="3" max="3" width="9.7109375" style="0" bestFit="1" customWidth="1"/>
    <col min="4" max="4" width="39.8515625" style="0" customWidth="1"/>
    <col min="5" max="9" width="9.8515625" style="0" bestFit="1" customWidth="1"/>
  </cols>
  <sheetData>
    <row r="1" ht="12.75">
      <c r="A1" s="77" t="s">
        <v>170</v>
      </c>
    </row>
    <row r="2" spans="1:5" ht="12.75">
      <c r="A2" t="s">
        <v>171</v>
      </c>
      <c r="E2" t="s">
        <v>172</v>
      </c>
    </row>
    <row r="3" spans="5:10" ht="12.75">
      <c r="E3" s="77" t="s">
        <v>173</v>
      </c>
      <c r="F3" s="77" t="s">
        <v>174</v>
      </c>
      <c r="G3" s="77" t="s">
        <v>175</v>
      </c>
      <c r="H3" s="77" t="s">
        <v>176</v>
      </c>
      <c r="I3" s="77" t="s">
        <v>177</v>
      </c>
      <c r="J3" s="77" t="s">
        <v>178</v>
      </c>
    </row>
    <row r="4" spans="1:10" ht="12.75">
      <c r="A4" t="s">
        <v>179</v>
      </c>
      <c r="E4" s="101"/>
      <c r="F4" s="101"/>
      <c r="G4" s="101"/>
      <c r="H4" s="101"/>
      <c r="I4" s="101"/>
      <c r="J4" s="101"/>
    </row>
    <row r="5" spans="2:10" ht="12.75">
      <c r="B5" t="s">
        <v>180</v>
      </c>
      <c r="C5" t="s">
        <v>181</v>
      </c>
      <c r="D5" t="s">
        <v>182</v>
      </c>
      <c r="E5" s="101"/>
      <c r="F5" s="101">
        <v>95.3</v>
      </c>
      <c r="G5" s="101"/>
      <c r="H5" s="101"/>
      <c r="I5" s="101"/>
      <c r="J5" s="101">
        <v>95.3</v>
      </c>
    </row>
    <row r="6" spans="2:10" ht="12.75">
      <c r="B6" t="s">
        <v>183</v>
      </c>
      <c r="C6" t="s">
        <v>184</v>
      </c>
      <c r="D6" t="s">
        <v>185</v>
      </c>
      <c r="E6" s="101"/>
      <c r="F6" s="101"/>
      <c r="G6" s="101">
        <v>33.7</v>
      </c>
      <c r="H6" s="101"/>
      <c r="I6" s="101"/>
      <c r="J6" s="101">
        <v>33.7</v>
      </c>
    </row>
    <row r="7" spans="2:10" ht="12.75">
      <c r="B7" t="s">
        <v>186</v>
      </c>
      <c r="C7" t="s">
        <v>187</v>
      </c>
      <c r="D7" t="s">
        <v>188</v>
      </c>
      <c r="E7" s="101"/>
      <c r="F7" s="101"/>
      <c r="G7" s="101">
        <v>64.7</v>
      </c>
      <c r="H7" s="101">
        <v>17.8</v>
      </c>
      <c r="I7" s="101"/>
      <c r="J7" s="101">
        <v>82.5</v>
      </c>
    </row>
    <row r="8" spans="2:10" ht="12.75">
      <c r="B8" t="s">
        <v>189</v>
      </c>
      <c r="C8" t="s">
        <v>190</v>
      </c>
      <c r="D8" t="s">
        <v>191</v>
      </c>
      <c r="E8" s="101"/>
      <c r="F8" s="101"/>
      <c r="G8" s="101">
        <v>10</v>
      </c>
      <c r="H8" s="101"/>
      <c r="I8" s="101"/>
      <c r="J8" s="101">
        <v>10</v>
      </c>
    </row>
    <row r="9" spans="2:10" ht="12.75">
      <c r="B9" t="s">
        <v>192</v>
      </c>
      <c r="C9" t="s">
        <v>193</v>
      </c>
      <c r="D9" t="s">
        <v>194</v>
      </c>
      <c r="E9" s="101"/>
      <c r="F9" s="101"/>
      <c r="G9" s="101">
        <v>45</v>
      </c>
      <c r="H9" s="101"/>
      <c r="I9" s="101"/>
      <c r="J9" s="101">
        <v>45</v>
      </c>
    </row>
    <row r="10" spans="2:10" ht="12.75">
      <c r="B10" t="s">
        <v>192</v>
      </c>
      <c r="C10" t="s">
        <v>195</v>
      </c>
      <c r="D10" t="s">
        <v>196</v>
      </c>
      <c r="E10" s="102"/>
      <c r="F10" s="102"/>
      <c r="G10" s="102">
        <v>140</v>
      </c>
      <c r="H10" s="102"/>
      <c r="I10" s="102"/>
      <c r="J10" s="102">
        <v>140</v>
      </c>
    </row>
    <row r="11" spans="5:10" ht="12.75">
      <c r="E11" s="103">
        <f aca="true" t="shared" si="0" ref="E11:J11">SUM(E4:E10)</f>
        <v>0</v>
      </c>
      <c r="F11" s="103">
        <f t="shared" si="0"/>
        <v>95.3</v>
      </c>
      <c r="G11" s="103">
        <f t="shared" si="0"/>
        <v>293.4</v>
      </c>
      <c r="H11" s="103">
        <f t="shared" si="0"/>
        <v>17.8</v>
      </c>
      <c r="I11" s="103">
        <f t="shared" si="0"/>
        <v>0</v>
      </c>
      <c r="J11" s="103">
        <f t="shared" si="0"/>
        <v>406.5</v>
      </c>
    </row>
    <row r="12" spans="1:10" ht="12.75">
      <c r="A12" t="s">
        <v>197</v>
      </c>
      <c r="E12" s="101"/>
      <c r="F12" s="101"/>
      <c r="G12" s="101"/>
      <c r="H12" s="101"/>
      <c r="I12" s="101"/>
      <c r="J12" s="101"/>
    </row>
    <row r="13" spans="2:10" ht="12.75">
      <c r="B13" t="s">
        <v>198</v>
      </c>
      <c r="C13" t="s">
        <v>199</v>
      </c>
      <c r="D13" t="s">
        <v>200</v>
      </c>
      <c r="E13" s="101"/>
      <c r="F13" s="101"/>
      <c r="G13" s="101">
        <v>58.5</v>
      </c>
      <c r="H13" s="101"/>
      <c r="I13" s="101"/>
      <c r="J13" s="101">
        <v>58.5</v>
      </c>
    </row>
    <row r="14" spans="2:10" ht="12.75">
      <c r="B14" t="s">
        <v>201</v>
      </c>
      <c r="C14" t="s">
        <v>202</v>
      </c>
      <c r="D14" t="s">
        <v>203</v>
      </c>
      <c r="E14" s="101">
        <v>30</v>
      </c>
      <c r="F14" s="101"/>
      <c r="G14" s="101"/>
      <c r="H14" s="101"/>
      <c r="I14" s="101"/>
      <c r="J14" s="101">
        <v>30</v>
      </c>
    </row>
    <row r="15" spans="2:10" ht="12.75">
      <c r="B15" t="s">
        <v>204</v>
      </c>
      <c r="C15" t="s">
        <v>205</v>
      </c>
      <c r="D15" t="s">
        <v>206</v>
      </c>
      <c r="E15" s="101">
        <v>77.6</v>
      </c>
      <c r="F15" s="101"/>
      <c r="G15" s="101"/>
      <c r="H15" s="101"/>
      <c r="I15" s="101"/>
      <c r="J15" s="101">
        <v>77.6</v>
      </c>
    </row>
    <row r="16" spans="2:10" ht="12.75">
      <c r="B16" t="s">
        <v>204</v>
      </c>
      <c r="C16" t="s">
        <v>207</v>
      </c>
      <c r="D16" t="s">
        <v>208</v>
      </c>
      <c r="E16" s="101">
        <v>57.1</v>
      </c>
      <c r="F16" s="101">
        <v>3.5</v>
      </c>
      <c r="G16" s="101"/>
      <c r="H16" s="101"/>
      <c r="I16" s="101"/>
      <c r="J16" s="101">
        <v>60.6</v>
      </c>
    </row>
    <row r="17" spans="2:10" ht="12.75">
      <c r="B17" t="s">
        <v>209</v>
      </c>
      <c r="C17" t="s">
        <v>210</v>
      </c>
      <c r="D17" t="s">
        <v>211</v>
      </c>
      <c r="E17" s="101"/>
      <c r="F17" s="101">
        <v>30</v>
      </c>
      <c r="G17" s="101"/>
      <c r="H17" s="101"/>
      <c r="I17" s="101"/>
      <c r="J17" s="101">
        <v>30</v>
      </c>
    </row>
    <row r="18" spans="2:10" ht="12.75">
      <c r="B18" t="s">
        <v>212</v>
      </c>
      <c r="C18" t="s">
        <v>213</v>
      </c>
      <c r="D18" t="s">
        <v>214</v>
      </c>
      <c r="E18" s="101"/>
      <c r="F18" s="101">
        <v>371.2</v>
      </c>
      <c r="G18" s="101">
        <v>88.4</v>
      </c>
      <c r="H18" s="101"/>
      <c r="I18" s="101"/>
      <c r="J18" s="101">
        <v>459.6</v>
      </c>
    </row>
    <row r="19" spans="2:10" ht="12.75">
      <c r="B19" t="s">
        <v>212</v>
      </c>
      <c r="C19" t="s">
        <v>215</v>
      </c>
      <c r="D19" t="s">
        <v>216</v>
      </c>
      <c r="E19" s="101"/>
      <c r="F19" s="101"/>
      <c r="G19" s="101">
        <v>480.1</v>
      </c>
      <c r="H19" s="101">
        <v>108.7</v>
      </c>
      <c r="I19" s="101"/>
      <c r="J19" s="101">
        <v>588.8</v>
      </c>
    </row>
    <row r="20" spans="2:10" ht="12.75">
      <c r="B20" t="s">
        <v>212</v>
      </c>
      <c r="C20" t="s">
        <v>217</v>
      </c>
      <c r="D20" t="s">
        <v>218</v>
      </c>
      <c r="E20" s="101"/>
      <c r="F20" s="101"/>
      <c r="G20" s="101">
        <v>83.6</v>
      </c>
      <c r="H20" s="101"/>
      <c r="I20" s="101"/>
      <c r="J20" s="101">
        <v>83.6</v>
      </c>
    </row>
    <row r="21" spans="2:10" ht="12.75">
      <c r="B21" t="s">
        <v>212</v>
      </c>
      <c r="C21" t="s">
        <v>219</v>
      </c>
      <c r="D21" t="s">
        <v>220</v>
      </c>
      <c r="E21" s="101"/>
      <c r="F21" s="101"/>
      <c r="G21" s="101">
        <v>84.8</v>
      </c>
      <c r="H21" s="101"/>
      <c r="I21" s="101"/>
      <c r="J21" s="101">
        <v>84.8</v>
      </c>
    </row>
    <row r="22" spans="2:10" ht="12.75">
      <c r="B22" t="s">
        <v>212</v>
      </c>
      <c r="C22" t="s">
        <v>221</v>
      </c>
      <c r="D22" t="s">
        <v>222</v>
      </c>
      <c r="E22" s="101"/>
      <c r="F22" s="101">
        <v>97.5</v>
      </c>
      <c r="G22" s="101"/>
      <c r="H22" s="101"/>
      <c r="I22" s="101"/>
      <c r="J22" s="101">
        <v>97.5</v>
      </c>
    </row>
    <row r="23" spans="2:10" ht="12.75">
      <c r="B23" t="s">
        <v>212</v>
      </c>
      <c r="C23" t="s">
        <v>223</v>
      </c>
      <c r="D23" t="s">
        <v>224</v>
      </c>
      <c r="E23" s="102"/>
      <c r="F23" s="102">
        <v>13.9</v>
      </c>
      <c r="G23" s="102"/>
      <c r="H23" s="102"/>
      <c r="I23" s="102"/>
      <c r="J23" s="102">
        <v>13.9</v>
      </c>
    </row>
    <row r="24" spans="5:10" ht="12.75">
      <c r="E24" s="103">
        <f aca="true" t="shared" si="1" ref="E24:J24">SUM(E13:E23)</f>
        <v>164.7</v>
      </c>
      <c r="F24" s="103">
        <f t="shared" si="1"/>
        <v>516.1</v>
      </c>
      <c r="G24" s="103">
        <f t="shared" si="1"/>
        <v>795.4</v>
      </c>
      <c r="H24" s="103">
        <f t="shared" si="1"/>
        <v>108.7</v>
      </c>
      <c r="I24" s="103">
        <f t="shared" si="1"/>
        <v>0</v>
      </c>
      <c r="J24" s="103">
        <f t="shared" si="1"/>
        <v>1584.8999999999999</v>
      </c>
    </row>
    <row r="25" spans="5:10" ht="12.75">
      <c r="E25" s="101"/>
      <c r="F25" s="101"/>
      <c r="G25" s="101"/>
      <c r="H25" s="101"/>
      <c r="I25" s="101"/>
      <c r="J25" s="101"/>
    </row>
    <row r="26" spans="5:10" ht="12.75">
      <c r="E26" s="101"/>
      <c r="F26" s="101"/>
      <c r="G26" s="101"/>
      <c r="H26" s="101"/>
      <c r="I26" s="101"/>
      <c r="J26" s="101"/>
    </row>
    <row r="27" spans="1:10" ht="12.75">
      <c r="A27" s="104" t="s">
        <v>225</v>
      </c>
      <c r="E27" s="101"/>
      <c r="F27" s="101"/>
      <c r="G27" s="101"/>
      <c r="H27" s="101"/>
      <c r="I27" s="101"/>
      <c r="J27" s="101"/>
    </row>
    <row r="28" spans="5:10" ht="12.75">
      <c r="E28" s="101"/>
      <c r="F28" s="101"/>
      <c r="G28" s="101"/>
      <c r="H28" s="101"/>
      <c r="I28" s="101"/>
      <c r="J28" s="101"/>
    </row>
    <row r="29" spans="2:10" ht="12.75">
      <c r="B29" t="s">
        <v>226</v>
      </c>
      <c r="E29" s="103">
        <f aca="true" t="shared" si="2" ref="E29:J29">+E11/2</f>
        <v>0</v>
      </c>
      <c r="F29" s="103">
        <f t="shared" si="2"/>
        <v>47.65</v>
      </c>
      <c r="G29" s="103">
        <f t="shared" si="2"/>
        <v>146.7</v>
      </c>
      <c r="H29" s="103">
        <f t="shared" si="2"/>
        <v>8.9</v>
      </c>
      <c r="I29" s="103">
        <f t="shared" si="2"/>
        <v>0</v>
      </c>
      <c r="J29" s="103">
        <f t="shared" si="2"/>
        <v>203.25</v>
      </c>
    </row>
    <row r="30" spans="2:10" ht="12.75">
      <c r="B30" t="s">
        <v>227</v>
      </c>
      <c r="C30" s="105">
        <v>0.03</v>
      </c>
      <c r="D30" t="s">
        <v>228</v>
      </c>
      <c r="E30" s="106">
        <v>0</v>
      </c>
      <c r="F30" s="106">
        <f>(1+$C$30)-1</f>
        <v>0.030000000000000027</v>
      </c>
      <c r="G30" s="106">
        <f>((1+C30)*(1+C30))-1</f>
        <v>0.060899999999999954</v>
      </c>
      <c r="H30" s="106">
        <f>((1+C30)*(1+C30)*(1+C30))-1</f>
        <v>0.092727</v>
      </c>
      <c r="I30" s="106">
        <f>((1+C30)*(1+C30)*(1+C30)*(1+C30))-1</f>
        <v>0.12550881000000014</v>
      </c>
      <c r="J30" s="106"/>
    </row>
    <row r="31" spans="3:10" ht="12.75">
      <c r="C31" s="105"/>
      <c r="E31" s="103">
        <f>E30*E$29</f>
        <v>0</v>
      </c>
      <c r="F31" s="103">
        <f>F30*F$29</f>
        <v>1.4295000000000013</v>
      </c>
      <c r="G31" s="103">
        <f>G30*G$29</f>
        <v>8.934029999999993</v>
      </c>
      <c r="H31" s="103">
        <f>H30*H$29</f>
        <v>0.8252703</v>
      </c>
      <c r="I31" s="103">
        <f>I30*I$29</f>
        <v>0</v>
      </c>
      <c r="J31" s="107">
        <f>SUM(E31:I31)</f>
        <v>11.188800299999993</v>
      </c>
    </row>
    <row r="32" spans="2:10" ht="12.75">
      <c r="B32" t="s">
        <v>229</v>
      </c>
      <c r="C32" s="105">
        <v>0.2</v>
      </c>
      <c r="D32" t="s">
        <v>228</v>
      </c>
      <c r="E32" s="106">
        <v>0</v>
      </c>
      <c r="F32" s="106">
        <f>(1+$C$32)-1</f>
        <v>0.19999999999999996</v>
      </c>
      <c r="G32" s="106">
        <f>((1+C32)*(1+C32))-1</f>
        <v>0.43999999999999995</v>
      </c>
      <c r="H32" s="106">
        <f>((1+C32)*(1+C32)*(1+C32))-1</f>
        <v>0.728</v>
      </c>
      <c r="I32" s="106">
        <f>((1+C32)*(1+C32)*(1+C32)*(1+C32))-1</f>
        <v>1.0735999999999999</v>
      </c>
      <c r="J32" s="106"/>
    </row>
    <row r="33" spans="5:10" ht="12.75">
      <c r="E33" s="103">
        <f>E32*E$29</f>
        <v>0</v>
      </c>
      <c r="F33" s="103">
        <f>F32*F$29</f>
        <v>9.529999999999998</v>
      </c>
      <c r="G33" s="103">
        <f>G32*G$29</f>
        <v>64.54799999999999</v>
      </c>
      <c r="H33" s="103">
        <f>H32*H$29</f>
        <v>6.4792000000000005</v>
      </c>
      <c r="I33" s="103">
        <f>I32*I$29</f>
        <v>0</v>
      </c>
      <c r="J33" s="107">
        <f>SUM(E33:I33)</f>
        <v>80.5572</v>
      </c>
    </row>
    <row r="34" spans="5:10" ht="12.75">
      <c r="E34" s="103"/>
      <c r="F34" s="103"/>
      <c r="G34" s="103"/>
      <c r="H34" s="103"/>
      <c r="I34" s="103"/>
      <c r="J34" s="103"/>
    </row>
    <row r="35" spans="2:10" ht="12.75">
      <c r="B35" t="s">
        <v>230</v>
      </c>
      <c r="E35" s="103">
        <f aca="true" t="shared" si="3" ref="E35:J35">+E24/2</f>
        <v>82.35</v>
      </c>
      <c r="F35" s="103">
        <f t="shared" si="3"/>
        <v>258.05</v>
      </c>
      <c r="G35" s="103">
        <f t="shared" si="3"/>
        <v>397.7</v>
      </c>
      <c r="H35" s="103">
        <f t="shared" si="3"/>
        <v>54.35</v>
      </c>
      <c r="I35" s="103">
        <f t="shared" si="3"/>
        <v>0</v>
      </c>
      <c r="J35" s="103">
        <f t="shared" si="3"/>
        <v>792.4499999999999</v>
      </c>
    </row>
    <row r="36" spans="2:10" ht="12.75">
      <c r="B36" t="s">
        <v>231</v>
      </c>
      <c r="C36" s="105">
        <v>0.03</v>
      </c>
      <c r="D36" t="s">
        <v>228</v>
      </c>
      <c r="E36" s="106">
        <v>0</v>
      </c>
      <c r="F36" s="106">
        <f>(1+$C$36)-1</f>
        <v>0.030000000000000027</v>
      </c>
      <c r="G36" s="106">
        <f>((1+C36)*(1+C36))-1</f>
        <v>0.060899999999999954</v>
      </c>
      <c r="H36" s="106">
        <f>((1+C36)*(1+C36)*(1+C36))-1</f>
        <v>0.092727</v>
      </c>
      <c r="I36" s="106">
        <f>((1+C36)*(1+C36)*(1+C36)*(1+C36))-1</f>
        <v>0.12550881000000014</v>
      </c>
      <c r="J36" s="106"/>
    </row>
    <row r="37" spans="3:10" ht="12.75">
      <c r="C37" s="105"/>
      <c r="E37" s="103">
        <f>E36*E$35</f>
        <v>0</v>
      </c>
      <c r="F37" s="103">
        <f>F36*F$35</f>
        <v>7.741500000000007</v>
      </c>
      <c r="G37" s="103">
        <f>G36*G$35</f>
        <v>24.21992999999998</v>
      </c>
      <c r="H37" s="103">
        <f>H36*H$35</f>
        <v>5.039712450000001</v>
      </c>
      <c r="I37" s="103">
        <f>I36*I$35</f>
        <v>0</v>
      </c>
      <c r="J37" s="107">
        <f>SUM(E37:I37)</f>
        <v>37.00114244999999</v>
      </c>
    </row>
    <row r="38" spans="2:10" ht="12.75">
      <c r="B38" t="s">
        <v>232</v>
      </c>
      <c r="C38" s="105">
        <v>0.2</v>
      </c>
      <c r="D38" t="s">
        <v>228</v>
      </c>
      <c r="E38" s="106">
        <v>0</v>
      </c>
      <c r="F38" s="106">
        <f>(1+$C$38)-1</f>
        <v>0.19999999999999996</v>
      </c>
      <c r="G38" s="106">
        <f>((1+C38)*(1+C38))-1</f>
        <v>0.43999999999999995</v>
      </c>
      <c r="H38" s="106">
        <f>((1+C38)*(1+C38)*(1+C38))-1</f>
        <v>0.728</v>
      </c>
      <c r="I38" s="106">
        <f>((1+C38)*(1+C38)*(1+C38)*(1+C38))-1</f>
        <v>1.0735999999999999</v>
      </c>
      <c r="J38" s="106"/>
    </row>
    <row r="39" spans="5:10" ht="12.75">
      <c r="E39" s="103">
        <f>E38*E$35</f>
        <v>0</v>
      </c>
      <c r="F39" s="103">
        <f>F38*F$35</f>
        <v>51.60999999999999</v>
      </c>
      <c r="G39" s="103">
        <f>G38*G$35</f>
        <v>174.98799999999997</v>
      </c>
      <c r="H39" s="103">
        <f>H38*H$35</f>
        <v>39.5668</v>
      </c>
      <c r="I39" s="103">
        <f>I38*I$35</f>
        <v>0</v>
      </c>
      <c r="J39" s="107">
        <f>SUM(E39:I39)</f>
        <v>266.16479999999996</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B11"/>
  <sheetViews>
    <sheetView workbookViewId="0" topLeftCell="A1">
      <selection activeCell="D7" sqref="D7"/>
    </sheetView>
  </sheetViews>
  <sheetFormatPr defaultColWidth="9.140625" defaultRowHeight="12.75"/>
  <cols>
    <col min="2" max="2" width="73.57421875" style="108" customWidth="1"/>
  </cols>
  <sheetData>
    <row r="2" ht="25.5">
      <c r="B2" s="108" t="s">
        <v>233</v>
      </c>
    </row>
    <row r="3" ht="12.75">
      <c r="B3" s="108" t="s">
        <v>234</v>
      </c>
    </row>
    <row r="4" ht="25.5">
      <c r="B4" s="108" t="s">
        <v>235</v>
      </c>
    </row>
    <row r="5" ht="25.5">
      <c r="B5" s="108" t="s">
        <v>236</v>
      </c>
    </row>
    <row r="6" ht="25.5">
      <c r="B6" s="108" t="s">
        <v>237</v>
      </c>
    </row>
    <row r="7" ht="25.5">
      <c r="B7" s="108" t="s">
        <v>238</v>
      </c>
    </row>
    <row r="8" ht="25.5">
      <c r="B8" s="108" t="s">
        <v>239</v>
      </c>
    </row>
    <row r="9" ht="25.5">
      <c r="B9" s="108" t="s">
        <v>240</v>
      </c>
    </row>
    <row r="10" ht="25.5">
      <c r="B10" s="108" t="s">
        <v>241</v>
      </c>
    </row>
    <row r="11" ht="25.5">
      <c r="B11" s="108" t="s">
        <v>242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pheitzen</dc:creator>
  <cp:keywords/>
  <dc:description/>
  <cp:lastModifiedBy>bsimmons</cp:lastModifiedBy>
  <cp:lastPrinted>2007-09-26T17:26:59Z</cp:lastPrinted>
  <dcterms:created xsi:type="dcterms:W3CDTF">2007-09-26T15:15:00Z</dcterms:created>
  <dcterms:modified xsi:type="dcterms:W3CDTF">2007-10-24T19:24:03Z</dcterms:modified>
  <cp:category/>
  <cp:version/>
  <cp:contentType/>
  <cp:contentStatus/>
</cp:coreProperties>
</file>