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420" windowWidth="15480" windowHeight="9420" activeTab="0"/>
  </bookViews>
  <sheets>
    <sheet name="Fab Project" sheetId="1" r:id="rId1"/>
    <sheet name="M&amp;S" sheetId="2" r:id="rId2"/>
  </sheets>
  <definedNames>
    <definedName name="_xlnm.Print_Area" localSheetId="0">'Fab Project'!$A$1:$N$48</definedName>
    <definedName name="_xlnm.Print_Area" localSheetId="1">'M&amp;S'!$A$1:$M$53</definedName>
    <definedName name="_xlnm.Print_Titles" localSheetId="0">'Fab Project'!$1:$1</definedName>
    <definedName name="_xlnm.Print_Titles" localSheetId="1">'M&amp;S'!$1:$3</definedName>
  </definedNames>
  <calcPr fullCalcOnLoad="1"/>
</workbook>
</file>

<file path=xl/sharedStrings.xml><?xml version="1.0" encoding="utf-8"?>
<sst xmlns="http://schemas.openxmlformats.org/spreadsheetml/2006/main" count="89" uniqueCount="59">
  <si>
    <t>Activity Title</t>
  </si>
  <si>
    <t>M&amp;S Costs</t>
  </si>
  <si>
    <t>Procured Hardware/Material</t>
  </si>
  <si>
    <t>Purchased Design Services</t>
  </si>
  <si>
    <t>Procured Installation/Assembly Costs</t>
  </si>
  <si>
    <t>Other Costs</t>
  </si>
  <si>
    <t>Travel</t>
  </si>
  <si>
    <t>Labor</t>
  </si>
  <si>
    <t xml:space="preserve">Level of Effort </t>
  </si>
  <si>
    <t>FY2007</t>
  </si>
  <si>
    <t>no.</t>
  </si>
  <si>
    <t>Description:</t>
  </si>
  <si>
    <t>FY2008</t>
  </si>
  <si>
    <t>Materials and Subcontracts (M&amp;S)</t>
  </si>
  <si>
    <t>w/o G&amp;A</t>
  </si>
  <si>
    <t>Purchased parts:</t>
  </si>
  <si>
    <t>Worksheet:</t>
  </si>
  <si>
    <t>subtotal, purchased parts</t>
  </si>
  <si>
    <t>Profit at 10%</t>
  </si>
  <si>
    <t>total, procured hdwe/matl.</t>
  </si>
  <si>
    <t>Manhours per fiscal year by labor category</t>
  </si>
  <si>
    <t>subtotal purchased materials</t>
  </si>
  <si>
    <t>Purchased materials for in-house fabrication and sub-assembly</t>
  </si>
  <si>
    <t>TOTAL</t>
  </si>
  <si>
    <t>Comment</t>
  </si>
  <si>
    <t>no purchased services anticipated</t>
  </si>
  <si>
    <t>All installation and assembly costs are included in WBS 7</t>
  </si>
  <si>
    <t>Contingency</t>
  </si>
  <si>
    <t>Overall on this WBS</t>
  </si>
  <si>
    <t>total</t>
  </si>
  <si>
    <t>assumes one trip every 6 months</t>
  </si>
  <si>
    <t>WBS 192  Stellarator Core Integration and Global Analysis</t>
  </si>
  <si>
    <t>This element covers the hardware and software required for WBS 1 activities at ORNL.  These activities are not covered by overhead as they are at PPPL.</t>
  </si>
  <si>
    <t>Pro-E licenses</t>
  </si>
  <si>
    <t>cost ea/yr</t>
  </si>
  <si>
    <t>yrs</t>
  </si>
  <si>
    <t>% to NCSX</t>
  </si>
  <si>
    <t>ANSYS maintenance</t>
  </si>
  <si>
    <t>IPA maint.</t>
  </si>
  <si>
    <t>Workstations</t>
  </si>
  <si>
    <t>Printer / Plotter maint.</t>
  </si>
  <si>
    <t>Rhino</t>
  </si>
  <si>
    <t>software</t>
  </si>
  <si>
    <t>hardware</t>
  </si>
  <si>
    <t>subtotal, software</t>
  </si>
  <si>
    <t>Corel Draw</t>
  </si>
  <si>
    <t>misc software</t>
  </si>
  <si>
    <t>subtotal, hardware</t>
  </si>
  <si>
    <t>based on replacement every two years</t>
  </si>
  <si>
    <t>based on historical maint. Costs</t>
  </si>
  <si>
    <t>FY 2003 maint costs</t>
  </si>
  <si>
    <t>Based on historical costs</t>
  </si>
  <si>
    <t>profit already in numbers</t>
  </si>
  <si>
    <t>Worksheet for FY2007 to 2009</t>
  </si>
  <si>
    <t>FY07 to FY09</t>
  </si>
  <si>
    <t>FY 2007 maint costs</t>
  </si>
  <si>
    <t>FY2009</t>
  </si>
  <si>
    <t>FY2007 -2009</t>
  </si>
  <si>
    <t>This effort covers design integration activities for the Stellarator Core, including global Pro-E models and drawings for the Stellarator Core,  Pro-Intralink database maintenance of all drawings and CAD models, analyses common to all of WBS 1, and design criteria documents.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</si>
</sst>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&quot;$&quot;#,##0"/>
    <numFmt numFmtId="167" formatCode="&quot;$&quot;#,##0.0"/>
    <numFmt numFmtId="168" formatCode="&quot;$&quot;#,##0.00;[Red]&quot;$&quot;#,##0.00"/>
    <numFmt numFmtId="169" formatCode="#,##0;[Red]#,##0"/>
    <numFmt numFmtId="170" formatCode="0;[Red]0"/>
    <numFmt numFmtId="171" formatCode="#,##0.0;[Red]#,##0.0"/>
    <numFmt numFmtId="172" formatCode="&quot;$&quot;#,##0;[Red]&quot;$&quot;#,##0"/>
    <numFmt numFmtId="173" formatCode="&quot;$&quot;#,##0.00"/>
    <numFmt numFmtId="174" formatCode="[$-409]dddd\,\ mmmm\ dd\,\ yyyy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</numFmts>
  <fonts count="1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i/>
      <u val="single"/>
      <sz val="12"/>
      <name val="Arial"/>
      <family val="2"/>
    </font>
    <font>
      <b/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centerContinuous" wrapText="1"/>
    </xf>
    <xf numFmtId="0" fontId="0" fillId="2" borderId="0" xfId="0" applyFill="1" applyAlignment="1">
      <alignment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14" fontId="1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9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4" fillId="0" borderId="0" xfId="0" applyFont="1" applyAlignment="1">
      <alignment horizontal="left"/>
    </xf>
    <xf numFmtId="166" fontId="0" fillId="0" borderId="0" xfId="0" applyNumberFormat="1" applyAlignment="1">
      <alignment/>
    </xf>
    <xf numFmtId="166" fontId="7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Fill="1" applyAlignment="1">
      <alignment/>
    </xf>
    <xf numFmtId="0" fontId="2" fillId="2" borderId="0" xfId="0" applyFont="1" applyFill="1" applyAlignment="1">
      <alignment/>
    </xf>
    <xf numFmtId="14" fontId="0" fillId="2" borderId="0" xfId="0" applyNumberFormat="1" applyFill="1" applyAlignment="1">
      <alignment/>
    </xf>
    <xf numFmtId="0" fontId="4" fillId="2" borderId="0" xfId="0" applyFont="1" applyFill="1" applyAlignment="1">
      <alignment/>
    </xf>
    <xf numFmtId="1" fontId="0" fillId="2" borderId="0" xfId="0" applyNumberFormat="1" applyFill="1" applyAlignment="1">
      <alignment horizontal="center"/>
    </xf>
    <xf numFmtId="0" fontId="9" fillId="0" borderId="0" xfId="0" applyFont="1" applyAlignment="1">
      <alignment horizontal="left"/>
    </xf>
    <xf numFmtId="1" fontId="4" fillId="0" borderId="0" xfId="0" applyNumberFormat="1" applyFont="1" applyAlignment="1">
      <alignment/>
    </xf>
    <xf numFmtId="14" fontId="2" fillId="0" borderId="0" xfId="0" applyNumberFormat="1" applyFont="1" applyAlignment="1">
      <alignment horizontal="left"/>
    </xf>
    <xf numFmtId="0" fontId="4" fillId="0" borderId="0" xfId="0" applyFont="1" applyFill="1" applyAlignment="1">
      <alignment/>
    </xf>
    <xf numFmtId="1" fontId="0" fillId="0" borderId="0" xfId="0" applyNumberFormat="1" applyFill="1" applyAlignment="1">
      <alignment horizontal="center"/>
    </xf>
    <xf numFmtId="14" fontId="2" fillId="0" borderId="0" xfId="0" applyNumberFormat="1" applyFont="1" applyAlignment="1">
      <alignment/>
    </xf>
    <xf numFmtId="14" fontId="2" fillId="2" borderId="0" xfId="0" applyNumberFormat="1" applyFont="1" applyFill="1" applyAlignment="1">
      <alignment horizontal="left"/>
    </xf>
    <xf numFmtId="0" fontId="3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14" fontId="2" fillId="0" borderId="1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1" xfId="0" applyFill="1" applyBorder="1" applyAlignment="1">
      <alignment/>
    </xf>
    <xf numFmtId="0" fontId="4" fillId="0" borderId="1" xfId="0" applyFont="1" applyBorder="1" applyAlignment="1">
      <alignment/>
    </xf>
    <xf numFmtId="17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/>
    </xf>
    <xf numFmtId="17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 horizontal="left"/>
    </xf>
    <xf numFmtId="14" fontId="0" fillId="0" borderId="0" xfId="0" applyNumberFormat="1" applyFont="1" applyAlignment="1">
      <alignment horizontal="left"/>
    </xf>
    <xf numFmtId="166" fontId="0" fillId="0" borderId="0" xfId="0" applyNumberFormat="1" applyFill="1" applyAlignment="1">
      <alignment/>
    </xf>
    <xf numFmtId="166" fontId="0" fillId="3" borderId="0" xfId="0" applyNumberFormat="1" applyFill="1" applyAlignment="1">
      <alignment/>
    </xf>
    <xf numFmtId="0" fontId="0" fillId="3" borderId="0" xfId="0" applyFill="1" applyAlignment="1">
      <alignment/>
    </xf>
    <xf numFmtId="1" fontId="0" fillId="3" borderId="0" xfId="0" applyNumberFormat="1" applyFill="1" applyAlignment="1">
      <alignment horizontal="center"/>
    </xf>
    <xf numFmtId="1" fontId="4" fillId="3" borderId="0" xfId="0" applyNumberFormat="1" applyFont="1" applyFill="1" applyAlignment="1">
      <alignment horizontal="center"/>
    </xf>
    <xf numFmtId="1" fontId="0" fillId="4" borderId="2" xfId="0" applyNumberFormat="1" applyFill="1" applyBorder="1" applyAlignment="1">
      <alignment horizontal="center"/>
    </xf>
    <xf numFmtId="1" fontId="0" fillId="0" borderId="0" xfId="0" applyNumberFormat="1" applyFill="1" applyAlignment="1">
      <alignment/>
    </xf>
    <xf numFmtId="17" fontId="0" fillId="0" borderId="0" xfId="0" applyNumberFormat="1" applyFill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0" xfId="0" applyFont="1" applyAlignment="1">
      <alignment horizontal="center" wrapText="1"/>
    </xf>
    <xf numFmtId="176" fontId="0" fillId="0" borderId="0" xfId="17" applyNumberFormat="1" applyAlignment="1">
      <alignment/>
    </xf>
    <xf numFmtId="176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0" fillId="0" borderId="0" xfId="0" applyFont="1" applyFill="1" applyAlignment="1">
      <alignment/>
    </xf>
    <xf numFmtId="0" fontId="8" fillId="0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left" vertical="top" wrapText="1"/>
    </xf>
    <xf numFmtId="0" fontId="4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166" fontId="0" fillId="0" borderId="0" xfId="0" applyNumberFormat="1" applyFill="1" applyAlignment="1">
      <alignment horizontal="center"/>
    </xf>
    <xf numFmtId="9" fontId="0" fillId="0" borderId="0" xfId="0" applyNumberForma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13</xdr:row>
      <xdr:rowOff>9525</xdr:rowOff>
    </xdr:from>
    <xdr:to>
      <xdr:col>14</xdr:col>
      <xdr:colOff>66675</xdr:colOff>
      <xdr:row>19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334500" y="2943225"/>
          <a:ext cx="1581150" cy="1143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Design Integration:
Designer
2080X.3X/yr
Engineer
2080X.45/yr
Total =3120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tabSelected="1" workbookViewId="0" topLeftCell="A1">
      <selection activeCell="L53" sqref="L53"/>
    </sheetView>
  </sheetViews>
  <sheetFormatPr defaultColWidth="9.140625" defaultRowHeight="12.75"/>
  <cols>
    <col min="1" max="1" width="1.28515625" style="0" customWidth="1"/>
    <col min="2" max="2" width="1.57421875" style="0" customWidth="1"/>
    <col min="3" max="3" width="32.28125" style="0" customWidth="1"/>
    <col min="4" max="4" width="10.7109375" style="0" customWidth="1"/>
    <col min="5" max="5" width="11.28125" style="0" customWidth="1"/>
    <col min="6" max="6" width="16.140625" style="0" customWidth="1"/>
    <col min="7" max="8" width="10.7109375" style="11" customWidth="1"/>
    <col min="9" max="11" width="10.7109375" style="0" customWidth="1"/>
    <col min="12" max="12" width="12.57421875" style="0" customWidth="1"/>
    <col min="13" max="13" width="12.28125" style="0" customWidth="1"/>
    <col min="14" max="14" width="11.00390625" style="0" customWidth="1"/>
    <col min="15" max="15" width="10.7109375" style="0" customWidth="1"/>
    <col min="16" max="16" width="10.28125" style="0" customWidth="1"/>
    <col min="17" max="18" width="10.140625" style="0" bestFit="1" customWidth="1"/>
    <col min="19" max="20" width="11.421875" style="0" bestFit="1" customWidth="1"/>
    <col min="21" max="21" width="9.8515625" style="0" bestFit="1" customWidth="1"/>
    <col min="22" max="22" width="10.140625" style="0" bestFit="1" customWidth="1"/>
  </cols>
  <sheetData>
    <row r="1" spans="1:21" s="2" customFormat="1" ht="20.25">
      <c r="A1" s="63" t="s">
        <v>31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P1" s="62"/>
      <c r="Q1" s="62"/>
      <c r="R1" s="62"/>
      <c r="S1" s="62"/>
      <c r="T1" s="62"/>
      <c r="U1" s="62"/>
    </row>
    <row r="2" spans="1:21" s="2" customFormat="1" ht="15.75">
      <c r="A2" s="12"/>
      <c r="B2" s="12"/>
      <c r="C2" s="12"/>
      <c r="D2" s="12"/>
      <c r="E2" s="12"/>
      <c r="G2" s="10"/>
      <c r="H2" s="10"/>
      <c r="P2" s="13"/>
      <c r="Q2" s="13"/>
      <c r="R2" s="13"/>
      <c r="S2" s="13"/>
      <c r="T2" s="13"/>
      <c r="U2" s="13"/>
    </row>
    <row r="3" spans="1:8" ht="12.75">
      <c r="A3" s="1" t="s">
        <v>11</v>
      </c>
      <c r="G3"/>
      <c r="H3"/>
    </row>
    <row r="4" spans="1:17" ht="42.75" customHeight="1">
      <c r="A4" s="64" t="s">
        <v>58</v>
      </c>
      <c r="B4" s="64"/>
      <c r="C4" s="64"/>
      <c r="D4" s="64"/>
      <c r="E4" s="64"/>
      <c r="F4" s="64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</row>
    <row r="5" spans="1:17" ht="23.25" customHeight="1">
      <c r="A5" s="64"/>
      <c r="B5" s="64"/>
      <c r="C5" s="64"/>
      <c r="D5" s="64"/>
      <c r="E5" s="64"/>
      <c r="F5" s="64"/>
      <c r="G5" s="59"/>
      <c r="H5" s="65"/>
      <c r="I5" s="65"/>
      <c r="J5" s="65"/>
      <c r="K5" s="65"/>
      <c r="L5" s="65"/>
      <c r="M5" s="65"/>
      <c r="N5" s="65"/>
      <c r="O5" s="65"/>
      <c r="P5" s="65"/>
      <c r="Q5" s="65"/>
    </row>
    <row r="6" spans="4:20" s="23" customFormat="1" ht="12.75">
      <c r="D6" s="56"/>
      <c r="F6" s="31"/>
      <c r="G6" s="57"/>
      <c r="H6" s="57"/>
      <c r="I6" s="58"/>
      <c r="J6" s="58"/>
      <c r="K6" s="58"/>
      <c r="L6" s="58"/>
      <c r="M6" s="58"/>
      <c r="N6" s="58"/>
      <c r="O6" s="56"/>
      <c r="P6" s="32"/>
      <c r="Q6" s="32"/>
      <c r="R6" s="32"/>
      <c r="S6" s="32"/>
      <c r="T6" s="32"/>
    </row>
    <row r="7" spans="1:20" ht="18.75" thickBot="1">
      <c r="A7" s="67" t="s">
        <v>7</v>
      </c>
      <c r="B7" s="67"/>
      <c r="C7" s="67"/>
      <c r="D7" s="67"/>
      <c r="E7" s="41"/>
      <c r="F7" s="42"/>
      <c r="G7" s="43"/>
      <c r="H7" s="43"/>
      <c r="I7" s="44"/>
      <c r="J7" s="44"/>
      <c r="K7" s="44"/>
      <c r="L7" s="44"/>
      <c r="M7" s="18"/>
      <c r="N7" s="18"/>
      <c r="O7" s="16"/>
      <c r="P7" s="17"/>
      <c r="Q7" s="17"/>
      <c r="R7" s="17"/>
      <c r="S7" s="17"/>
      <c r="T7" s="17"/>
    </row>
    <row r="8" spans="1:20" ht="18">
      <c r="A8" s="40"/>
      <c r="B8" s="40"/>
      <c r="C8" s="40"/>
      <c r="D8" s="40"/>
      <c r="E8" s="45"/>
      <c r="F8" s="46"/>
      <c r="G8" s="47"/>
      <c r="H8" s="47"/>
      <c r="I8" s="48"/>
      <c r="J8" s="48"/>
      <c r="K8" s="48"/>
      <c r="L8" s="48"/>
      <c r="M8" s="18"/>
      <c r="N8" s="18"/>
      <c r="O8" s="16"/>
      <c r="P8" s="17"/>
      <c r="Q8" s="17"/>
      <c r="R8" s="17"/>
      <c r="S8" s="17"/>
      <c r="T8" s="17"/>
    </row>
    <row r="9" spans="5:13" ht="12.75">
      <c r="E9" s="66" t="s">
        <v>20</v>
      </c>
      <c r="F9" s="66"/>
      <c r="G9" s="66"/>
      <c r="H9" s="66"/>
      <c r="I9" s="66"/>
      <c r="J9" s="66"/>
      <c r="K9" s="66"/>
      <c r="L9" s="66"/>
      <c r="M9" s="5"/>
    </row>
    <row r="10" spans="1:13" ht="15">
      <c r="A10" s="28"/>
      <c r="B10" s="28"/>
      <c r="C10" s="28"/>
      <c r="D10" s="28"/>
      <c r="E10" s="35"/>
      <c r="F10" s="35"/>
      <c r="G10" s="35"/>
      <c r="H10" s="35"/>
      <c r="I10" s="35"/>
      <c r="J10" s="35"/>
      <c r="K10" s="35"/>
      <c r="L10" s="35"/>
      <c r="M10" s="5"/>
    </row>
    <row r="11" spans="1:20" ht="12.75">
      <c r="A11" s="1" t="s">
        <v>8</v>
      </c>
      <c r="E11" s="1"/>
      <c r="F11" s="1"/>
      <c r="G11" s="1"/>
      <c r="H11" s="1"/>
      <c r="I11" s="1" t="s">
        <v>9</v>
      </c>
      <c r="J11" s="1" t="s">
        <v>12</v>
      </c>
      <c r="K11" s="1" t="s">
        <v>56</v>
      </c>
      <c r="L11" s="13" t="s">
        <v>23</v>
      </c>
      <c r="T11" s="16"/>
    </row>
    <row r="12" spans="1:20" ht="12.75">
      <c r="A12" s="24"/>
      <c r="B12" s="7"/>
      <c r="C12" s="7"/>
      <c r="D12" s="7"/>
      <c r="E12" s="7"/>
      <c r="F12" s="7"/>
      <c r="G12" s="25"/>
      <c r="H12" s="25"/>
      <c r="I12" s="7"/>
      <c r="J12" s="7"/>
      <c r="K12" s="7"/>
      <c r="L12" s="7"/>
      <c r="M12" s="31"/>
      <c r="T12" s="16"/>
    </row>
    <row r="13" spans="4:17" ht="13.5" thickBot="1">
      <c r="D13" s="5"/>
      <c r="E13" s="17"/>
      <c r="F13" s="17"/>
      <c r="G13" s="17"/>
      <c r="H13" s="17"/>
      <c r="I13" s="17"/>
      <c r="J13" s="17"/>
      <c r="K13" s="17"/>
      <c r="L13" s="36"/>
      <c r="O13" s="19"/>
      <c r="P13" s="20"/>
      <c r="Q13" s="11"/>
    </row>
    <row r="14" spans="4:17" ht="13.5" thickBot="1">
      <c r="D14" s="5"/>
      <c r="E14" s="17"/>
      <c r="F14" s="17"/>
      <c r="G14" s="17"/>
      <c r="H14" s="17"/>
      <c r="I14" s="55">
        <v>780</v>
      </c>
      <c r="J14" s="53">
        <f>(2080*0.3)+(2080*0.45)</f>
        <v>1560</v>
      </c>
      <c r="K14" s="53">
        <f>(2080*0.3)+(2080*0.45)</f>
        <v>1560</v>
      </c>
      <c r="L14" s="54">
        <f>SUM(I14:K14)</f>
        <v>3900</v>
      </c>
      <c r="O14" s="19"/>
      <c r="P14" s="20"/>
      <c r="Q14" s="11"/>
    </row>
    <row r="15" spans="4:17" ht="12.75">
      <c r="D15" s="5"/>
      <c r="E15" s="17"/>
      <c r="F15" s="17"/>
      <c r="G15" s="17"/>
      <c r="H15" s="17"/>
      <c r="I15" s="17"/>
      <c r="J15" s="17"/>
      <c r="K15" s="17"/>
      <c r="L15" s="36"/>
      <c r="O15" s="19"/>
      <c r="P15" s="20"/>
      <c r="Q15" s="11"/>
    </row>
    <row r="16" spans="5:13" ht="12.75">
      <c r="E16" s="23"/>
      <c r="F16" s="5"/>
      <c r="G16" s="17"/>
      <c r="H16" s="17"/>
      <c r="I16" s="17"/>
      <c r="J16" s="17"/>
      <c r="K16" s="17"/>
      <c r="L16" s="17"/>
      <c r="M16" s="17"/>
    </row>
    <row r="17" spans="1:17" ht="12.75">
      <c r="A17" s="7"/>
      <c r="B17" s="7"/>
      <c r="C17" s="7"/>
      <c r="D17" s="7"/>
      <c r="E17" s="7"/>
      <c r="F17" s="26"/>
      <c r="G17" s="27"/>
      <c r="H17" s="27"/>
      <c r="I17" s="27"/>
      <c r="J17" s="27"/>
      <c r="K17" s="27"/>
      <c r="L17" s="27"/>
      <c r="M17" s="32"/>
      <c r="N17" s="23"/>
      <c r="O17" s="29"/>
      <c r="P17" s="19"/>
      <c r="Q17" s="11"/>
    </row>
    <row r="18" spans="5:17" ht="12.75">
      <c r="E18" s="23"/>
      <c r="O18" s="29"/>
      <c r="P18" s="19"/>
      <c r="Q18" s="11"/>
    </row>
    <row r="19" spans="1:12" ht="18.75" thickBot="1">
      <c r="A19" s="67" t="s">
        <v>1</v>
      </c>
      <c r="B19" s="67"/>
      <c r="C19" s="67"/>
      <c r="D19" s="67"/>
      <c r="E19" s="37"/>
      <c r="F19" s="37"/>
      <c r="G19" s="38"/>
      <c r="H19" s="38"/>
      <c r="I19" s="37"/>
      <c r="J19" s="37"/>
      <c r="K19" s="37"/>
      <c r="L19" s="37"/>
    </row>
    <row r="20" spans="1:4" ht="15">
      <c r="A20" s="28"/>
      <c r="B20" s="28"/>
      <c r="C20" s="28"/>
      <c r="D20" s="28"/>
    </row>
    <row r="21" spans="1:14" ht="12.75">
      <c r="A21" s="3"/>
      <c r="B21" s="6" t="s">
        <v>0</v>
      </c>
      <c r="C21" s="6"/>
      <c r="D21" s="3"/>
      <c r="E21" s="3"/>
      <c r="G21" s="33" t="s">
        <v>24</v>
      </c>
      <c r="H21" s="33"/>
      <c r="I21" s="33"/>
      <c r="J21" s="33"/>
      <c r="K21" s="33"/>
      <c r="L21" s="33"/>
      <c r="M21" s="33"/>
      <c r="N21" s="33"/>
    </row>
    <row r="22" spans="1:14" ht="12.75">
      <c r="A22" s="4"/>
      <c r="B22" s="4"/>
      <c r="C22" s="4"/>
      <c r="D22" s="4"/>
      <c r="E22" s="4"/>
      <c r="F22" s="7"/>
      <c r="G22" s="25"/>
      <c r="H22" s="25"/>
      <c r="I22" s="7"/>
      <c r="J22" s="7"/>
      <c r="K22" s="7"/>
      <c r="L22" s="7"/>
      <c r="M22" s="23"/>
      <c r="N22" s="23"/>
    </row>
    <row r="23" spans="1:8" ht="12.75">
      <c r="A23" s="9"/>
      <c r="B23" s="8"/>
      <c r="C23" s="14"/>
      <c r="D23" s="7"/>
      <c r="E23" s="19"/>
      <c r="G23"/>
      <c r="H23"/>
    </row>
    <row r="24" spans="2:8" ht="12.75">
      <c r="B24" s="1" t="s">
        <v>2</v>
      </c>
      <c r="D24" s="7"/>
      <c r="G24"/>
      <c r="H24"/>
    </row>
    <row r="25" spans="2:13" ht="12.75">
      <c r="B25" s="1"/>
      <c r="C25">
        <f>'M&amp;S'!A8</f>
        <v>0</v>
      </c>
      <c r="D25" s="7"/>
      <c r="E25" s="21"/>
      <c r="G25"/>
      <c r="H25"/>
      <c r="K25" s="23"/>
      <c r="L25" s="23"/>
      <c r="M25" s="23"/>
    </row>
    <row r="26" spans="2:13" ht="12.75">
      <c r="B26" s="1"/>
      <c r="C26">
        <f>'M&amp;S'!A9</f>
        <v>0</v>
      </c>
      <c r="D26" s="7"/>
      <c r="E26" s="21"/>
      <c r="G26"/>
      <c r="H26"/>
      <c r="K26" s="23"/>
      <c r="L26" s="23"/>
      <c r="M26" s="23"/>
    </row>
    <row r="27" spans="2:13" ht="12.75">
      <c r="B27" s="1"/>
      <c r="C27">
        <f>'M&amp;S'!A15</f>
        <v>0</v>
      </c>
      <c r="D27" s="7"/>
      <c r="E27" s="21"/>
      <c r="F27" s="52" t="s">
        <v>54</v>
      </c>
      <c r="G27"/>
      <c r="H27"/>
      <c r="K27" s="23"/>
      <c r="L27" s="23"/>
      <c r="M27" s="23"/>
    </row>
    <row r="28" spans="2:13" ht="12.75">
      <c r="B28" s="1"/>
      <c r="C28" t="str">
        <f>'M&amp;S'!A16</f>
        <v>software</v>
      </c>
      <c r="D28" s="7"/>
      <c r="E28" s="21"/>
      <c r="F28" s="51">
        <f>'M&amp;S'!D16</f>
        <v>35997.6</v>
      </c>
      <c r="G28"/>
      <c r="H28"/>
      <c r="K28" s="23"/>
      <c r="L28" s="23"/>
      <c r="M28" s="23"/>
    </row>
    <row r="29" spans="2:13" ht="12.75">
      <c r="B29" s="1"/>
      <c r="C29" t="str">
        <f>'M&amp;S'!A17</f>
        <v>hardware</v>
      </c>
      <c r="D29" s="7"/>
      <c r="E29" s="21"/>
      <c r="F29" s="51">
        <f>'M&amp;S'!D17</f>
        <v>20880</v>
      </c>
      <c r="G29"/>
      <c r="H29"/>
      <c r="K29" s="23"/>
      <c r="L29" s="23"/>
      <c r="M29" s="23"/>
    </row>
    <row r="30" spans="2:13" ht="12.75">
      <c r="B30" s="1"/>
      <c r="C30">
        <f>'M&amp;S'!A18</f>
        <v>0</v>
      </c>
      <c r="D30" s="7"/>
      <c r="E30" s="21"/>
      <c r="F30" s="51"/>
      <c r="G30"/>
      <c r="H30"/>
      <c r="K30" s="23"/>
      <c r="L30" s="23"/>
      <c r="M30" s="23"/>
    </row>
    <row r="31" spans="2:8" ht="12.75">
      <c r="B31" s="1"/>
      <c r="C31" t="str">
        <f>'M&amp;S'!A10</f>
        <v>subtotal, purchased parts</v>
      </c>
      <c r="D31" s="7"/>
      <c r="E31" s="21"/>
      <c r="F31" s="51">
        <f>'M&amp;S'!D19</f>
        <v>56877.6</v>
      </c>
      <c r="G31"/>
      <c r="H31"/>
    </row>
    <row r="32" spans="2:8" ht="12.75">
      <c r="B32" s="1"/>
      <c r="C32" t="s">
        <v>18</v>
      </c>
      <c r="D32" s="7"/>
      <c r="E32" s="22"/>
      <c r="F32" s="51">
        <v>0</v>
      </c>
      <c r="G32" t="s">
        <v>52</v>
      </c>
      <c r="H32"/>
    </row>
    <row r="33" spans="2:8" ht="12.75">
      <c r="B33" s="1"/>
      <c r="C33" s="14" t="s">
        <v>19</v>
      </c>
      <c r="D33" s="7"/>
      <c r="E33" s="19"/>
      <c r="F33" s="51">
        <f>F31+F32</f>
        <v>56877.6</v>
      </c>
      <c r="G33" t="s">
        <v>14</v>
      </c>
      <c r="H33"/>
    </row>
    <row r="34" spans="3:8" ht="12.75">
      <c r="C34" s="1"/>
      <c r="D34" s="7"/>
      <c r="F34" s="51"/>
      <c r="G34"/>
      <c r="H34"/>
    </row>
    <row r="35" spans="2:8" ht="12.75">
      <c r="B35" s="1" t="s">
        <v>3</v>
      </c>
      <c r="D35" s="7"/>
      <c r="E35" s="19"/>
      <c r="F35" s="51">
        <v>0</v>
      </c>
      <c r="G35" t="s">
        <v>25</v>
      </c>
      <c r="H35"/>
    </row>
    <row r="36" spans="4:8" ht="12.75">
      <c r="D36" s="7"/>
      <c r="F36" s="51"/>
      <c r="G36"/>
      <c r="H36"/>
    </row>
    <row r="37" spans="2:8" ht="12.75">
      <c r="B37" s="1" t="s">
        <v>4</v>
      </c>
      <c r="D37" s="7"/>
      <c r="E37" s="19"/>
      <c r="F37" s="51">
        <v>0</v>
      </c>
      <c r="G37" t="s">
        <v>26</v>
      </c>
      <c r="H37"/>
    </row>
    <row r="38" spans="4:8" ht="12.75">
      <c r="D38" s="7"/>
      <c r="G38"/>
      <c r="H38"/>
    </row>
    <row r="39" spans="4:14" ht="12.75">
      <c r="D39" s="23"/>
      <c r="G39" s="30"/>
      <c r="H39" s="30"/>
      <c r="I39" s="30"/>
      <c r="J39" s="30"/>
      <c r="K39" s="30"/>
      <c r="L39" s="30"/>
      <c r="M39" s="30"/>
      <c r="N39" s="30"/>
    </row>
    <row r="40" spans="1:14" ht="18.75" thickBot="1">
      <c r="A40" s="67" t="s">
        <v>5</v>
      </c>
      <c r="B40" s="67"/>
      <c r="C40" s="67"/>
      <c r="D40" s="67"/>
      <c r="E40" s="37"/>
      <c r="F40" s="37"/>
      <c r="G40" s="39"/>
      <c r="H40" s="39"/>
      <c r="I40" s="39"/>
      <c r="J40" s="39"/>
      <c r="K40" s="39"/>
      <c r="L40" s="39"/>
      <c r="M40" s="30"/>
      <c r="N40" s="30"/>
    </row>
    <row r="41" spans="1:14" ht="15">
      <c r="A41" s="28"/>
      <c r="B41" s="28"/>
      <c r="C41" s="28"/>
      <c r="D41" s="28"/>
      <c r="G41" s="30"/>
      <c r="H41" s="30"/>
      <c r="I41" s="30"/>
      <c r="J41" s="30"/>
      <c r="K41" s="30"/>
      <c r="L41" s="30"/>
      <c r="M41" s="30"/>
      <c r="N41" s="30"/>
    </row>
    <row r="42" spans="1:14" ht="12.75">
      <c r="A42" s="3"/>
      <c r="B42" s="6" t="s">
        <v>0</v>
      </c>
      <c r="C42" s="6"/>
      <c r="D42" s="3"/>
      <c r="E42" s="3"/>
      <c r="F42" s="1" t="s">
        <v>57</v>
      </c>
      <c r="G42" s="30" t="s">
        <v>24</v>
      </c>
      <c r="H42" s="30"/>
      <c r="I42" s="30"/>
      <c r="J42" s="30"/>
      <c r="K42" s="30"/>
      <c r="L42" s="30"/>
      <c r="M42" s="30"/>
      <c r="N42" s="30"/>
    </row>
    <row r="43" spans="1:14" ht="12.75">
      <c r="A43" s="4"/>
      <c r="B43" s="4"/>
      <c r="C43" s="4"/>
      <c r="D43" s="4"/>
      <c r="E43" s="4"/>
      <c r="F43" s="7"/>
      <c r="G43" s="34"/>
      <c r="H43" s="34"/>
      <c r="I43" s="34"/>
      <c r="J43" s="34"/>
      <c r="K43" s="34"/>
      <c r="L43" s="34"/>
      <c r="M43" s="30"/>
      <c r="N43" s="30"/>
    </row>
    <row r="44" spans="4:14" ht="12.75">
      <c r="D44" s="7"/>
      <c r="G44" s="30"/>
      <c r="H44" s="30"/>
      <c r="I44" s="30"/>
      <c r="J44" s="30"/>
      <c r="K44" s="30"/>
      <c r="L44" s="30"/>
      <c r="M44" s="30"/>
      <c r="N44" s="30"/>
    </row>
    <row r="45" spans="2:14" ht="12.75">
      <c r="B45" s="1" t="s">
        <v>6</v>
      </c>
      <c r="D45" s="7"/>
      <c r="E45" s="19"/>
      <c r="F45" s="51">
        <f>2*3*1500</f>
        <v>9000</v>
      </c>
      <c r="G45" s="49" t="s">
        <v>30</v>
      </c>
      <c r="H45" s="30"/>
      <c r="I45" s="30"/>
      <c r="J45" s="30"/>
      <c r="K45" s="30"/>
      <c r="L45" s="30"/>
      <c r="M45" s="30"/>
      <c r="N45" s="30"/>
    </row>
    <row r="46" spans="4:14" ht="12.75">
      <c r="D46" s="23"/>
      <c r="G46" s="30"/>
      <c r="H46" s="30"/>
      <c r="I46" s="30"/>
      <c r="J46" s="30"/>
      <c r="K46" s="30"/>
      <c r="L46" s="30"/>
      <c r="M46" s="30"/>
      <c r="N46" s="30"/>
    </row>
    <row r="47" spans="2:6" ht="12.75">
      <c r="B47" s="1"/>
      <c r="D47" s="23"/>
      <c r="E47" s="23"/>
      <c r="F47" s="23"/>
    </row>
    <row r="48" spans="2:8" ht="12.75">
      <c r="B48" s="1" t="s">
        <v>27</v>
      </c>
      <c r="D48" s="23"/>
      <c r="E48" s="50"/>
      <c r="F48" s="50"/>
      <c r="G48" s="15">
        <v>0.1</v>
      </c>
      <c r="H48" s="11" t="s">
        <v>28</v>
      </c>
    </row>
    <row r="49" spans="2:6" ht="12.75">
      <c r="B49" s="1"/>
      <c r="D49" s="23"/>
      <c r="E49" s="23"/>
      <c r="F49" s="23"/>
    </row>
    <row r="50" spans="9:12" ht="12.75">
      <c r="I50" s="60">
        <f>+I14*168.8</f>
        <v>131664</v>
      </c>
      <c r="J50" s="60">
        <f>171.9*J14</f>
        <v>268164</v>
      </c>
      <c r="K50" s="60">
        <f>179*K14</f>
        <v>279240</v>
      </c>
      <c r="L50" s="61">
        <f>SUM(I50:K50)</f>
        <v>679068</v>
      </c>
    </row>
    <row r="51" ht="12.75">
      <c r="L51" s="61">
        <f>SUM(L50,F33)</f>
        <v>735945.6</v>
      </c>
    </row>
  </sheetData>
  <mergeCells count="13">
    <mergeCell ref="E9:L9"/>
    <mergeCell ref="A7:D7"/>
    <mergeCell ref="A40:D40"/>
    <mergeCell ref="A19:D19"/>
    <mergeCell ref="P1:U1"/>
    <mergeCell ref="A1:L1"/>
    <mergeCell ref="A4:F5"/>
    <mergeCell ref="G4:Q4"/>
    <mergeCell ref="H5:I5"/>
    <mergeCell ref="J5:K5"/>
    <mergeCell ref="L5:M5"/>
    <mergeCell ref="N5:O5"/>
    <mergeCell ref="P5:Q5"/>
  </mergeCells>
  <printOptions/>
  <pageMargins left="0.35" right="0.17" top="1" bottom="0.7" header="0.5" footer="0.5"/>
  <pageSetup fitToHeight="1" fitToWidth="1" horizontalDpi="600" verticalDpi="600" orientation="landscape" scale="68" r:id="rId2"/>
  <headerFooter alignWithMargins="0">
    <oddHeader>&amp;C&amp;"Arial,Bold"&amp;14NCSX Fabrication Project Cost and Schedule  Estimating Form&amp;"Arial,Regular"&amp;10
</oddHeader>
    <oddFooter>&amp;L&amp;F&amp;C&amp;"Arial,Bold"&amp;A [Page] of  &amp;N&amp;R&amp;D    &amp;T</oddFooter>
  </headerFooter>
  <rowBreaks count="2" manualBreakCount="2">
    <brk id="5" max="13" man="1"/>
    <brk id="17" max="1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workbookViewId="0" topLeftCell="A19">
      <selection activeCell="A19" sqref="A1:IV16384"/>
    </sheetView>
  </sheetViews>
  <sheetFormatPr defaultColWidth="9.140625" defaultRowHeight="12.75"/>
  <cols>
    <col min="1" max="1" width="34.00390625" style="23" customWidth="1"/>
    <col min="2" max="2" width="10.7109375" style="23" customWidth="1"/>
    <col min="3" max="4" width="9.140625" style="23" customWidth="1"/>
    <col min="5" max="5" width="9.28125" style="23" bestFit="1" customWidth="1"/>
    <col min="6" max="16384" width="9.140625" style="23" customWidth="1"/>
  </cols>
  <sheetData>
    <row r="1" ht="20.25">
      <c r="A1" s="68" t="str">
        <f>'Fab Project'!A1:E1</f>
        <v>WBS 192  Stellarator Core Integration and Global Analysis</v>
      </c>
    </row>
    <row r="3" spans="1:11" ht="18.75" thickBot="1">
      <c r="A3" s="69" t="s">
        <v>13</v>
      </c>
      <c r="B3" s="41"/>
      <c r="C3" s="41"/>
      <c r="D3" s="41"/>
      <c r="E3" s="41"/>
      <c r="F3" s="41"/>
      <c r="G3" s="41"/>
      <c r="H3" s="41"/>
      <c r="I3" s="41"/>
      <c r="J3" s="41"/>
      <c r="K3" s="45"/>
    </row>
    <row r="4" spans="1:14" ht="12.75">
      <c r="A4" s="70"/>
      <c r="N4" s="70"/>
    </row>
    <row r="5" spans="1:19" ht="12.75">
      <c r="A5" s="70" t="s">
        <v>11</v>
      </c>
      <c r="N5" s="71"/>
      <c r="O5" s="71"/>
      <c r="P5" s="71"/>
      <c r="Q5" s="71"/>
      <c r="R5" s="71"/>
      <c r="S5" s="71"/>
    </row>
    <row r="6" spans="1:19" ht="67.5" customHeight="1">
      <c r="A6" s="71" t="s">
        <v>32</v>
      </c>
      <c r="B6" s="71"/>
      <c r="C6" s="71"/>
      <c r="D6" s="71"/>
      <c r="E6" s="71"/>
      <c r="N6" s="71"/>
      <c r="O6" s="71"/>
      <c r="P6" s="71"/>
      <c r="Q6" s="71"/>
      <c r="R6" s="71"/>
      <c r="S6" s="71"/>
    </row>
    <row r="7" ht="12.75">
      <c r="A7" s="70" t="s">
        <v>15</v>
      </c>
    </row>
    <row r="8" ht="12.75">
      <c r="B8" s="50"/>
    </row>
    <row r="9" ht="12.75">
      <c r="B9" s="50"/>
    </row>
    <row r="10" spans="1:2" ht="12.75">
      <c r="A10" s="72" t="s">
        <v>17</v>
      </c>
      <c r="B10" s="50">
        <f>SUM(B8:B9)</f>
        <v>0</v>
      </c>
    </row>
    <row r="11" spans="1:2" ht="12.75">
      <c r="A11" s="72"/>
      <c r="B11" s="50"/>
    </row>
    <row r="12" spans="1:2" ht="12.75">
      <c r="A12" s="72"/>
      <c r="B12" s="50"/>
    </row>
    <row r="13" spans="1:2" ht="12.75">
      <c r="A13" s="70" t="s">
        <v>22</v>
      </c>
      <c r="B13" s="50"/>
    </row>
    <row r="14" spans="1:2" ht="12.75">
      <c r="A14" s="72"/>
      <c r="B14" s="50"/>
    </row>
    <row r="15" spans="1:6" ht="12.75">
      <c r="A15" s="73"/>
      <c r="B15" s="50"/>
      <c r="D15" s="50" t="s">
        <v>54</v>
      </c>
      <c r="E15" s="50"/>
      <c r="F15" s="50"/>
    </row>
    <row r="16" spans="1:4" ht="12.75">
      <c r="A16" s="73" t="s">
        <v>42</v>
      </c>
      <c r="B16" s="74"/>
      <c r="D16" s="50">
        <f>F48</f>
        <v>35997.6</v>
      </c>
    </row>
    <row r="17" spans="1:4" ht="12.75">
      <c r="A17" s="73" t="s">
        <v>43</v>
      </c>
      <c r="B17" s="74"/>
      <c r="D17" s="50">
        <f>F53</f>
        <v>20880</v>
      </c>
    </row>
    <row r="18" spans="1:2" ht="12.75">
      <c r="A18" s="73"/>
      <c r="B18" s="74"/>
    </row>
    <row r="19" spans="1:6" ht="12.75">
      <c r="A19" s="72" t="s">
        <v>21</v>
      </c>
      <c r="B19" s="50"/>
      <c r="D19" s="50">
        <f>SUM(D15:D18)</f>
        <v>56877.6</v>
      </c>
      <c r="F19" s="50"/>
    </row>
    <row r="20" ht="12.75">
      <c r="A20" s="70"/>
    </row>
    <row r="21" ht="12.75">
      <c r="A21" s="70"/>
    </row>
    <row r="22" ht="12.75">
      <c r="A22" s="70"/>
    </row>
    <row r="23" ht="12.75" hidden="1">
      <c r="A23" s="70" t="s">
        <v>16</v>
      </c>
    </row>
    <row r="24" spans="2:6" ht="25.5" hidden="1">
      <c r="B24" s="75" t="s">
        <v>10</v>
      </c>
      <c r="C24" s="75" t="s">
        <v>34</v>
      </c>
      <c r="D24" s="75" t="s">
        <v>35</v>
      </c>
      <c r="E24" s="75" t="s">
        <v>36</v>
      </c>
      <c r="F24" s="75" t="s">
        <v>29</v>
      </c>
    </row>
    <row r="25" spans="1:10" ht="12.75" hidden="1">
      <c r="A25" s="23" t="s">
        <v>33</v>
      </c>
      <c r="B25" s="76">
        <v>7</v>
      </c>
      <c r="C25" s="77">
        <v>2000</v>
      </c>
      <c r="D25" s="76">
        <v>4</v>
      </c>
      <c r="E25" s="78">
        <v>0.6</v>
      </c>
      <c r="F25" s="77">
        <f aca="true" t="shared" si="0" ref="F25:F30">B25*E25*D25*C25</f>
        <v>33600</v>
      </c>
      <c r="J25" s="23" t="s">
        <v>50</v>
      </c>
    </row>
    <row r="26" spans="1:10" ht="12.75" hidden="1">
      <c r="A26" s="23" t="s">
        <v>37</v>
      </c>
      <c r="B26" s="76">
        <v>1</v>
      </c>
      <c r="C26" s="77">
        <v>8743</v>
      </c>
      <c r="D26" s="76">
        <v>4</v>
      </c>
      <c r="E26" s="78">
        <v>0.6</v>
      </c>
      <c r="F26" s="77">
        <f t="shared" si="0"/>
        <v>20983.2</v>
      </c>
      <c r="J26" s="23" t="s">
        <v>50</v>
      </c>
    </row>
    <row r="27" spans="1:10" ht="12.75" hidden="1">
      <c r="A27" s="23" t="s">
        <v>38</v>
      </c>
      <c r="B27" s="76">
        <v>1</v>
      </c>
      <c r="C27" s="77">
        <v>2005</v>
      </c>
      <c r="D27" s="76">
        <v>4</v>
      </c>
      <c r="E27" s="78">
        <v>0.6</v>
      </c>
      <c r="F27" s="77">
        <f t="shared" si="0"/>
        <v>4812</v>
      </c>
      <c r="J27" s="23" t="s">
        <v>50</v>
      </c>
    </row>
    <row r="28" spans="1:10" ht="12.75" hidden="1">
      <c r="A28" s="23" t="s">
        <v>41</v>
      </c>
      <c r="B28" s="76">
        <v>1</v>
      </c>
      <c r="C28" s="77">
        <v>500</v>
      </c>
      <c r="D28" s="76">
        <v>4</v>
      </c>
      <c r="E28" s="78">
        <v>0.6</v>
      </c>
      <c r="F28" s="77">
        <f t="shared" si="0"/>
        <v>1200</v>
      </c>
      <c r="J28" s="23" t="s">
        <v>50</v>
      </c>
    </row>
    <row r="29" spans="1:10" ht="12.75" hidden="1">
      <c r="A29" s="23" t="s">
        <v>45</v>
      </c>
      <c r="B29" s="76">
        <v>1</v>
      </c>
      <c r="C29" s="77">
        <v>600</v>
      </c>
      <c r="D29" s="76">
        <v>4</v>
      </c>
      <c r="E29" s="78">
        <v>0.6</v>
      </c>
      <c r="F29" s="77">
        <f t="shared" si="0"/>
        <v>1440</v>
      </c>
      <c r="J29" s="23" t="s">
        <v>50</v>
      </c>
    </row>
    <row r="30" spans="1:10" ht="12.75" hidden="1">
      <c r="A30" s="23" t="s">
        <v>46</v>
      </c>
      <c r="B30" s="76">
        <v>1</v>
      </c>
      <c r="C30" s="77">
        <v>1500</v>
      </c>
      <c r="D30" s="76">
        <v>4</v>
      </c>
      <c r="E30" s="78">
        <v>0.6</v>
      </c>
      <c r="F30" s="77">
        <f t="shared" si="0"/>
        <v>3600</v>
      </c>
      <c r="J30" s="23" t="s">
        <v>51</v>
      </c>
    </row>
    <row r="31" spans="2:6" ht="12.75" hidden="1">
      <c r="B31" s="76"/>
      <c r="C31" s="77"/>
      <c r="D31" s="76"/>
      <c r="E31" s="78"/>
      <c r="F31" s="77"/>
    </row>
    <row r="32" spans="1:6" ht="12.75" hidden="1">
      <c r="A32" s="31" t="s">
        <v>44</v>
      </c>
      <c r="F32" s="50">
        <f>SUM(F25:F30)</f>
        <v>65635.2</v>
      </c>
    </row>
    <row r="33" ht="12.75" hidden="1"/>
    <row r="34" spans="1:10" ht="12.75" hidden="1">
      <c r="A34" s="23" t="s">
        <v>39</v>
      </c>
      <c r="B34" s="76">
        <v>8</v>
      </c>
      <c r="C34" s="77">
        <v>2500</v>
      </c>
      <c r="D34" s="76">
        <v>4</v>
      </c>
      <c r="E34" s="78">
        <v>0.6</v>
      </c>
      <c r="F34" s="77">
        <f>B34*E34*D34*C34</f>
        <v>48000</v>
      </c>
      <c r="J34" s="23" t="s">
        <v>48</v>
      </c>
    </row>
    <row r="35" spans="1:10" ht="12.75" hidden="1">
      <c r="A35" s="23" t="s">
        <v>40</v>
      </c>
      <c r="B35" s="76">
        <v>2</v>
      </c>
      <c r="C35" s="77">
        <v>1200</v>
      </c>
      <c r="D35" s="76">
        <v>4</v>
      </c>
      <c r="E35" s="78">
        <v>0.6</v>
      </c>
      <c r="F35" s="77">
        <f>B35*E35*D35*C35</f>
        <v>5760</v>
      </c>
      <c r="J35" s="23" t="s">
        <v>49</v>
      </c>
    </row>
    <row r="36" ht="12.75" hidden="1"/>
    <row r="37" spans="1:6" ht="12.75" hidden="1">
      <c r="A37" s="31" t="s">
        <v>47</v>
      </c>
      <c r="F37" s="50">
        <f>SUM(F34:F36)</f>
        <v>53760</v>
      </c>
    </row>
    <row r="39" ht="12.75">
      <c r="A39" s="70" t="s">
        <v>53</v>
      </c>
    </row>
    <row r="40" spans="2:6" ht="25.5">
      <c r="B40" s="75" t="s">
        <v>10</v>
      </c>
      <c r="C40" s="75" t="s">
        <v>34</v>
      </c>
      <c r="D40" s="75" t="s">
        <v>35</v>
      </c>
      <c r="E40" s="75" t="s">
        <v>36</v>
      </c>
      <c r="F40" s="75" t="s">
        <v>29</v>
      </c>
    </row>
    <row r="41" spans="1:10" ht="12.75">
      <c r="A41" s="23" t="s">
        <v>33</v>
      </c>
      <c r="B41" s="76">
        <v>5</v>
      </c>
      <c r="C41" s="77">
        <v>3330</v>
      </c>
      <c r="D41" s="76">
        <v>2</v>
      </c>
      <c r="E41" s="78">
        <v>0.6</v>
      </c>
      <c r="F41" s="77">
        <f aca="true" t="shared" si="1" ref="F41:F46">B41*E41*D41*C41</f>
        <v>19980</v>
      </c>
      <c r="J41" s="23" t="s">
        <v>55</v>
      </c>
    </row>
    <row r="42" spans="1:10" ht="12.75">
      <c r="A42" s="23" t="s">
        <v>37</v>
      </c>
      <c r="B42" s="76">
        <v>1</v>
      </c>
      <c r="C42" s="77">
        <v>8743</v>
      </c>
      <c r="D42" s="76">
        <v>2</v>
      </c>
      <c r="E42" s="78">
        <v>0.6</v>
      </c>
      <c r="F42" s="77">
        <f t="shared" si="1"/>
        <v>10491.6</v>
      </c>
      <c r="J42" s="23" t="s">
        <v>50</v>
      </c>
    </row>
    <row r="43" spans="1:10" ht="12.75">
      <c r="A43" s="23" t="s">
        <v>38</v>
      </c>
      <c r="B43" s="76">
        <v>1</v>
      </c>
      <c r="C43" s="77">
        <v>2005</v>
      </c>
      <c r="D43" s="76">
        <v>2</v>
      </c>
      <c r="E43" s="78">
        <v>0.6</v>
      </c>
      <c r="F43" s="77">
        <f t="shared" si="1"/>
        <v>2406</v>
      </c>
      <c r="J43" s="23" t="s">
        <v>50</v>
      </c>
    </row>
    <row r="44" spans="1:10" ht="12.75">
      <c r="A44" s="23" t="s">
        <v>41</v>
      </c>
      <c r="B44" s="76">
        <v>1</v>
      </c>
      <c r="C44" s="77">
        <v>500</v>
      </c>
      <c r="D44" s="76">
        <v>2</v>
      </c>
      <c r="E44" s="78">
        <v>0.6</v>
      </c>
      <c r="F44" s="77">
        <f t="shared" si="1"/>
        <v>600</v>
      </c>
      <c r="J44" s="23" t="s">
        <v>50</v>
      </c>
    </row>
    <row r="45" spans="1:10" ht="12.75">
      <c r="A45" s="23" t="s">
        <v>45</v>
      </c>
      <c r="B45" s="76">
        <v>1</v>
      </c>
      <c r="C45" s="77">
        <v>600</v>
      </c>
      <c r="D45" s="76">
        <v>2</v>
      </c>
      <c r="E45" s="78">
        <v>0.6</v>
      </c>
      <c r="F45" s="77">
        <f t="shared" si="1"/>
        <v>720</v>
      </c>
      <c r="J45" s="23" t="s">
        <v>50</v>
      </c>
    </row>
    <row r="46" spans="1:10" ht="12.75">
      <c r="A46" s="23" t="s">
        <v>46</v>
      </c>
      <c r="B46" s="76">
        <v>1</v>
      </c>
      <c r="C46" s="77">
        <v>1500</v>
      </c>
      <c r="D46" s="76">
        <v>2</v>
      </c>
      <c r="E46" s="78">
        <v>0.6</v>
      </c>
      <c r="F46" s="77">
        <f t="shared" si="1"/>
        <v>1800</v>
      </c>
      <c r="J46" s="23" t="s">
        <v>51</v>
      </c>
    </row>
    <row r="47" spans="2:6" ht="12.75">
      <c r="B47" s="76"/>
      <c r="C47" s="77"/>
      <c r="D47" s="76"/>
      <c r="E47" s="78"/>
      <c r="F47" s="77"/>
    </row>
    <row r="48" spans="1:6" ht="12.75">
      <c r="A48" s="31" t="s">
        <v>44</v>
      </c>
      <c r="F48" s="50">
        <f>SUM(F41:F46)</f>
        <v>35997.6</v>
      </c>
    </row>
    <row r="50" spans="1:10" ht="12.75">
      <c r="A50" s="23" t="s">
        <v>39</v>
      </c>
      <c r="B50" s="76">
        <v>6</v>
      </c>
      <c r="C50" s="77">
        <v>2500</v>
      </c>
      <c r="D50" s="76">
        <v>2</v>
      </c>
      <c r="E50" s="78">
        <v>0.6</v>
      </c>
      <c r="F50" s="77">
        <f>B50*E50*D50*C50</f>
        <v>18000</v>
      </c>
      <c r="J50" s="23" t="s">
        <v>48</v>
      </c>
    </row>
    <row r="51" spans="1:10" ht="12.75">
      <c r="A51" s="23" t="s">
        <v>40</v>
      </c>
      <c r="B51" s="76">
        <v>2</v>
      </c>
      <c r="C51" s="77">
        <v>1200</v>
      </c>
      <c r="D51" s="76">
        <v>2</v>
      </c>
      <c r="E51" s="78">
        <v>0.6</v>
      </c>
      <c r="F51" s="77">
        <f>B51*E51*D51*C51</f>
        <v>2880</v>
      </c>
      <c r="J51" s="23" t="s">
        <v>49</v>
      </c>
    </row>
    <row r="53" spans="1:6" ht="12.75">
      <c r="A53" s="31" t="s">
        <v>47</v>
      </c>
      <c r="F53" s="50">
        <f>SUM(F50:F52)</f>
        <v>20880</v>
      </c>
    </row>
  </sheetData>
  <mergeCells count="2">
    <mergeCell ref="A6:E6"/>
    <mergeCell ref="N5:S6"/>
  </mergeCells>
  <printOptions/>
  <pageMargins left="0.75" right="0.75" top="1" bottom="1" header="0.5" footer="0.5"/>
  <pageSetup fitToHeight="1" fitToWidth="1" horizontalDpi="600" verticalDpi="600" orientation="landscape" scale="77" r:id="rId1"/>
  <headerFooter alignWithMargins="0">
    <oddHeader>&amp;C&amp;"Arial,Bold"&amp;14NCSX Fabrication Project Cost and Schedule</oddHeader>
    <oddFooter>&amp;L&amp;F&amp;C&amp;"Arial,Bold"&amp;A   &amp;P of &amp;N&amp;R           &amp;D      &amp;T</oddFooter>
  </headerFooter>
  <rowBreaks count="1" manualBreakCount="1">
    <brk id="2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Simmons</dc:creator>
  <cp:keywords/>
  <dc:description/>
  <cp:lastModifiedBy>rstrykowsky</cp:lastModifiedBy>
  <cp:lastPrinted>2007-04-26T17:55:00Z</cp:lastPrinted>
  <dcterms:created xsi:type="dcterms:W3CDTF">2001-10-24T18:11:20Z</dcterms:created>
  <dcterms:modified xsi:type="dcterms:W3CDTF">2007-04-26T17:55:06Z</dcterms:modified>
  <cp:category/>
  <cp:version/>
  <cp:contentType/>
  <cp:contentStatus/>
</cp:coreProperties>
</file>