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" windowWidth="18090" windowHeight="12405" activeTab="0"/>
  </bookViews>
  <sheets>
    <sheet name="A5 Seat Data" sheetId="1" r:id="rId1"/>
    <sheet name="A5 Residuals rel refer" sheetId="2" r:id="rId2"/>
    <sheet name="A5 Residuals rel avg" sheetId="3" r:id="rId3"/>
    <sheet name="A5 Resid rel avg without ref" sheetId="4" r:id="rId4"/>
  </sheets>
  <definedNames>
    <definedName name="Avg1">'A5 Seat Data'!$M$3:$M$38</definedName>
    <definedName name="avg2">'A5 Seat Data'!$P$3:$P$38</definedName>
    <definedName name="Data">'A5 Seat Data'!$D$3:$K$38</definedName>
    <definedName name="Ref">'A5 Seat Data'!$C$3:$C$38</definedName>
    <definedName name="resid0">'A5 Residuals rel refer'!$D$3:$K$38</definedName>
    <definedName name="resid1">'A5 Residuals rel avg'!$C$3:$K$38</definedName>
    <definedName name="resid2">'A5 Resid rel avg without ref'!$D$3:$K$38</definedName>
    <definedName name="xx">'A5 Residuals rel refer'!$D$3:$N$32</definedName>
  </definedNames>
  <calcPr fullCalcOnLoad="1" refMode="R1C1"/>
</workbook>
</file>

<file path=xl/sharedStrings.xml><?xml version="1.0" encoding="utf-8"?>
<sst xmlns="http://schemas.openxmlformats.org/spreadsheetml/2006/main" count="282" uniqueCount="30">
  <si>
    <t>x</t>
  </si>
  <si>
    <t>y</t>
  </si>
  <si>
    <t>z</t>
  </si>
  <si>
    <t>Seat</t>
  </si>
  <si>
    <t>Coorindate</t>
  </si>
  <si>
    <t>Reference</t>
  </si>
  <si>
    <t>With Reference</t>
  </si>
  <si>
    <t>Without Reference</t>
  </si>
  <si>
    <t>Difference</t>
  </si>
  <si>
    <t>Average1</t>
  </si>
  <si>
    <t>Stdev</t>
  </si>
  <si>
    <t>Average2</t>
  </si>
  <si>
    <t>Average</t>
  </si>
  <si>
    <t>Avg1-Ref</t>
  </si>
  <si>
    <t>Avg2-Ref</t>
  </si>
  <si>
    <t>Max</t>
  </si>
  <si>
    <t>Min</t>
  </si>
  <si>
    <t>Reference Point treated as absolute</t>
  </si>
  <si>
    <t>Ref Point treated as just another measurement</t>
  </si>
  <si>
    <t>Ref Point not included</t>
  </si>
  <si>
    <t>A5</t>
  </si>
  <si>
    <t>Meas 1</t>
  </si>
  <si>
    <t>Meas 2</t>
  </si>
  <si>
    <t>Meas 3</t>
  </si>
  <si>
    <t>Meas 4</t>
  </si>
  <si>
    <t>Meas 5</t>
  </si>
  <si>
    <t>Meas 6</t>
  </si>
  <si>
    <t>Meas 7</t>
  </si>
  <si>
    <t>Meas 8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</si>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</sst>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name val="MS Sans Serif"/>
      <family val="0"/>
    </font>
    <font>
      <b/>
      <sz val="12"/>
      <color indexed="13"/>
      <name val="MS Sans Serif"/>
      <family val="2"/>
    </font>
  </fonts>
  <fills count="3">
    <fill>
      <patternFill/>
    </fill>
    <fill>
      <patternFill patternType="gray125"/>
    </fill>
    <fill>
      <patternFill patternType="darkGray">
        <fgColor indexed="23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  <xf numFmtId="0" fontId="4" fillId="2" borderId="0">
      <alignment/>
      <protection/>
    </xf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3" xfId="0" applyBorder="1" applyAlignment="1">
      <alignment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  <cellStyle name="TITRE" xfId="21"/>
  </cellStyles>
  <dxfs count="3">
    <dxf>
      <font>
        <color rgb="FF008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P43" sqref="P43"/>
    </sheetView>
  </sheetViews>
  <sheetFormatPr defaultColWidth="9.140625" defaultRowHeight="12.75"/>
  <cols>
    <col min="2" max="2" width="10.00390625" style="0" customWidth="1"/>
    <col min="3" max="11" width="9.140625" style="4" customWidth="1"/>
    <col min="12" max="12" width="2.8515625" style="4" customWidth="1"/>
    <col min="13" max="14" width="9.140625" style="4" customWidth="1"/>
    <col min="15" max="15" width="2.421875" style="4" customWidth="1"/>
    <col min="16" max="17" width="9.140625" style="4" customWidth="1"/>
    <col min="18" max="18" width="2.57421875" style="4" customWidth="1"/>
    <col min="19" max="20" width="9.140625" style="4" customWidth="1"/>
    <col min="21" max="21" width="3.28125" style="4" customWidth="1"/>
    <col min="22" max="23" width="9.140625" style="4" customWidth="1"/>
  </cols>
  <sheetData>
    <row r="1" spans="1:23" ht="12.75">
      <c r="A1" t="s">
        <v>20</v>
      </c>
      <c r="M1" s="3" t="s">
        <v>6</v>
      </c>
      <c r="N1" s="3"/>
      <c r="O1" s="3"/>
      <c r="P1" s="3" t="s">
        <v>7</v>
      </c>
      <c r="Q1" s="3"/>
      <c r="R1" s="3"/>
      <c r="S1" s="2" t="s">
        <v>8</v>
      </c>
      <c r="T1" s="2"/>
      <c r="U1" s="2"/>
      <c r="V1" s="2"/>
      <c r="W1" s="2"/>
    </row>
    <row r="2" spans="1:23" ht="12.75">
      <c r="A2" t="s">
        <v>3</v>
      </c>
      <c r="B2" t="s">
        <v>4</v>
      </c>
      <c r="C2" s="4" t="s">
        <v>5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M2" s="2" t="s">
        <v>9</v>
      </c>
      <c r="N2" s="2" t="s">
        <v>10</v>
      </c>
      <c r="O2" s="2"/>
      <c r="P2" s="2" t="s">
        <v>11</v>
      </c>
      <c r="Q2" s="2" t="s">
        <v>10</v>
      </c>
      <c r="R2" s="2"/>
      <c r="S2" s="2" t="s">
        <v>12</v>
      </c>
      <c r="T2" s="2" t="s">
        <v>10</v>
      </c>
      <c r="U2" s="2"/>
      <c r="V2" s="2" t="s">
        <v>13</v>
      </c>
      <c r="W2" s="2" t="s">
        <v>14</v>
      </c>
    </row>
    <row r="3" spans="1:23" ht="12.75">
      <c r="A3" s="1">
        <v>1</v>
      </c>
      <c r="B3" s="2" t="s">
        <v>0</v>
      </c>
      <c r="C3" s="29">
        <v>79.7657</v>
      </c>
      <c r="D3" s="23">
        <v>79.7785976237834</v>
      </c>
      <c r="E3" s="23">
        <v>79.7704583240188</v>
      </c>
      <c r="F3" s="23">
        <v>79.7697321626171</v>
      </c>
      <c r="G3" s="23" t="s">
        <v>29</v>
      </c>
      <c r="H3" s="23">
        <v>79.7756987208171</v>
      </c>
      <c r="I3" s="23">
        <v>79.773114273699</v>
      </c>
      <c r="J3" s="23">
        <v>79.7709695828922</v>
      </c>
      <c r="K3" s="24">
        <v>79.7718053373288</v>
      </c>
      <c r="M3" s="4">
        <f>AVERAGE(C3:K3)</f>
        <v>79.77200950314456</v>
      </c>
      <c r="N3" s="4">
        <f>STDEV(C3:K3)</f>
        <v>0.0039052997482590165</v>
      </c>
      <c r="P3" s="4">
        <f>AVERAGE(D3:K3)</f>
        <v>79.77291086073663</v>
      </c>
      <c r="Q3" s="4">
        <f>STDEV(D3:K3)</f>
        <v>0.0031953772436004524</v>
      </c>
      <c r="S3" s="4">
        <f aca="true" t="shared" si="0" ref="S3:S38">Avg1-avg2</f>
        <v>-0.0009013575920704398</v>
      </c>
      <c r="T3" s="4">
        <f>N3-Q3</f>
        <v>0.000709922504658564</v>
      </c>
      <c r="V3" s="4">
        <f aca="true" t="shared" si="1" ref="V3:V38">Avg1-Ref</f>
        <v>0.0063095031445641325</v>
      </c>
      <c r="W3" s="4">
        <f aca="true" t="shared" si="2" ref="W3:W38">avg2-Ref</f>
        <v>0.007210860736634572</v>
      </c>
    </row>
    <row r="4" spans="1:23" ht="12.75">
      <c r="A4" s="1"/>
      <c r="B4" s="2" t="s">
        <v>1</v>
      </c>
      <c r="C4" s="30">
        <v>-40.6049</v>
      </c>
      <c r="D4" s="25">
        <v>-40.6069032397003</v>
      </c>
      <c r="E4" s="25">
        <v>-40.602555756745</v>
      </c>
      <c r="F4" s="25" t="s">
        <v>29</v>
      </c>
      <c r="G4" s="25" t="s">
        <v>29</v>
      </c>
      <c r="H4" s="25">
        <v>-40.6067756914942</v>
      </c>
      <c r="I4" s="25">
        <v>-40.6030878187737</v>
      </c>
      <c r="J4" s="25">
        <v>-40.6027999311816</v>
      </c>
      <c r="K4" s="26">
        <v>-40.6024603268954</v>
      </c>
      <c r="M4" s="4">
        <f aca="true" t="shared" si="3" ref="M4:M38">AVERAGE(C4:K4)</f>
        <v>-40.604211823541455</v>
      </c>
      <c r="N4" s="4">
        <f aca="true" t="shared" si="4" ref="N4:N38">STDEV(C4:K4)</f>
        <v>0.0019730623890513903</v>
      </c>
      <c r="P4" s="4">
        <f aca="true" t="shared" si="5" ref="P4:P38">AVERAGE(D4:K4)</f>
        <v>-40.60409712746503</v>
      </c>
      <c r="Q4" s="4">
        <f aca="true" t="shared" si="6" ref="Q4:Q38">STDEV(D4:K4)</f>
        <v>0.0021356653843127645</v>
      </c>
      <c r="S4" s="4">
        <f t="shared" si="0"/>
        <v>-0.0001146960764231153</v>
      </c>
      <c r="T4" s="4">
        <f aca="true" t="shared" si="7" ref="T4:T38">N4-Q4</f>
        <v>-0.00016260299526137416</v>
      </c>
      <c r="V4" s="4">
        <f t="shared" si="1"/>
        <v>0.0006881764585457972</v>
      </c>
      <c r="W4" s="4">
        <f t="shared" si="2"/>
        <v>0.0008028725349689125</v>
      </c>
    </row>
    <row r="5" spans="1:23" ht="12.75">
      <c r="A5" s="1"/>
      <c r="B5" s="2" t="s">
        <v>2</v>
      </c>
      <c r="C5" s="30">
        <v>-1.738</v>
      </c>
      <c r="D5" s="25">
        <v>-1.74092553761188</v>
      </c>
      <c r="E5" s="25">
        <v>-1.74825550353325</v>
      </c>
      <c r="F5" s="25">
        <v>-1.74643487603387</v>
      </c>
      <c r="G5" s="25">
        <v>-1.74556952295164</v>
      </c>
      <c r="H5" s="25">
        <v>-1.74084585120676</v>
      </c>
      <c r="I5" s="25">
        <v>-1.73995621995039</v>
      </c>
      <c r="J5" s="25">
        <v>-1.74390322902514</v>
      </c>
      <c r="K5" s="26">
        <v>-1.7414786538575</v>
      </c>
      <c r="M5" s="4">
        <f t="shared" si="3"/>
        <v>-1.7428188215744924</v>
      </c>
      <c r="N5" s="4">
        <f t="shared" si="4"/>
        <v>0.0033923512002912272</v>
      </c>
      <c r="P5" s="4">
        <f t="shared" si="5"/>
        <v>-1.7434211742713037</v>
      </c>
      <c r="Q5" s="4">
        <f t="shared" si="6"/>
        <v>0.003069218183169736</v>
      </c>
      <c r="S5" s="4">
        <f t="shared" si="0"/>
        <v>0.0006023526968113035</v>
      </c>
      <c r="T5" s="4">
        <f t="shared" si="7"/>
        <v>0.00032313301712149104</v>
      </c>
      <c r="V5" s="4">
        <f t="shared" si="1"/>
        <v>-0.004818821574492427</v>
      </c>
      <c r="W5" s="4">
        <f t="shared" si="2"/>
        <v>-0.00542117427130373</v>
      </c>
    </row>
    <row r="6" spans="1:23" ht="12.75">
      <c r="A6" s="1">
        <v>2</v>
      </c>
      <c r="B6" s="2" t="s">
        <v>0</v>
      </c>
      <c r="C6" s="30">
        <v>76.7536</v>
      </c>
      <c r="D6" s="25">
        <v>76.7592962062751</v>
      </c>
      <c r="E6" s="25" t="s">
        <v>29</v>
      </c>
      <c r="F6" s="25" t="s">
        <v>29</v>
      </c>
      <c r="G6" s="25">
        <v>76.7558712625294</v>
      </c>
      <c r="H6" s="25">
        <v>76.7619735358035</v>
      </c>
      <c r="I6" s="25">
        <v>76.7577373292368</v>
      </c>
      <c r="J6" s="25" t="s">
        <v>29</v>
      </c>
      <c r="K6" s="26">
        <v>76.7501810584403</v>
      </c>
      <c r="M6" s="4">
        <f t="shared" si="3"/>
        <v>76.75644323204753</v>
      </c>
      <c r="N6" s="4">
        <f t="shared" si="4"/>
        <v>0.004195815653828776</v>
      </c>
      <c r="P6" s="4">
        <f t="shared" si="5"/>
        <v>76.75701187845702</v>
      </c>
      <c r="Q6" s="4">
        <f t="shared" si="6"/>
        <v>0.0044250305884075015</v>
      </c>
      <c r="S6" s="4">
        <f t="shared" si="0"/>
        <v>-0.0005686464094907251</v>
      </c>
      <c r="T6" s="4">
        <f t="shared" si="7"/>
        <v>-0.00022921493457872533</v>
      </c>
      <c r="V6" s="4">
        <f t="shared" si="1"/>
        <v>0.0028432320475246797</v>
      </c>
      <c r="W6" s="4">
        <f t="shared" si="2"/>
        <v>0.003411878457015405</v>
      </c>
    </row>
    <row r="7" spans="1:23" ht="12.75">
      <c r="A7" s="1"/>
      <c r="B7" s="2" t="s">
        <v>1</v>
      </c>
      <c r="C7" s="30">
        <v>-37.0248</v>
      </c>
      <c r="D7" s="25">
        <v>-37.0236257406018</v>
      </c>
      <c r="E7" s="25" t="s">
        <v>29</v>
      </c>
      <c r="F7" s="25" t="s">
        <v>29</v>
      </c>
      <c r="G7" s="25">
        <v>-37.0244807367425</v>
      </c>
      <c r="H7" s="25">
        <v>-37.0197456668147</v>
      </c>
      <c r="I7" s="25">
        <v>-37.0153807947515</v>
      </c>
      <c r="J7" s="25" t="s">
        <v>29</v>
      </c>
      <c r="K7" s="26">
        <v>-37.021063543765</v>
      </c>
      <c r="M7" s="4">
        <f t="shared" si="3"/>
        <v>-37.02151608044591</v>
      </c>
      <c r="N7" s="4">
        <f t="shared" si="4"/>
        <v>0.0036056862035718546</v>
      </c>
      <c r="P7" s="4">
        <f t="shared" si="5"/>
        <v>-37.0208592965351</v>
      </c>
      <c r="Q7" s="4">
        <f t="shared" si="6"/>
        <v>0.0036077663390219955</v>
      </c>
      <c r="S7" s="4">
        <f t="shared" si="0"/>
        <v>-0.0006567839108129192</v>
      </c>
      <c r="T7" s="4">
        <f t="shared" si="7"/>
        <v>-2.080135450140911E-06</v>
      </c>
      <c r="V7" s="4">
        <f t="shared" si="1"/>
        <v>0.0032839195540859123</v>
      </c>
      <c r="W7" s="4">
        <f t="shared" si="2"/>
        <v>0.0039407034648988315</v>
      </c>
    </row>
    <row r="8" spans="1:23" ht="12.75">
      <c r="A8" s="1"/>
      <c r="B8" s="2" t="s">
        <v>2</v>
      </c>
      <c r="C8" s="30">
        <v>-24.9978</v>
      </c>
      <c r="D8" s="25">
        <v>-25.0018872624828</v>
      </c>
      <c r="E8" s="25" t="s">
        <v>29</v>
      </c>
      <c r="F8" s="25" t="s">
        <v>29</v>
      </c>
      <c r="G8" s="25">
        <v>-24.9950693923894</v>
      </c>
      <c r="H8" s="25">
        <v>-24.9996741692084</v>
      </c>
      <c r="I8" s="25">
        <v>-24.998386451584</v>
      </c>
      <c r="J8" s="25">
        <v>-24.9983322515575</v>
      </c>
      <c r="K8" s="26">
        <v>-24.9989227457193</v>
      </c>
      <c r="M8" s="4">
        <f t="shared" si="3"/>
        <v>-24.998581753277342</v>
      </c>
      <c r="N8" s="4">
        <f t="shared" si="4"/>
        <v>0.002052813133753891</v>
      </c>
      <c r="P8" s="4">
        <f t="shared" si="5"/>
        <v>-24.998712045490233</v>
      </c>
      <c r="Q8" s="4">
        <f t="shared" si="6"/>
        <v>0.002216811043891694</v>
      </c>
      <c r="S8" s="4">
        <f t="shared" si="0"/>
        <v>0.0001302922128907369</v>
      </c>
      <c r="T8" s="4">
        <f t="shared" si="7"/>
        <v>-0.00016399791013780316</v>
      </c>
      <c r="V8" s="4">
        <f t="shared" si="1"/>
        <v>-0.0007817532773408686</v>
      </c>
      <c r="W8" s="4">
        <f t="shared" si="2"/>
        <v>-0.0009120454902316055</v>
      </c>
    </row>
    <row r="9" spans="1:23" ht="12.75">
      <c r="A9" s="1">
        <v>3</v>
      </c>
      <c r="B9" s="2" t="s">
        <v>0</v>
      </c>
      <c r="C9" s="30">
        <v>96.1277</v>
      </c>
      <c r="D9" s="25">
        <v>96.1289397192163</v>
      </c>
      <c r="E9" s="25" t="s">
        <v>29</v>
      </c>
      <c r="F9" s="25" t="s">
        <v>29</v>
      </c>
      <c r="G9" s="25" t="s">
        <v>29</v>
      </c>
      <c r="H9" s="25">
        <v>96.1371303552162</v>
      </c>
      <c r="I9" s="25">
        <v>96.1362914305367</v>
      </c>
      <c r="J9" s="25">
        <v>96.1284151497963</v>
      </c>
      <c r="K9" s="26" t="s">
        <v>29</v>
      </c>
      <c r="M9" s="4">
        <f t="shared" si="3"/>
        <v>96.1316953309531</v>
      </c>
      <c r="N9" s="4">
        <f t="shared" si="4"/>
        <v>0.0046092101821528075</v>
      </c>
      <c r="P9" s="4">
        <f t="shared" si="5"/>
        <v>96.13269416369137</v>
      </c>
      <c r="Q9" s="4">
        <f t="shared" si="6"/>
        <v>0.004655675290512776</v>
      </c>
      <c r="S9" s="4">
        <f t="shared" si="0"/>
        <v>-0.0009988327382757234</v>
      </c>
      <c r="T9" s="4">
        <f t="shared" si="7"/>
        <v>-4.646510835996844E-05</v>
      </c>
      <c r="V9" s="4">
        <f t="shared" si="1"/>
        <v>0.003995330953088683</v>
      </c>
      <c r="W9" s="4">
        <f t="shared" si="2"/>
        <v>0.004994163691364406</v>
      </c>
    </row>
    <row r="10" spans="1:23" ht="12.75">
      <c r="A10" s="1"/>
      <c r="B10" s="2" t="s">
        <v>1</v>
      </c>
      <c r="C10" s="30">
        <v>-15.6568</v>
      </c>
      <c r="D10" s="25">
        <v>-15.6621960235983</v>
      </c>
      <c r="E10" s="25">
        <v>-15.6543791640855</v>
      </c>
      <c r="F10" s="25" t="s">
        <v>29</v>
      </c>
      <c r="G10" s="25" t="s">
        <v>29</v>
      </c>
      <c r="H10" s="25" t="s">
        <v>29</v>
      </c>
      <c r="I10" s="25">
        <v>-15.6622025173554</v>
      </c>
      <c r="J10" s="25">
        <v>-15.6552017028072</v>
      </c>
      <c r="K10" s="26">
        <v>-15.6559652260004</v>
      </c>
      <c r="M10" s="4">
        <f t="shared" si="3"/>
        <v>-15.6577907723078</v>
      </c>
      <c r="N10" s="4">
        <f t="shared" si="4"/>
        <v>0.003507886370030771</v>
      </c>
      <c r="P10" s="4">
        <f t="shared" si="5"/>
        <v>-15.65798892676936</v>
      </c>
      <c r="Q10" s="4">
        <f t="shared" si="6"/>
        <v>0.0038842109303613673</v>
      </c>
      <c r="S10" s="4">
        <f t="shared" si="0"/>
        <v>0.0001981544615592412</v>
      </c>
      <c r="T10" s="4">
        <f t="shared" si="7"/>
        <v>-0.0003763245603305961</v>
      </c>
      <c r="V10" s="4">
        <f t="shared" si="1"/>
        <v>-0.0009907723077997588</v>
      </c>
      <c r="W10" s="4">
        <f t="shared" si="2"/>
        <v>-0.001188926769359</v>
      </c>
    </row>
    <row r="11" spans="1:23" ht="12.75">
      <c r="A11" s="1"/>
      <c r="B11" s="2" t="s">
        <v>2</v>
      </c>
      <c r="C11" s="30">
        <v>-24.4906</v>
      </c>
      <c r="D11" s="25">
        <v>-24.4888305677954</v>
      </c>
      <c r="E11" s="25">
        <v>-24.4883343634526</v>
      </c>
      <c r="F11" s="25" t="s">
        <v>29</v>
      </c>
      <c r="G11" s="25" t="s">
        <v>29</v>
      </c>
      <c r="H11" s="25">
        <v>-24.4856472593853</v>
      </c>
      <c r="I11" s="25">
        <v>-24.4858051152111</v>
      </c>
      <c r="J11" s="25">
        <v>-24.4873313445295</v>
      </c>
      <c r="K11" s="26">
        <v>-24.4895057835289</v>
      </c>
      <c r="M11" s="4">
        <f t="shared" si="3"/>
        <v>-24.488007776271832</v>
      </c>
      <c r="N11" s="4">
        <f t="shared" si="4"/>
        <v>0.001854211885551166</v>
      </c>
      <c r="P11" s="4">
        <f t="shared" si="5"/>
        <v>-24.487575738983804</v>
      </c>
      <c r="Q11" s="4">
        <f t="shared" si="6"/>
        <v>0.001599315424344923</v>
      </c>
      <c r="S11" s="4">
        <f t="shared" si="0"/>
        <v>-0.0004320372880286527</v>
      </c>
      <c r="T11" s="4">
        <f t="shared" si="7"/>
        <v>0.000254896461206243</v>
      </c>
      <c r="V11" s="4">
        <f t="shared" si="1"/>
        <v>0.0025922237281683636</v>
      </c>
      <c r="W11" s="4">
        <f t="shared" si="2"/>
        <v>0.0030242610161970163</v>
      </c>
    </row>
    <row r="12" spans="1:23" ht="12.75">
      <c r="A12" s="1">
        <v>4</v>
      </c>
      <c r="B12" s="2" t="s">
        <v>0</v>
      </c>
      <c r="C12" s="30">
        <v>98.7975</v>
      </c>
      <c r="D12" s="25">
        <v>98.7900800515554</v>
      </c>
      <c r="E12" s="25">
        <v>98.7977677123967</v>
      </c>
      <c r="F12" s="25">
        <v>98.7961627820164</v>
      </c>
      <c r="G12" s="25">
        <v>98.7931661223141</v>
      </c>
      <c r="H12" s="25">
        <v>98.7912474058962</v>
      </c>
      <c r="I12" s="25">
        <v>98.7986906109935</v>
      </c>
      <c r="J12" s="25">
        <v>98.7952341218999</v>
      </c>
      <c r="K12" s="26">
        <v>98.789636885334</v>
      </c>
      <c r="M12" s="4">
        <f t="shared" si="3"/>
        <v>98.79438729915624</v>
      </c>
      <c r="N12" s="4">
        <f t="shared" si="4"/>
        <v>0.003463615471498658</v>
      </c>
      <c r="P12" s="4">
        <f t="shared" si="5"/>
        <v>98.79399821155079</v>
      </c>
      <c r="Q12" s="4">
        <f t="shared" si="6"/>
        <v>0.003486157057659817</v>
      </c>
      <c r="S12" s="4">
        <f t="shared" si="0"/>
        <v>0.00038908760545552923</v>
      </c>
      <c r="T12" s="4">
        <f t="shared" si="7"/>
        <v>-2.254158616115916E-05</v>
      </c>
      <c r="V12" s="4">
        <f t="shared" si="1"/>
        <v>-0.0031127008437579207</v>
      </c>
      <c r="W12" s="4">
        <f t="shared" si="2"/>
        <v>-0.00350178844921345</v>
      </c>
    </row>
    <row r="13" spans="1:23" ht="12.75">
      <c r="A13" s="1"/>
      <c r="B13" s="2" t="s">
        <v>1</v>
      </c>
      <c r="C13" s="30">
        <v>15.6824</v>
      </c>
      <c r="D13" s="25">
        <v>15.6745907056401</v>
      </c>
      <c r="E13" s="25">
        <v>15.6818850668175</v>
      </c>
      <c r="F13" s="25" t="s">
        <v>29</v>
      </c>
      <c r="G13" s="25">
        <v>15.6830352594404</v>
      </c>
      <c r="H13" s="25" t="s">
        <v>29</v>
      </c>
      <c r="I13" s="25" t="s">
        <v>29</v>
      </c>
      <c r="J13" s="25">
        <v>15.6811980841388</v>
      </c>
      <c r="K13" s="26">
        <v>15.6815958332128</v>
      </c>
      <c r="M13" s="4">
        <f t="shared" si="3"/>
        <v>15.680784158208267</v>
      </c>
      <c r="N13" s="4">
        <f t="shared" si="4"/>
        <v>0.003100948465298815</v>
      </c>
      <c r="P13" s="4">
        <f t="shared" si="5"/>
        <v>15.68046098984992</v>
      </c>
      <c r="Q13" s="4">
        <f t="shared" si="6"/>
        <v>0.003352099091878926</v>
      </c>
      <c r="S13" s="4">
        <f t="shared" si="0"/>
        <v>0.00032316835834755864</v>
      </c>
      <c r="T13" s="4">
        <f t="shared" si="7"/>
        <v>-0.0002511506265801106</v>
      </c>
      <c r="V13" s="4">
        <f t="shared" si="1"/>
        <v>-0.0016158417917324641</v>
      </c>
      <c r="W13" s="4">
        <f t="shared" si="2"/>
        <v>-0.0019390101500800228</v>
      </c>
    </row>
    <row r="14" spans="1:23" ht="12.75">
      <c r="A14" s="1"/>
      <c r="B14" s="2" t="s">
        <v>2</v>
      </c>
      <c r="C14" s="30">
        <v>-9.1731</v>
      </c>
      <c r="D14" s="25">
        <v>-9.16998436455085</v>
      </c>
      <c r="E14" s="25">
        <v>-9.17108434199822</v>
      </c>
      <c r="F14" s="25">
        <v>-9.17471554843998</v>
      </c>
      <c r="G14" s="25">
        <v>-9.17508813130604</v>
      </c>
      <c r="H14" s="25">
        <v>-9.17613062369431</v>
      </c>
      <c r="I14" s="25">
        <v>-9.17393760073848</v>
      </c>
      <c r="J14" s="25">
        <v>-9.17056094860246</v>
      </c>
      <c r="K14" s="26">
        <v>-9.1747275402354</v>
      </c>
      <c r="M14" s="4">
        <f t="shared" si="3"/>
        <v>-9.173258788840636</v>
      </c>
      <c r="N14" s="4">
        <f t="shared" si="4"/>
        <v>0.002210422001895987</v>
      </c>
      <c r="P14" s="4">
        <f t="shared" si="5"/>
        <v>-9.173278637445717</v>
      </c>
      <c r="Q14" s="4">
        <f t="shared" si="6"/>
        <v>0.002362182942559301</v>
      </c>
      <c r="S14" s="4">
        <f t="shared" si="0"/>
        <v>1.984860508130737E-05</v>
      </c>
      <c r="T14" s="4">
        <f t="shared" si="7"/>
        <v>-0.00015176094066331408</v>
      </c>
      <c r="V14" s="4">
        <f t="shared" si="1"/>
        <v>-0.0001587888406362481</v>
      </c>
      <c r="W14" s="4">
        <f t="shared" si="2"/>
        <v>-0.00017863744571755547</v>
      </c>
    </row>
    <row r="15" spans="1:23" ht="12.75">
      <c r="A15" s="1">
        <v>5</v>
      </c>
      <c r="B15" s="2" t="s">
        <v>0</v>
      </c>
      <c r="C15" s="30">
        <v>79.7107</v>
      </c>
      <c r="D15" s="25">
        <v>79.7094089110897</v>
      </c>
      <c r="E15" s="25">
        <v>79.7143787523104</v>
      </c>
      <c r="F15" s="25">
        <v>79.720584103683</v>
      </c>
      <c r="G15" s="25">
        <v>79.7130237389497</v>
      </c>
      <c r="H15" s="25" t="s">
        <v>29</v>
      </c>
      <c r="I15" s="25">
        <v>79.7102036739527</v>
      </c>
      <c r="J15" s="25">
        <v>79.7203087909881</v>
      </c>
      <c r="K15" s="26">
        <v>79.7128766976874</v>
      </c>
      <c r="M15" s="4">
        <f t="shared" si="3"/>
        <v>79.71393558358263</v>
      </c>
      <c r="N15" s="4">
        <f t="shared" si="4"/>
        <v>0.004340121873164397</v>
      </c>
      <c r="P15" s="4">
        <f t="shared" si="5"/>
        <v>79.71439780980872</v>
      </c>
      <c r="Q15" s="4">
        <f t="shared" si="6"/>
        <v>0.004470123644984823</v>
      </c>
      <c r="S15" s="4">
        <f t="shared" si="0"/>
        <v>-0.0004622262260909338</v>
      </c>
      <c r="T15" s="4">
        <f t="shared" si="7"/>
        <v>-0.00013000177182042553</v>
      </c>
      <c r="V15" s="4">
        <f t="shared" si="1"/>
        <v>0.0032355835826223256</v>
      </c>
      <c r="W15" s="4">
        <f t="shared" si="2"/>
        <v>0.0036978098087132594</v>
      </c>
    </row>
    <row r="16" spans="1:23" ht="12.75">
      <c r="A16" s="1"/>
      <c r="B16" s="2" t="s">
        <v>1</v>
      </c>
      <c r="C16" s="30">
        <v>30.9393</v>
      </c>
      <c r="D16" s="25" t="s">
        <v>29</v>
      </c>
      <c r="E16" s="25">
        <v>30.9328155494834</v>
      </c>
      <c r="F16" s="25">
        <v>30.9382599772339</v>
      </c>
      <c r="G16" s="25" t="s">
        <v>29</v>
      </c>
      <c r="H16" s="25" t="s">
        <v>29</v>
      </c>
      <c r="I16" s="25">
        <v>30.9392378384823</v>
      </c>
      <c r="J16" s="25">
        <v>30.9361674591295</v>
      </c>
      <c r="K16" s="26">
        <v>30.9397337862592</v>
      </c>
      <c r="M16" s="4">
        <f t="shared" si="3"/>
        <v>30.937585768431386</v>
      </c>
      <c r="N16" s="4">
        <f t="shared" si="4"/>
        <v>0.0026646971125997027</v>
      </c>
      <c r="P16" s="4">
        <f t="shared" si="5"/>
        <v>30.93724292211766</v>
      </c>
      <c r="Q16" s="4">
        <f t="shared" si="6"/>
        <v>0.002827399231824131</v>
      </c>
      <c r="S16" s="4">
        <f t="shared" si="0"/>
        <v>0.00034284631372472063</v>
      </c>
      <c r="T16" s="4">
        <f t="shared" si="7"/>
        <v>-0.00016270211922442832</v>
      </c>
      <c r="V16" s="4">
        <f t="shared" si="1"/>
        <v>-0.001714231568612945</v>
      </c>
      <c r="W16" s="4">
        <f t="shared" si="2"/>
        <v>-0.0020570778823376656</v>
      </c>
    </row>
    <row r="17" spans="1:23" ht="12.75">
      <c r="A17" s="1"/>
      <c r="B17" s="2" t="s">
        <v>2</v>
      </c>
      <c r="C17" s="30">
        <v>-27.5122</v>
      </c>
      <c r="D17" s="25">
        <v>-27.5133254572418</v>
      </c>
      <c r="E17" s="25">
        <v>-27.5103943690575</v>
      </c>
      <c r="F17" s="25">
        <v>-27.5096386979596</v>
      </c>
      <c r="G17" s="25">
        <v>-27.508447572763</v>
      </c>
      <c r="H17" s="25" t="s">
        <v>29</v>
      </c>
      <c r="I17" s="25">
        <v>-27.5105360899152</v>
      </c>
      <c r="J17" s="25">
        <v>-27.5142464533052</v>
      </c>
      <c r="K17" s="26">
        <v>-27.5134100115606</v>
      </c>
      <c r="M17" s="4">
        <f t="shared" si="3"/>
        <v>-27.511524831475363</v>
      </c>
      <c r="N17" s="4">
        <f t="shared" si="4"/>
        <v>0.002068187992247714</v>
      </c>
      <c r="P17" s="4">
        <f t="shared" si="5"/>
        <v>-27.511428378828985</v>
      </c>
      <c r="Q17" s="4">
        <f t="shared" si="6"/>
        <v>0.0022143786438988005</v>
      </c>
      <c r="S17" s="4">
        <f t="shared" si="0"/>
        <v>-9.645264637825335E-05</v>
      </c>
      <c r="T17" s="4">
        <f t="shared" si="7"/>
        <v>-0.00014619065165108643</v>
      </c>
      <c r="V17" s="4">
        <f t="shared" si="1"/>
        <v>0.0006751685246371153</v>
      </c>
      <c r="W17" s="4">
        <f t="shared" si="2"/>
        <v>0.0007716211710153686</v>
      </c>
    </row>
    <row r="18" spans="1:23" ht="12.75">
      <c r="A18" s="1">
        <v>6</v>
      </c>
      <c r="B18" s="2" t="s">
        <v>0</v>
      </c>
      <c r="C18" s="30">
        <v>88.2364</v>
      </c>
      <c r="D18" s="25" t="s">
        <v>29</v>
      </c>
      <c r="E18" s="25">
        <v>88.2376817187666</v>
      </c>
      <c r="F18" s="25">
        <v>88.2418097563177</v>
      </c>
      <c r="G18" s="25">
        <v>88.2350174746763</v>
      </c>
      <c r="H18" s="25">
        <v>88.2404894140163</v>
      </c>
      <c r="I18" s="25">
        <v>88.2361147788957</v>
      </c>
      <c r="J18" s="25">
        <v>88.2409293029197</v>
      </c>
      <c r="K18" s="26">
        <v>88.2369641718521</v>
      </c>
      <c r="M18" s="4">
        <f t="shared" si="3"/>
        <v>88.23817582718053</v>
      </c>
      <c r="N18" s="4">
        <f t="shared" si="4"/>
        <v>0.002541896878176329</v>
      </c>
      <c r="P18" s="4">
        <f t="shared" si="5"/>
        <v>88.23842951677777</v>
      </c>
      <c r="Q18" s="4">
        <f t="shared" si="6"/>
        <v>0.0026339010079363995</v>
      </c>
      <c r="S18" s="4">
        <f t="shared" si="0"/>
        <v>-0.0002536895972440334</v>
      </c>
      <c r="T18" s="4">
        <f t="shared" si="7"/>
        <v>-9.200412976007044E-05</v>
      </c>
      <c r="V18" s="4">
        <f t="shared" si="1"/>
        <v>0.0017758271805234926</v>
      </c>
      <c r="W18" s="4">
        <f t="shared" si="2"/>
        <v>0.002029516777767526</v>
      </c>
    </row>
    <row r="19" spans="1:23" ht="12.75">
      <c r="A19" s="1"/>
      <c r="B19" s="2" t="s">
        <v>1</v>
      </c>
      <c r="C19" s="30">
        <v>33.4568</v>
      </c>
      <c r="D19" s="25">
        <v>33.4514474999355</v>
      </c>
      <c r="E19" s="25">
        <v>33.4567804226492</v>
      </c>
      <c r="F19" s="25">
        <v>33.4607967095005</v>
      </c>
      <c r="G19" s="25">
        <v>33.4568138128702</v>
      </c>
      <c r="H19" s="25" t="s">
        <v>29</v>
      </c>
      <c r="I19" s="25">
        <v>33.4516409351644</v>
      </c>
      <c r="J19" s="25">
        <v>33.4545744316607</v>
      </c>
      <c r="K19" s="26">
        <v>33.4560942507951</v>
      </c>
      <c r="M19" s="4">
        <f t="shared" si="3"/>
        <v>33.455618507821946</v>
      </c>
      <c r="N19" s="4">
        <f t="shared" si="4"/>
        <v>0.003059489080984145</v>
      </c>
      <c r="P19" s="4">
        <f t="shared" si="5"/>
        <v>33.45544972322508</v>
      </c>
      <c r="Q19" s="4">
        <f t="shared" si="6"/>
        <v>0.0032641479901311084</v>
      </c>
      <c r="S19" s="4">
        <f t="shared" si="0"/>
        <v>0.0001687845968660895</v>
      </c>
      <c r="T19" s="4">
        <f t="shared" si="7"/>
        <v>-0.00020465890914696337</v>
      </c>
      <c r="V19" s="4">
        <f t="shared" si="1"/>
        <v>-0.001181492178055521</v>
      </c>
      <c r="W19" s="4">
        <f t="shared" si="2"/>
        <v>-0.0013502767749216105</v>
      </c>
    </row>
    <row r="20" spans="1:23" ht="12.75">
      <c r="A20" s="1"/>
      <c r="B20" s="2" t="s">
        <v>2</v>
      </c>
      <c r="C20" s="30">
        <v>-3.2307</v>
      </c>
      <c r="D20" s="25">
        <v>-3.22849910020851</v>
      </c>
      <c r="E20" s="25">
        <v>-3.23098701192174</v>
      </c>
      <c r="F20" s="25">
        <v>-3.22765013728776</v>
      </c>
      <c r="G20" s="25">
        <v>-3.23021189233244</v>
      </c>
      <c r="H20" s="25">
        <v>-3.23082268825409</v>
      </c>
      <c r="I20" s="25" t="s">
        <v>29</v>
      </c>
      <c r="J20" s="25">
        <v>-3.23173966740045</v>
      </c>
      <c r="K20" s="26">
        <v>-3.22860256745988</v>
      </c>
      <c r="M20" s="4">
        <f t="shared" si="3"/>
        <v>-3.229901633108109</v>
      </c>
      <c r="N20" s="4">
        <f t="shared" si="4"/>
        <v>0.0014571162230880394</v>
      </c>
      <c r="P20" s="4">
        <f t="shared" si="5"/>
        <v>-3.2297875806949814</v>
      </c>
      <c r="Q20" s="4">
        <f t="shared" si="6"/>
        <v>0.001534810979048944</v>
      </c>
      <c r="S20" s="4">
        <f t="shared" si="0"/>
        <v>-0.00011405241312756331</v>
      </c>
      <c r="T20" s="4">
        <f t="shared" si="7"/>
        <v>-7.769475596090467E-05</v>
      </c>
      <c r="V20" s="4">
        <f t="shared" si="1"/>
        <v>0.0007983668918911668</v>
      </c>
      <c r="W20" s="4">
        <f t="shared" si="2"/>
        <v>0.0009124193050187301</v>
      </c>
    </row>
    <row r="21" spans="1:23" ht="12.75">
      <c r="A21" s="1">
        <v>7</v>
      </c>
      <c r="B21" s="2" t="s">
        <v>0</v>
      </c>
      <c r="C21" s="30">
        <v>58.2345</v>
      </c>
      <c r="D21" s="25">
        <v>58.231858569101</v>
      </c>
      <c r="E21" s="25">
        <v>58.2351529733958</v>
      </c>
      <c r="F21" s="25">
        <v>58.2398752740322</v>
      </c>
      <c r="G21" s="25">
        <v>58.2381030332027</v>
      </c>
      <c r="H21" s="25" t="s">
        <v>29</v>
      </c>
      <c r="I21" s="25" t="s">
        <v>29</v>
      </c>
      <c r="J21" s="25" t="s">
        <v>29</v>
      </c>
      <c r="K21" s="26" t="s">
        <v>29</v>
      </c>
      <c r="M21" s="4">
        <f t="shared" si="3"/>
        <v>58.23589796994635</v>
      </c>
      <c r="N21" s="4">
        <f t="shared" si="4"/>
        <v>0.0031427436570804226</v>
      </c>
      <c r="P21" s="4">
        <f t="shared" si="5"/>
        <v>58.23624746243292</v>
      </c>
      <c r="Q21" s="4">
        <f t="shared" si="6"/>
        <v>0.0035149419536640407</v>
      </c>
      <c r="S21" s="4">
        <f t="shared" si="0"/>
        <v>-0.0003494924865705684</v>
      </c>
      <c r="T21" s="4">
        <f t="shared" si="7"/>
        <v>-0.00037219829658361814</v>
      </c>
      <c r="V21" s="4">
        <f t="shared" si="1"/>
        <v>0.001397969946353328</v>
      </c>
      <c r="W21" s="4">
        <f t="shared" si="2"/>
        <v>0.0017474624329238964</v>
      </c>
    </row>
    <row r="22" spans="1:23" ht="12.75">
      <c r="A22" s="1"/>
      <c r="B22" s="2" t="s">
        <v>1</v>
      </c>
      <c r="C22" s="30">
        <v>48.5905</v>
      </c>
      <c r="D22" s="25">
        <v>48.5886105519767</v>
      </c>
      <c r="E22" s="25">
        <v>48.5865407965219</v>
      </c>
      <c r="F22" s="25">
        <v>48.5898696901654</v>
      </c>
      <c r="G22" s="25">
        <v>48.5914758616327</v>
      </c>
      <c r="H22" s="25">
        <v>48.5912028425562</v>
      </c>
      <c r="I22" s="25" t="s">
        <v>29</v>
      </c>
      <c r="J22" s="25">
        <v>48.594179042918</v>
      </c>
      <c r="K22" s="26">
        <v>48.593966399653</v>
      </c>
      <c r="M22" s="4">
        <f t="shared" si="3"/>
        <v>48.590793148177994</v>
      </c>
      <c r="N22" s="4">
        <f t="shared" si="4"/>
        <v>0.0025621611023021315</v>
      </c>
      <c r="P22" s="4">
        <f t="shared" si="5"/>
        <v>48.59083502648913</v>
      </c>
      <c r="Q22" s="4">
        <f t="shared" si="6"/>
        <v>0.002764491339414416</v>
      </c>
      <c r="S22" s="4">
        <f t="shared" si="0"/>
        <v>-4.187831113711127E-05</v>
      </c>
      <c r="T22" s="4">
        <f t="shared" si="7"/>
        <v>-0.00020233023711228437</v>
      </c>
      <c r="V22" s="4">
        <f t="shared" si="1"/>
        <v>0.000293148177995306</v>
      </c>
      <c r="W22" s="4">
        <f t="shared" si="2"/>
        <v>0.0003350264891324173</v>
      </c>
    </row>
    <row r="23" spans="1:23" ht="12.75">
      <c r="A23" s="1"/>
      <c r="B23" s="2" t="s">
        <v>2</v>
      </c>
      <c r="C23" s="30">
        <v>-9.7527</v>
      </c>
      <c r="D23" s="25">
        <v>-9.75446036601276</v>
      </c>
      <c r="E23" s="25">
        <v>-9.75495126691761</v>
      </c>
      <c r="F23" s="25">
        <v>-9.75227536895486</v>
      </c>
      <c r="G23" s="25">
        <v>-9.7500960973597</v>
      </c>
      <c r="H23" s="25">
        <v>-9.75473657425347</v>
      </c>
      <c r="I23" s="25" t="s">
        <v>29</v>
      </c>
      <c r="J23" s="25">
        <v>-9.75481797351037</v>
      </c>
      <c r="K23" s="26">
        <v>-9.75027722355813</v>
      </c>
      <c r="M23" s="4">
        <f t="shared" si="3"/>
        <v>-9.753039358820864</v>
      </c>
      <c r="N23" s="4">
        <f t="shared" si="4"/>
        <v>0.0020251874202964625</v>
      </c>
      <c r="P23" s="4">
        <f t="shared" si="5"/>
        <v>-9.753087838652416</v>
      </c>
      <c r="Q23" s="4">
        <f t="shared" si="6"/>
        <v>0.002182432593213418</v>
      </c>
      <c r="S23" s="4">
        <f t="shared" si="0"/>
        <v>4.8479831551873076E-05</v>
      </c>
      <c r="T23" s="4">
        <f t="shared" si="7"/>
        <v>-0.00015724517291695536</v>
      </c>
      <c r="V23" s="4">
        <f t="shared" si="1"/>
        <v>-0.00033935882086311153</v>
      </c>
      <c r="W23" s="4">
        <f t="shared" si="2"/>
        <v>-0.0003878386524149846</v>
      </c>
    </row>
    <row r="24" spans="1:23" ht="12.75">
      <c r="A24" s="1">
        <v>8</v>
      </c>
      <c r="B24" s="2" t="s">
        <v>0</v>
      </c>
      <c r="C24" s="30">
        <v>41.6102</v>
      </c>
      <c r="D24" s="25">
        <v>41.6074325648615</v>
      </c>
      <c r="E24" s="25">
        <v>41.6083807675994</v>
      </c>
      <c r="F24" s="25">
        <v>41.6115970694978</v>
      </c>
      <c r="G24" s="25">
        <v>41.6116448305486</v>
      </c>
      <c r="H24" s="25" t="s">
        <v>29</v>
      </c>
      <c r="I24" s="25" t="s">
        <v>29</v>
      </c>
      <c r="J24" s="25" t="s">
        <v>29</v>
      </c>
      <c r="K24" s="26">
        <v>41.6102524899067</v>
      </c>
      <c r="M24" s="4">
        <f t="shared" si="3"/>
        <v>41.60991795373567</v>
      </c>
      <c r="N24" s="4">
        <f t="shared" si="4"/>
        <v>0.001704881045000415</v>
      </c>
      <c r="P24" s="4">
        <f t="shared" si="5"/>
        <v>41.609861544482804</v>
      </c>
      <c r="Q24" s="4">
        <f t="shared" si="6"/>
        <v>0.0018998445182263595</v>
      </c>
      <c r="S24" s="4">
        <f t="shared" si="0"/>
        <v>5.64092528634319E-05</v>
      </c>
      <c r="T24" s="4">
        <f t="shared" si="7"/>
        <v>-0.00019496347322594458</v>
      </c>
      <c r="V24" s="4">
        <f t="shared" si="1"/>
        <v>-0.00028204626433137037</v>
      </c>
      <c r="W24" s="4">
        <f t="shared" si="2"/>
        <v>-0.00033845551719480227</v>
      </c>
    </row>
    <row r="25" spans="1:23" ht="12.75">
      <c r="A25" s="1"/>
      <c r="B25" s="2" t="s">
        <v>1</v>
      </c>
      <c r="C25" s="30">
        <v>49.9865</v>
      </c>
      <c r="D25" s="25">
        <v>49.9919060264852</v>
      </c>
      <c r="E25" s="25">
        <v>49.9826292566987</v>
      </c>
      <c r="F25" s="25">
        <v>49.9826853358401</v>
      </c>
      <c r="G25" s="25">
        <v>49.9860083925072</v>
      </c>
      <c r="H25" s="25">
        <v>49.9908407142692</v>
      </c>
      <c r="I25" s="25" t="s">
        <v>29</v>
      </c>
      <c r="J25" s="25" t="s">
        <v>29</v>
      </c>
      <c r="K25" s="26">
        <v>49.994501889341</v>
      </c>
      <c r="M25" s="4">
        <f t="shared" si="3"/>
        <v>49.987867373591634</v>
      </c>
      <c r="N25" s="4">
        <f t="shared" si="4"/>
        <v>0.004632946799138961</v>
      </c>
      <c r="P25" s="4">
        <f t="shared" si="5"/>
        <v>49.98809526919024</v>
      </c>
      <c r="Q25" s="4">
        <f t="shared" si="6"/>
        <v>0.005031974707798976</v>
      </c>
      <c r="S25" s="4">
        <f t="shared" si="0"/>
        <v>-0.00022789559860569852</v>
      </c>
      <c r="T25" s="4">
        <f t="shared" si="7"/>
        <v>-0.000399027908660015</v>
      </c>
      <c r="V25" s="4">
        <f t="shared" si="1"/>
        <v>0.0013673735916341911</v>
      </c>
      <c r="W25" s="4">
        <f t="shared" si="2"/>
        <v>0.0015952691902398897</v>
      </c>
    </row>
    <row r="26" spans="1:23" ht="12.75">
      <c r="A26" s="1"/>
      <c r="B26" s="2" t="s">
        <v>2</v>
      </c>
      <c r="C26" s="30">
        <v>-6.2821</v>
      </c>
      <c r="D26" s="25">
        <v>-6.28737691843025</v>
      </c>
      <c r="E26" s="25">
        <v>-6.28674500806086</v>
      </c>
      <c r="F26" s="25">
        <v>-6.28478287776318</v>
      </c>
      <c r="G26" s="25">
        <v>-6.28433796315952</v>
      </c>
      <c r="H26" s="25">
        <v>-6.28275717317088</v>
      </c>
      <c r="I26" s="25" t="s">
        <v>29</v>
      </c>
      <c r="J26" s="25" t="s">
        <v>29</v>
      </c>
      <c r="K26" s="26" t="s">
        <v>29</v>
      </c>
      <c r="M26" s="4">
        <f t="shared" si="3"/>
        <v>-6.284683323430781</v>
      </c>
      <c r="N26" s="4">
        <f t="shared" si="4"/>
        <v>0.002098513621060232</v>
      </c>
      <c r="P26" s="4">
        <f t="shared" si="5"/>
        <v>-6.285199988116938</v>
      </c>
      <c r="Q26" s="4">
        <f t="shared" si="6"/>
        <v>0.0018715318025112977</v>
      </c>
      <c r="S26" s="4">
        <f t="shared" si="0"/>
        <v>0.0005166646861569646</v>
      </c>
      <c r="T26" s="4">
        <f t="shared" si="7"/>
        <v>0.00022698181854893438</v>
      </c>
      <c r="V26" s="4">
        <f t="shared" si="1"/>
        <v>-0.0025833234307812702</v>
      </c>
      <c r="W26" s="4">
        <f t="shared" si="2"/>
        <v>-0.003099988116938235</v>
      </c>
    </row>
    <row r="27" spans="1:23" ht="12.75">
      <c r="A27" s="1">
        <v>9</v>
      </c>
      <c r="B27" s="2" t="s">
        <v>0</v>
      </c>
      <c r="C27" s="30">
        <v>21.4039</v>
      </c>
      <c r="D27" s="25">
        <v>21.3975361525092</v>
      </c>
      <c r="E27" s="25">
        <v>21.3971270049151</v>
      </c>
      <c r="F27" s="25">
        <v>21.4003571176529</v>
      </c>
      <c r="G27" s="25">
        <v>21.4044999966271</v>
      </c>
      <c r="H27" s="25">
        <v>21.3976835380411</v>
      </c>
      <c r="I27" s="25">
        <v>21.3919953002274</v>
      </c>
      <c r="J27" s="25" t="s">
        <v>29</v>
      </c>
      <c r="K27" s="26" t="s">
        <v>29</v>
      </c>
      <c r="M27" s="4">
        <f t="shared" si="3"/>
        <v>21.399014158567542</v>
      </c>
      <c r="N27" s="4">
        <f t="shared" si="4"/>
        <v>0.004331092607040009</v>
      </c>
      <c r="P27" s="4">
        <f t="shared" si="5"/>
        <v>21.39819985166213</v>
      </c>
      <c r="Q27" s="4">
        <f t="shared" si="6"/>
        <v>0.004115826966825313</v>
      </c>
      <c r="S27" s="4">
        <f t="shared" si="0"/>
        <v>0.0008143069054113994</v>
      </c>
      <c r="T27" s="4">
        <f t="shared" si="7"/>
        <v>0.00021526564021469644</v>
      </c>
      <c r="V27" s="4">
        <f t="shared" si="1"/>
        <v>-0.004885841432457738</v>
      </c>
      <c r="W27" s="4">
        <f t="shared" si="2"/>
        <v>-0.0057001483378691375</v>
      </c>
    </row>
    <row r="28" spans="1:23" ht="12.75">
      <c r="A28" s="1"/>
      <c r="B28" s="2" t="s">
        <v>1</v>
      </c>
      <c r="C28" s="30">
        <v>29.1565</v>
      </c>
      <c r="D28" s="25" t="s">
        <v>29</v>
      </c>
      <c r="E28" s="25">
        <v>29.1584976065198</v>
      </c>
      <c r="F28" s="25">
        <v>29.1543464193977</v>
      </c>
      <c r="G28" s="25">
        <v>29.1564441670926</v>
      </c>
      <c r="H28" s="25">
        <v>29.1637728294482</v>
      </c>
      <c r="I28" s="25">
        <v>29.158493771316</v>
      </c>
      <c r="J28" s="25" t="s">
        <v>29</v>
      </c>
      <c r="K28" s="26">
        <v>29.160037930151</v>
      </c>
      <c r="M28" s="4">
        <f t="shared" si="3"/>
        <v>29.158298960560753</v>
      </c>
      <c r="N28" s="4">
        <f t="shared" si="4"/>
        <v>0.0030376462059301533</v>
      </c>
      <c r="P28" s="4">
        <f t="shared" si="5"/>
        <v>29.15859878732088</v>
      </c>
      <c r="Q28" s="4">
        <f t="shared" si="6"/>
        <v>0.003212106200570905</v>
      </c>
      <c r="S28" s="4">
        <f t="shared" si="0"/>
        <v>-0.00029982676012707543</v>
      </c>
      <c r="T28" s="4">
        <f t="shared" si="7"/>
        <v>-0.00017445999464075178</v>
      </c>
      <c r="V28" s="4">
        <f t="shared" si="1"/>
        <v>0.0017989605607517944</v>
      </c>
      <c r="W28" s="4">
        <f t="shared" si="2"/>
        <v>0.00209878732087887</v>
      </c>
    </row>
    <row r="29" spans="1:23" ht="12.75">
      <c r="A29" s="1"/>
      <c r="B29" s="2" t="s">
        <v>2</v>
      </c>
      <c r="C29" s="30">
        <v>-3.7889</v>
      </c>
      <c r="D29" s="25" t="s">
        <v>29</v>
      </c>
      <c r="E29" s="25">
        <v>-3.78470640818182</v>
      </c>
      <c r="F29" s="25">
        <v>-3.78943460991937</v>
      </c>
      <c r="G29" s="25">
        <v>-3.79383426468142</v>
      </c>
      <c r="H29" s="25">
        <v>-3.78406197231417</v>
      </c>
      <c r="I29" s="25">
        <v>-3.78685689011643</v>
      </c>
      <c r="J29" s="25">
        <v>-3.79114160078313</v>
      </c>
      <c r="K29" s="26" t="s">
        <v>29</v>
      </c>
      <c r="M29" s="4">
        <f t="shared" si="3"/>
        <v>-3.788419392285191</v>
      </c>
      <c r="N29" s="4">
        <f t="shared" si="4"/>
        <v>0.0034930331990286247</v>
      </c>
      <c r="P29" s="4">
        <f t="shared" si="5"/>
        <v>-3.78833929099939</v>
      </c>
      <c r="Q29" s="4">
        <f t="shared" si="6"/>
        <v>0.0038193770305022553</v>
      </c>
      <c r="S29" s="4">
        <f t="shared" si="0"/>
        <v>-8.01012858011596E-05</v>
      </c>
      <c r="T29" s="4">
        <f t="shared" si="7"/>
        <v>-0.0003263438314736306</v>
      </c>
      <c r="V29" s="4">
        <f t="shared" si="1"/>
        <v>0.000480607714808734</v>
      </c>
      <c r="W29" s="4">
        <f t="shared" si="2"/>
        <v>0.0005607090006098936</v>
      </c>
    </row>
    <row r="30" spans="1:23" ht="12.75">
      <c r="A30" s="1">
        <v>10</v>
      </c>
      <c r="B30" s="2" t="s">
        <v>0</v>
      </c>
      <c r="C30" s="30">
        <v>35.297</v>
      </c>
      <c r="D30" s="25">
        <v>35.2983221418677</v>
      </c>
      <c r="E30" s="25">
        <v>35.2910514374431</v>
      </c>
      <c r="F30" s="25">
        <v>35.2911630679524</v>
      </c>
      <c r="G30" s="25">
        <v>35.2926428957203</v>
      </c>
      <c r="H30" s="25">
        <v>35.2956624522506</v>
      </c>
      <c r="I30" s="25">
        <v>35.2902571672425</v>
      </c>
      <c r="J30" s="25">
        <v>35.2893095325562</v>
      </c>
      <c r="K30" s="26">
        <v>35.291270744712</v>
      </c>
      <c r="M30" s="4">
        <f t="shared" si="3"/>
        <v>35.292964382193865</v>
      </c>
      <c r="N30" s="4">
        <f t="shared" si="4"/>
        <v>0.0032178053970499556</v>
      </c>
      <c r="P30" s="4">
        <f t="shared" si="5"/>
        <v>35.2924599299681</v>
      </c>
      <c r="Q30" s="4">
        <f t="shared" si="6"/>
        <v>0.003035790909524773</v>
      </c>
      <c r="S30" s="4">
        <f t="shared" si="0"/>
        <v>0.0005044522257620088</v>
      </c>
      <c r="T30" s="4">
        <f t="shared" si="7"/>
        <v>0.00018201448752518286</v>
      </c>
      <c r="V30" s="4">
        <f t="shared" si="1"/>
        <v>-0.004035617806131597</v>
      </c>
      <c r="W30" s="4">
        <f t="shared" si="2"/>
        <v>-0.004540070031893606</v>
      </c>
    </row>
    <row r="31" spans="1:23" ht="12.75">
      <c r="A31" s="1"/>
      <c r="B31" s="2" t="s">
        <v>1</v>
      </c>
      <c r="C31" s="30">
        <v>-2.2339</v>
      </c>
      <c r="D31" s="25" t="s">
        <v>29</v>
      </c>
      <c r="E31" s="25">
        <v>-2.22932255495142</v>
      </c>
      <c r="F31" s="25">
        <v>-2.23669649597869</v>
      </c>
      <c r="G31" s="25">
        <v>-2.23319213358142</v>
      </c>
      <c r="H31" s="25" t="s">
        <v>29</v>
      </c>
      <c r="I31" s="25">
        <v>-2.22825416616855</v>
      </c>
      <c r="J31" s="25">
        <v>-2.23301507727572</v>
      </c>
      <c r="K31" s="26" t="s">
        <v>29</v>
      </c>
      <c r="M31" s="4">
        <f t="shared" si="3"/>
        <v>-2.2323967379926333</v>
      </c>
      <c r="N31" s="4">
        <f t="shared" si="4"/>
        <v>0.0031104409880815757</v>
      </c>
      <c r="P31" s="4">
        <f t="shared" si="5"/>
        <v>-2.2320960855911602</v>
      </c>
      <c r="Q31" s="4">
        <f t="shared" si="6"/>
        <v>0.0033787001829970976</v>
      </c>
      <c r="S31" s="4">
        <f t="shared" si="0"/>
        <v>-0.00030065240147303385</v>
      </c>
      <c r="T31" s="4">
        <f t="shared" si="7"/>
        <v>-0.00026825919491552195</v>
      </c>
      <c r="V31" s="4">
        <f t="shared" si="1"/>
        <v>0.0015032620073669456</v>
      </c>
      <c r="W31" s="4">
        <f t="shared" si="2"/>
        <v>0.0018039144088399794</v>
      </c>
    </row>
    <row r="32" spans="1:23" ht="12.75">
      <c r="A32" s="1"/>
      <c r="B32" s="2" t="s">
        <v>2</v>
      </c>
      <c r="C32" s="30">
        <v>-8.9764</v>
      </c>
      <c r="D32" s="25">
        <v>-8.9697858848741</v>
      </c>
      <c r="E32" s="25">
        <v>-8.97356649268962</v>
      </c>
      <c r="F32" s="25">
        <v>-8.97793087819038</v>
      </c>
      <c r="G32" s="25">
        <v>-8.9796373636382</v>
      </c>
      <c r="H32" s="25">
        <v>-8.97374381040031</v>
      </c>
      <c r="I32" s="25">
        <v>-8.97285072016456</v>
      </c>
      <c r="J32" s="25">
        <v>-8.97639418921884</v>
      </c>
      <c r="K32" s="26">
        <v>-8.97736547826874</v>
      </c>
      <c r="M32" s="4">
        <f t="shared" si="3"/>
        <v>-8.975297201938304</v>
      </c>
      <c r="N32" s="4">
        <f t="shared" si="4"/>
        <v>0.0030462853289873826</v>
      </c>
      <c r="P32" s="4">
        <f t="shared" si="5"/>
        <v>-8.975159352180592</v>
      </c>
      <c r="Q32" s="4">
        <f t="shared" si="6"/>
        <v>0.003226467560536135</v>
      </c>
      <c r="S32" s="4">
        <f t="shared" si="0"/>
        <v>-0.0001378497577118054</v>
      </c>
      <c r="T32" s="4">
        <f t="shared" si="7"/>
        <v>-0.00018018223154875248</v>
      </c>
      <c r="V32" s="4">
        <f t="shared" si="1"/>
        <v>0.0011027980616962196</v>
      </c>
      <c r="W32" s="4">
        <f t="shared" si="2"/>
        <v>0.001240647819408025</v>
      </c>
    </row>
    <row r="33" spans="1:23" ht="12.75">
      <c r="A33" s="1">
        <v>11</v>
      </c>
      <c r="B33" s="2" t="s">
        <v>0</v>
      </c>
      <c r="C33" s="30">
        <v>23.1832</v>
      </c>
      <c r="D33" s="25" t="s">
        <v>29</v>
      </c>
      <c r="E33" s="25">
        <v>23.1745483457771</v>
      </c>
      <c r="F33" s="25">
        <v>23.1774507984336</v>
      </c>
      <c r="G33" s="25">
        <v>23.1840270371763</v>
      </c>
      <c r="H33" s="25">
        <v>23.1830043446411</v>
      </c>
      <c r="I33" s="25">
        <v>23.1801488041607</v>
      </c>
      <c r="J33" s="25">
        <v>23.1795372227833</v>
      </c>
      <c r="K33" s="26">
        <v>23.182417420538</v>
      </c>
      <c r="M33" s="4">
        <f t="shared" si="3"/>
        <v>23.18054174668876</v>
      </c>
      <c r="N33" s="4">
        <f t="shared" si="4"/>
        <v>0.003282733817671234</v>
      </c>
      <c r="P33" s="4">
        <f t="shared" si="5"/>
        <v>23.180161996215727</v>
      </c>
      <c r="Q33" s="4">
        <f t="shared" si="6"/>
        <v>0.0033505871526417334</v>
      </c>
      <c r="S33" s="4">
        <f t="shared" si="0"/>
        <v>0.0003797504730336243</v>
      </c>
      <c r="T33" s="4">
        <f t="shared" si="7"/>
        <v>-6.785333497049935E-05</v>
      </c>
      <c r="V33" s="4">
        <f t="shared" si="1"/>
        <v>-0.002658253311238923</v>
      </c>
      <c r="W33" s="4">
        <f t="shared" si="2"/>
        <v>-0.003038003784272547</v>
      </c>
    </row>
    <row r="34" spans="1:23" ht="12.75">
      <c r="A34" s="1"/>
      <c r="B34" s="2" t="s">
        <v>1</v>
      </c>
      <c r="C34" s="30">
        <v>-25.0257</v>
      </c>
      <c r="D34" s="25">
        <v>-25.0208278313056</v>
      </c>
      <c r="E34" s="25">
        <v>-25.0221912229086</v>
      </c>
      <c r="F34" s="25">
        <v>-25.0292026568339</v>
      </c>
      <c r="G34" s="25">
        <v>-25.026374084238</v>
      </c>
      <c r="H34" s="25">
        <v>-25.0203101576762</v>
      </c>
      <c r="I34" s="25">
        <v>-25.0235277854742</v>
      </c>
      <c r="J34" s="25">
        <v>-25.0291284725819</v>
      </c>
      <c r="K34" s="26" t="s">
        <v>29</v>
      </c>
      <c r="M34" s="4">
        <f t="shared" si="3"/>
        <v>-25.0246577763773</v>
      </c>
      <c r="N34" s="4">
        <f t="shared" si="4"/>
        <v>0.0034970607811307106</v>
      </c>
      <c r="P34" s="4">
        <f t="shared" si="5"/>
        <v>-25.024508887288345</v>
      </c>
      <c r="Q34" s="4">
        <f t="shared" si="6"/>
        <v>0.003749769613880044</v>
      </c>
      <c r="S34" s="4">
        <f t="shared" si="0"/>
        <v>-0.00014888908895471786</v>
      </c>
      <c r="T34" s="4">
        <f t="shared" si="7"/>
        <v>-0.0002527088327493334</v>
      </c>
      <c r="V34" s="4">
        <f t="shared" si="1"/>
        <v>0.0010422236227007886</v>
      </c>
      <c r="W34" s="4">
        <f t="shared" si="2"/>
        <v>0.0011911127116555065</v>
      </c>
    </row>
    <row r="35" spans="1:23" ht="12.75">
      <c r="A35" s="1"/>
      <c r="B35" s="2" t="s">
        <v>2</v>
      </c>
      <c r="C35" s="30">
        <v>-2.6053</v>
      </c>
      <c r="D35" s="25">
        <v>-2.6102004082164</v>
      </c>
      <c r="E35" s="25">
        <v>-2.60097523418673</v>
      </c>
      <c r="F35" s="25">
        <v>-2.60327238519952</v>
      </c>
      <c r="G35" s="25">
        <v>-2.60247243945297</v>
      </c>
      <c r="H35" s="25">
        <v>-2.60590683762922</v>
      </c>
      <c r="I35" s="25">
        <v>-2.60487557873206</v>
      </c>
      <c r="J35" s="25">
        <v>-2.60134215090603</v>
      </c>
      <c r="K35" s="26">
        <v>-2.60377953740596</v>
      </c>
      <c r="M35" s="4">
        <f t="shared" si="3"/>
        <v>-2.6042360635254322</v>
      </c>
      <c r="N35" s="4">
        <f t="shared" si="4"/>
        <v>0.0028098272706570575</v>
      </c>
      <c r="P35" s="4">
        <f t="shared" si="5"/>
        <v>-2.604103071466111</v>
      </c>
      <c r="Q35" s="4">
        <f t="shared" si="6"/>
        <v>0.0029733958076527617</v>
      </c>
      <c r="S35" s="4">
        <f t="shared" si="0"/>
        <v>-0.00013299205932115754</v>
      </c>
      <c r="T35" s="4">
        <f t="shared" si="7"/>
        <v>-0.0001635685369957042</v>
      </c>
      <c r="V35" s="4">
        <f t="shared" si="1"/>
        <v>0.001063936474567928</v>
      </c>
      <c r="W35" s="4">
        <f t="shared" si="2"/>
        <v>0.0011969285338890856</v>
      </c>
    </row>
    <row r="36" spans="1:23" ht="12.75">
      <c r="A36" s="1">
        <v>12</v>
      </c>
      <c r="B36" s="2" t="s">
        <v>0</v>
      </c>
      <c r="C36" s="30">
        <v>34.0803640407041</v>
      </c>
      <c r="D36" s="25" t="s">
        <v>29</v>
      </c>
      <c r="E36" s="25" t="s">
        <v>29</v>
      </c>
      <c r="F36" s="25" t="s">
        <v>29</v>
      </c>
      <c r="G36" s="25">
        <v>34.0820302847136</v>
      </c>
      <c r="H36" s="25">
        <v>34.0847736868502</v>
      </c>
      <c r="I36" s="25">
        <v>34.0815466310547</v>
      </c>
      <c r="J36" s="25">
        <v>34.0803829946324</v>
      </c>
      <c r="K36" s="26">
        <v>34.0829508011417</v>
      </c>
      <c r="M36" s="4">
        <f t="shared" si="3"/>
        <v>34.082008073182784</v>
      </c>
      <c r="N36" s="4">
        <f t="shared" si="4"/>
        <v>0.0016789580243395715</v>
      </c>
      <c r="P36" s="4">
        <f t="shared" si="5"/>
        <v>34.08233687967852</v>
      </c>
      <c r="Q36" s="4">
        <f t="shared" si="6"/>
        <v>0.00164704955058298</v>
      </c>
      <c r="S36" s="4">
        <f t="shared" si="0"/>
        <v>-0.0003288064957374104</v>
      </c>
      <c r="T36" s="4">
        <f t="shared" si="7"/>
        <v>3.1908473756591445E-05</v>
      </c>
      <c r="V36" s="4">
        <f t="shared" si="1"/>
        <v>0.001644032478687052</v>
      </c>
      <c r="W36" s="4">
        <f t="shared" si="2"/>
        <v>0.0019728389744244623</v>
      </c>
    </row>
    <row r="37" spans="1:23" ht="12.75">
      <c r="A37" s="1"/>
      <c r="B37" s="2" t="s">
        <v>1</v>
      </c>
      <c r="C37" s="30">
        <v>-45.8029928606135</v>
      </c>
      <c r="D37" s="25" t="s">
        <v>29</v>
      </c>
      <c r="E37" s="25" t="s">
        <v>29</v>
      </c>
      <c r="F37" s="25">
        <v>-45.8099219316779</v>
      </c>
      <c r="G37" s="25">
        <v>-45.8060848635556</v>
      </c>
      <c r="H37" s="25" t="s">
        <v>29</v>
      </c>
      <c r="I37" s="25">
        <v>-45.8021643687322</v>
      </c>
      <c r="J37" s="25">
        <v>-45.8066925038664</v>
      </c>
      <c r="K37" s="26">
        <v>-45.8111973381873</v>
      </c>
      <c r="M37" s="4">
        <f t="shared" si="3"/>
        <v>-45.806508977772154</v>
      </c>
      <c r="N37" s="4">
        <f t="shared" si="4"/>
        <v>0.0036078037647415996</v>
      </c>
      <c r="P37" s="4">
        <f t="shared" si="5"/>
        <v>-45.80721220120388</v>
      </c>
      <c r="Q37" s="4">
        <f t="shared" si="6"/>
        <v>0.0035442045714237196</v>
      </c>
      <c r="S37" s="4">
        <f t="shared" si="0"/>
        <v>0.0007032234317279062</v>
      </c>
      <c r="T37" s="4">
        <f t="shared" si="7"/>
        <v>6.359919331788005E-05</v>
      </c>
      <c r="V37" s="4">
        <f t="shared" si="1"/>
        <v>-0.003516117158653742</v>
      </c>
      <c r="W37" s="4">
        <f t="shared" si="2"/>
        <v>-0.004219340590381648</v>
      </c>
    </row>
    <row r="38" spans="1:23" ht="12.75">
      <c r="A38" s="1"/>
      <c r="B38" s="2" t="s">
        <v>2</v>
      </c>
      <c r="C38" s="31">
        <v>-3.0696940405054</v>
      </c>
      <c r="D38" s="27" t="s">
        <v>29</v>
      </c>
      <c r="E38" s="27" t="s">
        <v>29</v>
      </c>
      <c r="F38" s="27">
        <v>-3.06296462025145</v>
      </c>
      <c r="G38" s="27">
        <v>-3.06213535996547</v>
      </c>
      <c r="H38" s="27">
        <v>-3.07097304048315</v>
      </c>
      <c r="I38" s="27">
        <v>-3.07156386177346</v>
      </c>
      <c r="J38" s="27">
        <v>-3.06559019116139</v>
      </c>
      <c r="K38" s="28">
        <v>-3.06076593154074</v>
      </c>
      <c r="M38" s="4">
        <f>AVERAGE(C38:K38)</f>
        <v>-3.0662410065258654</v>
      </c>
      <c r="N38" s="4">
        <f t="shared" si="4"/>
        <v>0.004484035096000913</v>
      </c>
      <c r="P38" s="4">
        <f t="shared" si="5"/>
        <v>-3.0656655008626097</v>
      </c>
      <c r="Q38" s="4">
        <f t="shared" si="6"/>
        <v>0.004620145889007244</v>
      </c>
      <c r="S38" s="4">
        <f t="shared" si="0"/>
        <v>-0.0005755056632557043</v>
      </c>
      <c r="T38" s="4">
        <f t="shared" si="7"/>
        <v>-0.0001361107930063308</v>
      </c>
      <c r="V38" s="4">
        <f t="shared" si="1"/>
        <v>0.00345303397953467</v>
      </c>
      <c r="W38" s="4">
        <f t="shared" si="2"/>
        <v>0.004028539642790374</v>
      </c>
    </row>
    <row r="40" spans="21:23" ht="12.75">
      <c r="U40"/>
      <c r="V40"/>
      <c r="W40"/>
    </row>
    <row r="41" spans="21:23" ht="12.75">
      <c r="U41"/>
      <c r="V41"/>
      <c r="W41"/>
    </row>
    <row r="42" spans="21:23" ht="12.75">
      <c r="U42"/>
      <c r="V42"/>
      <c r="W42"/>
    </row>
    <row r="43" spans="21:23" ht="12.75">
      <c r="U43"/>
      <c r="V43"/>
      <c r="W43"/>
    </row>
    <row r="44" spans="21:23" ht="12.75">
      <c r="U44"/>
      <c r="V44"/>
      <c r="W44"/>
    </row>
    <row r="45" spans="21:23" ht="12.75">
      <c r="U45"/>
      <c r="V45"/>
      <c r="W45"/>
    </row>
    <row r="46" spans="21:23" ht="12.75">
      <c r="U46"/>
      <c r="V46"/>
      <c r="W46"/>
    </row>
    <row r="47" spans="21:23" ht="12.75">
      <c r="U47"/>
      <c r="V47"/>
      <c r="W47"/>
    </row>
    <row r="48" spans="21:23" ht="12.75">
      <c r="U48"/>
      <c r="V48"/>
      <c r="W48"/>
    </row>
    <row r="49" spans="21:23" ht="12.75">
      <c r="U49"/>
      <c r="V49"/>
      <c r="W49"/>
    </row>
    <row r="50" spans="21:23" ht="12.75">
      <c r="U50"/>
      <c r="V50"/>
      <c r="W50"/>
    </row>
    <row r="51" spans="21:23" ht="12.75">
      <c r="U51"/>
      <c r="V51"/>
      <c r="W51"/>
    </row>
    <row r="52" spans="21:23" ht="12.75">
      <c r="U52"/>
      <c r="V52"/>
      <c r="W52"/>
    </row>
    <row r="53" spans="21:23" ht="12.75">
      <c r="U53"/>
      <c r="V53"/>
      <c r="W53"/>
    </row>
    <row r="54" spans="21:23" ht="12.75">
      <c r="U54"/>
      <c r="V54"/>
      <c r="W54"/>
    </row>
    <row r="55" spans="21:23" ht="12.75">
      <c r="U55"/>
      <c r="V55"/>
      <c r="W55"/>
    </row>
    <row r="56" spans="21:23" ht="12.75">
      <c r="U56"/>
      <c r="V56"/>
      <c r="W56"/>
    </row>
    <row r="57" spans="21:23" ht="12.75">
      <c r="U57"/>
      <c r="V57"/>
      <c r="W57"/>
    </row>
    <row r="58" spans="21:23" ht="12.75">
      <c r="U58"/>
      <c r="V58"/>
      <c r="W58"/>
    </row>
    <row r="59" spans="21:23" ht="12.75">
      <c r="U59"/>
      <c r="V59"/>
      <c r="W59"/>
    </row>
    <row r="60" spans="21:23" ht="12.75">
      <c r="U60"/>
      <c r="V60"/>
      <c r="W60"/>
    </row>
    <row r="61" spans="21:23" ht="12.75">
      <c r="U61"/>
      <c r="V61"/>
      <c r="W61"/>
    </row>
    <row r="62" spans="21:23" ht="12.75">
      <c r="U62"/>
      <c r="V62"/>
      <c r="W62"/>
    </row>
    <row r="63" spans="21:23" ht="12.75">
      <c r="U63"/>
      <c r="V63"/>
      <c r="W63"/>
    </row>
    <row r="64" spans="21:23" ht="12.75">
      <c r="U64"/>
      <c r="V64"/>
      <c r="W64"/>
    </row>
    <row r="65" spans="21:23" ht="12.75">
      <c r="U65"/>
      <c r="V65"/>
      <c r="W65"/>
    </row>
    <row r="66" spans="21:23" ht="12.75">
      <c r="U66"/>
      <c r="V66"/>
      <c r="W66"/>
    </row>
    <row r="67" spans="21:23" ht="12.75">
      <c r="U67"/>
      <c r="V67"/>
      <c r="W67"/>
    </row>
    <row r="68" spans="21:23" ht="12.75">
      <c r="U68"/>
      <c r="V68"/>
      <c r="W68"/>
    </row>
    <row r="69" spans="21:23" ht="12.75">
      <c r="U69"/>
      <c r="V69"/>
      <c r="W69"/>
    </row>
    <row r="70" spans="21:23" ht="12.75">
      <c r="U70"/>
      <c r="V70"/>
      <c r="W70"/>
    </row>
    <row r="71" spans="21:23" ht="12.75">
      <c r="U71"/>
      <c r="V71"/>
      <c r="W71"/>
    </row>
    <row r="72" spans="21:23" ht="12.75">
      <c r="U72"/>
      <c r="V72"/>
      <c r="W72"/>
    </row>
    <row r="73" spans="21:23" ht="12.75">
      <c r="U73"/>
      <c r="V73"/>
      <c r="W73"/>
    </row>
    <row r="74" spans="21:23" ht="12.75">
      <c r="U74"/>
      <c r="V74"/>
      <c r="W74"/>
    </row>
  </sheetData>
  <printOptions/>
  <pageMargins left="0.75" right="0.75" top="1" bottom="1" header="0.5" footer="0.5"/>
  <pageSetup orientation="portrait" paperSize="9"/>
  <ignoredErrors>
    <ignoredError sqref="P3:Q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O30" sqref="O30"/>
    </sheetView>
  </sheetViews>
  <sheetFormatPr defaultColWidth="9.140625" defaultRowHeight="12.75"/>
  <cols>
    <col min="11" max="11" width="10.28125" style="0" customWidth="1"/>
  </cols>
  <sheetData>
    <row r="1" spans="1:11" ht="12.75">
      <c r="A1" t="s">
        <v>20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3</v>
      </c>
      <c r="B2" t="s">
        <v>4</v>
      </c>
      <c r="C2" s="4" t="s">
        <v>5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</row>
    <row r="3" spans="1:11" ht="12.75">
      <c r="A3" s="1">
        <v>1</v>
      </c>
      <c r="B3" s="2" t="s">
        <v>0</v>
      </c>
      <c r="D3" s="6">
        <f aca="true" t="shared" si="0" ref="D3:K12">IF(Data="","",Data-Ref)</f>
        <v>0.012897623783402423</v>
      </c>
      <c r="E3" s="6">
        <f t="shared" si="0"/>
        <v>0.004758324018808935</v>
      </c>
      <c r="F3" s="6">
        <f t="shared" si="0"/>
        <v>0.004032162617107815</v>
      </c>
      <c r="G3" s="6">
        <f t="shared" si="0"/>
      </c>
      <c r="H3" s="6">
        <f t="shared" si="0"/>
        <v>0.00999872081710862</v>
      </c>
      <c r="I3" s="6">
        <f t="shared" si="0"/>
        <v>0.007414273698998386</v>
      </c>
      <c r="J3" s="6">
        <f t="shared" si="0"/>
        <v>0.005269582892211133</v>
      </c>
      <c r="K3" s="6">
        <f t="shared" si="0"/>
        <v>0.006105337328804694</v>
      </c>
    </row>
    <row r="4" spans="1:11" ht="12.75">
      <c r="A4" s="1"/>
      <c r="B4" s="2" t="s">
        <v>1</v>
      </c>
      <c r="D4" s="6">
        <f t="shared" si="0"/>
        <v>-0.0020032397003006963</v>
      </c>
      <c r="E4" s="6">
        <f t="shared" si="0"/>
        <v>0.0023442432550027092</v>
      </c>
      <c r="F4" s="6">
        <f t="shared" si="0"/>
      </c>
      <c r="G4" s="6">
        <f t="shared" si="0"/>
      </c>
      <c r="H4" s="6">
        <f t="shared" si="0"/>
        <v>-0.0018756914941988612</v>
      </c>
      <c r="I4" s="6">
        <f t="shared" si="0"/>
        <v>0.0018121812262990034</v>
      </c>
      <c r="J4" s="6">
        <f t="shared" si="0"/>
        <v>0.0021000688184003025</v>
      </c>
      <c r="K4" s="6">
        <f t="shared" si="0"/>
        <v>0.002439673104603912</v>
      </c>
    </row>
    <row r="5" spans="1:11" ht="12.75">
      <c r="A5" s="1"/>
      <c r="B5" s="2" t="s">
        <v>2</v>
      </c>
      <c r="D5" s="6">
        <f t="shared" si="0"/>
        <v>-0.002925537611879969</v>
      </c>
      <c r="E5" s="6">
        <f t="shared" si="0"/>
        <v>-0.01025550353325011</v>
      </c>
      <c r="F5" s="6">
        <f t="shared" si="0"/>
        <v>-0.008434876033869942</v>
      </c>
      <c r="G5" s="6">
        <f t="shared" si="0"/>
        <v>-0.007569522951639929</v>
      </c>
      <c r="H5" s="6">
        <f t="shared" si="0"/>
        <v>-0.002845851206759953</v>
      </c>
      <c r="I5" s="6">
        <f t="shared" si="0"/>
        <v>-0.00195621995038997</v>
      </c>
      <c r="J5" s="6">
        <f t="shared" si="0"/>
        <v>-0.0059032290251399555</v>
      </c>
      <c r="K5" s="6">
        <f t="shared" si="0"/>
        <v>-0.0034786538575000137</v>
      </c>
    </row>
    <row r="6" spans="1:11" ht="12.75">
      <c r="A6" s="1">
        <v>2</v>
      </c>
      <c r="B6" s="2" t="s">
        <v>0</v>
      </c>
      <c r="D6" s="6">
        <f t="shared" si="0"/>
        <v>0.005696206275089821</v>
      </c>
      <c r="E6" s="6">
        <f t="shared" si="0"/>
      </c>
      <c r="F6" s="6">
        <f t="shared" si="0"/>
      </c>
      <c r="G6" s="6">
        <f t="shared" si="0"/>
        <v>0.002271262529390583</v>
      </c>
      <c r="H6" s="6">
        <f t="shared" si="0"/>
        <v>0.008373535803499976</v>
      </c>
      <c r="I6" s="6">
        <f t="shared" si="0"/>
        <v>0.004137329236797882</v>
      </c>
      <c r="J6" s="6">
        <f t="shared" si="0"/>
      </c>
      <c r="K6" s="6">
        <f t="shared" si="0"/>
        <v>-0.0034189415597012385</v>
      </c>
    </row>
    <row r="7" spans="1:11" ht="12.75">
      <c r="A7" s="1"/>
      <c r="B7" s="2" t="s">
        <v>1</v>
      </c>
      <c r="D7" s="6">
        <f t="shared" si="0"/>
        <v>0.0011742593981978189</v>
      </c>
      <c r="E7" s="6">
        <f t="shared" si="0"/>
      </c>
      <c r="F7" s="6">
        <f t="shared" si="0"/>
      </c>
      <c r="G7" s="6">
        <f t="shared" si="0"/>
        <v>0.0003192632575022003</v>
      </c>
      <c r="H7" s="6">
        <f t="shared" si="0"/>
        <v>0.005054333185299242</v>
      </c>
      <c r="I7" s="6">
        <f t="shared" si="0"/>
        <v>0.009419205248498486</v>
      </c>
      <c r="J7" s="6">
        <f t="shared" si="0"/>
      </c>
      <c r="K7" s="6">
        <f t="shared" si="0"/>
        <v>0.0037364562349964103</v>
      </c>
    </row>
    <row r="8" spans="1:11" ht="12.75">
      <c r="A8" s="1"/>
      <c r="B8" s="2" t="s">
        <v>2</v>
      </c>
      <c r="D8" s="6">
        <f t="shared" si="0"/>
        <v>-0.004087262482798337</v>
      </c>
      <c r="E8" s="6">
        <f t="shared" si="0"/>
      </c>
      <c r="F8" s="6">
        <f t="shared" si="0"/>
      </c>
      <c r="G8" s="6">
        <f t="shared" si="0"/>
        <v>0.00273060761060151</v>
      </c>
      <c r="H8" s="6">
        <f t="shared" si="0"/>
        <v>-0.0018741692083992234</v>
      </c>
      <c r="I8" s="6">
        <f t="shared" si="0"/>
        <v>-0.0005864515839988371</v>
      </c>
      <c r="J8" s="6">
        <f t="shared" si="0"/>
        <v>-0.0005322515574981423</v>
      </c>
      <c r="K8" s="6">
        <f t="shared" si="0"/>
        <v>-0.0011227457193001555</v>
      </c>
    </row>
    <row r="9" spans="1:11" ht="12.75">
      <c r="A9" s="1">
        <v>3</v>
      </c>
      <c r="B9" s="2" t="s">
        <v>0</v>
      </c>
      <c r="D9" s="6">
        <f t="shared" si="0"/>
        <v>0.0012397192163007276</v>
      </c>
      <c r="E9" s="6">
        <f t="shared" si="0"/>
      </c>
      <c r="F9" s="6">
        <f t="shared" si="0"/>
      </c>
      <c r="G9" s="6">
        <f t="shared" si="0"/>
      </c>
      <c r="H9" s="6">
        <f t="shared" si="0"/>
        <v>0.009430355216196062</v>
      </c>
      <c r="I9" s="6">
        <f t="shared" si="0"/>
        <v>0.008591430536696976</v>
      </c>
      <c r="J9" s="6">
        <f t="shared" si="0"/>
        <v>0.0007151497962922804</v>
      </c>
      <c r="K9" s="6">
        <f t="shared" si="0"/>
      </c>
    </row>
    <row r="10" spans="1:11" ht="12.75">
      <c r="A10" s="1"/>
      <c r="B10" s="2" t="s">
        <v>1</v>
      </c>
      <c r="D10" s="6">
        <f t="shared" si="0"/>
        <v>-0.005396023598299493</v>
      </c>
      <c r="E10" s="6">
        <f t="shared" si="0"/>
        <v>0.0024208359145010405</v>
      </c>
      <c r="F10" s="6">
        <f t="shared" si="0"/>
      </c>
      <c r="G10" s="6">
        <f t="shared" si="0"/>
      </c>
      <c r="H10" s="6">
        <f t="shared" si="0"/>
      </c>
      <c r="I10" s="6">
        <f t="shared" si="0"/>
        <v>-0.005402517355399539</v>
      </c>
      <c r="J10" s="6">
        <f t="shared" si="0"/>
        <v>0.0015982971927996914</v>
      </c>
      <c r="K10" s="6">
        <f t="shared" si="0"/>
        <v>0.0008347739995997472</v>
      </c>
    </row>
    <row r="11" spans="1:11" ht="12.75">
      <c r="A11" s="1"/>
      <c r="B11" s="2" t="s">
        <v>2</v>
      </c>
      <c r="D11" s="6">
        <f t="shared" si="0"/>
        <v>0.001769432204600463</v>
      </c>
      <c r="E11" s="6">
        <f t="shared" si="0"/>
        <v>0.002265636547399197</v>
      </c>
      <c r="F11" s="6">
        <f t="shared" si="0"/>
      </c>
      <c r="G11" s="6">
        <f t="shared" si="0"/>
      </c>
      <c r="H11" s="6">
        <f t="shared" si="0"/>
        <v>0.004952740614701412</v>
      </c>
      <c r="I11" s="6">
        <f t="shared" si="0"/>
        <v>0.004794884788900333</v>
      </c>
      <c r="J11" s="6">
        <f t="shared" si="0"/>
        <v>0.003268655470499482</v>
      </c>
      <c r="K11" s="6">
        <f t="shared" si="0"/>
        <v>0.0010942164710989744</v>
      </c>
    </row>
    <row r="12" spans="1:11" ht="12.75">
      <c r="A12" s="1">
        <v>4</v>
      </c>
      <c r="B12" s="2" t="s">
        <v>0</v>
      </c>
      <c r="D12" s="6">
        <f t="shared" si="0"/>
        <v>-0.0074199484445927055</v>
      </c>
      <c r="E12" s="6">
        <f t="shared" si="0"/>
        <v>0.00026771239670608793</v>
      </c>
      <c r="F12" s="6">
        <f t="shared" si="0"/>
        <v>-0.0013372179836039777</v>
      </c>
      <c r="G12" s="6">
        <f t="shared" si="0"/>
        <v>-0.004333877685894549</v>
      </c>
      <c r="H12" s="6">
        <f t="shared" si="0"/>
        <v>-0.00625259410379897</v>
      </c>
      <c r="I12" s="6">
        <f t="shared" si="0"/>
        <v>0.0011906109935040377</v>
      </c>
      <c r="J12" s="6">
        <f t="shared" si="0"/>
        <v>-0.002265878100104146</v>
      </c>
      <c r="K12" s="6">
        <f t="shared" si="0"/>
        <v>-0.00786311466599443</v>
      </c>
    </row>
    <row r="13" spans="1:11" ht="12.75">
      <c r="A13" s="1"/>
      <c r="B13" s="2" t="s">
        <v>1</v>
      </c>
      <c r="D13" s="6">
        <f aca="true" t="shared" si="1" ref="D13:K22">IF(Data="","",Data-Ref)</f>
        <v>-0.007809294359899965</v>
      </c>
      <c r="E13" s="6">
        <f t="shared" si="1"/>
        <v>-0.0005149331824991776</v>
      </c>
      <c r="F13" s="6">
        <f t="shared" si="1"/>
      </c>
      <c r="G13" s="6">
        <f t="shared" si="1"/>
        <v>0.0006352594404006595</v>
      </c>
      <c r="H13" s="6">
        <f t="shared" si="1"/>
      </c>
      <c r="I13" s="6">
        <f t="shared" si="1"/>
      </c>
      <c r="J13" s="6">
        <f t="shared" si="1"/>
        <v>-0.00120191586120022</v>
      </c>
      <c r="K13" s="6">
        <f t="shared" si="1"/>
        <v>-0.0008041667871996339</v>
      </c>
    </row>
    <row r="14" spans="1:11" ht="12.75">
      <c r="A14" s="1"/>
      <c r="B14" s="2" t="s">
        <v>2</v>
      </c>
      <c r="D14" s="6">
        <f t="shared" si="1"/>
        <v>0.003115635449150389</v>
      </c>
      <c r="E14" s="6">
        <f t="shared" si="1"/>
        <v>0.0020156580017793857</v>
      </c>
      <c r="F14" s="6">
        <f t="shared" si="1"/>
        <v>-0.0016155484399806852</v>
      </c>
      <c r="G14" s="6">
        <f t="shared" si="1"/>
        <v>-0.001988131306040586</v>
      </c>
      <c r="H14" s="6">
        <f t="shared" si="1"/>
        <v>-0.003030623694309398</v>
      </c>
      <c r="I14" s="6">
        <f t="shared" si="1"/>
        <v>-0.0008376007384800488</v>
      </c>
      <c r="J14" s="6">
        <f t="shared" si="1"/>
        <v>0.0025390513975391826</v>
      </c>
      <c r="K14" s="6">
        <f t="shared" si="1"/>
        <v>-0.0016275402354004598</v>
      </c>
    </row>
    <row r="15" spans="1:11" ht="12.75">
      <c r="A15" s="1">
        <v>5</v>
      </c>
      <c r="B15" s="2" t="s">
        <v>0</v>
      </c>
      <c r="D15" s="6">
        <f t="shared" si="1"/>
        <v>-0.0012910889103068257</v>
      </c>
      <c r="E15" s="6">
        <f t="shared" si="1"/>
        <v>0.003678752310392497</v>
      </c>
      <c r="F15" s="6">
        <f t="shared" si="1"/>
        <v>0.009884103682992418</v>
      </c>
      <c r="G15" s="6">
        <f t="shared" si="1"/>
        <v>0.002323738949698395</v>
      </c>
      <c r="H15" s="6">
        <f t="shared" si="1"/>
      </c>
      <c r="I15" s="6">
        <f t="shared" si="1"/>
        <v>-0.0004963260472976572</v>
      </c>
      <c r="J15" s="6">
        <f t="shared" si="1"/>
        <v>0.009608790988096416</v>
      </c>
      <c r="K15" s="6">
        <f t="shared" si="1"/>
        <v>0.0021766976874033617</v>
      </c>
    </row>
    <row r="16" spans="1:11" ht="12.75">
      <c r="A16" s="1"/>
      <c r="B16" s="2" t="s">
        <v>1</v>
      </c>
      <c r="D16" s="6">
        <f t="shared" si="1"/>
      </c>
      <c r="E16" s="6">
        <f t="shared" si="1"/>
        <v>-0.006484450516598628</v>
      </c>
      <c r="F16" s="6">
        <f t="shared" si="1"/>
        <v>-0.0010400227660980477</v>
      </c>
      <c r="G16" s="6">
        <f t="shared" si="1"/>
      </c>
      <c r="H16" s="6">
        <f t="shared" si="1"/>
      </c>
      <c r="I16" s="6">
        <f t="shared" si="1"/>
        <v>-6.216151770033207E-05</v>
      </c>
      <c r="J16" s="6">
        <f t="shared" si="1"/>
        <v>-0.0031325408704994118</v>
      </c>
      <c r="K16" s="6">
        <f t="shared" si="1"/>
        <v>0.00043378625920098557</v>
      </c>
    </row>
    <row r="17" spans="1:11" ht="12.75">
      <c r="A17" s="1"/>
      <c r="B17" s="2" t="s">
        <v>2</v>
      </c>
      <c r="D17" s="6">
        <f t="shared" si="1"/>
        <v>-0.0011254572417982445</v>
      </c>
      <c r="E17" s="6">
        <f t="shared" si="1"/>
        <v>0.0018056309424991923</v>
      </c>
      <c r="F17" s="6">
        <f t="shared" si="1"/>
        <v>0.002561302040401614</v>
      </c>
      <c r="G17" s="6">
        <f t="shared" si="1"/>
        <v>0.003752427236999978</v>
      </c>
      <c r="H17" s="6">
        <f t="shared" si="1"/>
      </c>
      <c r="I17" s="6">
        <f t="shared" si="1"/>
        <v>0.0016639100848010457</v>
      </c>
      <c r="J17" s="6">
        <f t="shared" si="1"/>
        <v>-0.002046453305201368</v>
      </c>
      <c r="K17" s="6">
        <f t="shared" si="1"/>
        <v>-0.0012100115606017425</v>
      </c>
    </row>
    <row r="18" spans="1:11" ht="12.75">
      <c r="A18" s="1">
        <v>6</v>
      </c>
      <c r="B18" s="2" t="s">
        <v>0</v>
      </c>
      <c r="D18" s="6">
        <f t="shared" si="1"/>
      </c>
      <c r="E18" s="6">
        <f t="shared" si="1"/>
        <v>0.0012817187665916663</v>
      </c>
      <c r="F18" s="6">
        <f t="shared" si="1"/>
        <v>0.0054097563177037955</v>
      </c>
      <c r="G18" s="6">
        <f t="shared" si="1"/>
        <v>-0.0013825253237058632</v>
      </c>
      <c r="H18" s="6">
        <f t="shared" si="1"/>
        <v>0.004089414016291926</v>
      </c>
      <c r="I18" s="6">
        <f t="shared" si="1"/>
        <v>-0.000285221104306288</v>
      </c>
      <c r="J18" s="6">
        <f t="shared" si="1"/>
        <v>0.004529302919692668</v>
      </c>
      <c r="K18" s="6">
        <f t="shared" si="1"/>
        <v>0.000564171852090567</v>
      </c>
    </row>
    <row r="19" spans="1:11" ht="12.75">
      <c r="A19" s="1"/>
      <c r="B19" s="2" t="s">
        <v>1</v>
      </c>
      <c r="D19" s="6">
        <f t="shared" si="1"/>
        <v>-0.005352500064503829</v>
      </c>
      <c r="E19" s="6">
        <f t="shared" si="1"/>
        <v>-1.9577350798272164E-05</v>
      </c>
      <c r="F19" s="6">
        <f t="shared" si="1"/>
        <v>0.003996709500498241</v>
      </c>
      <c r="G19" s="6">
        <f t="shared" si="1"/>
        <v>1.3812870200524685E-05</v>
      </c>
      <c r="H19" s="6">
        <f t="shared" si="1"/>
      </c>
      <c r="I19" s="6">
        <f t="shared" si="1"/>
        <v>-0.005159064835602578</v>
      </c>
      <c r="J19" s="6">
        <f t="shared" si="1"/>
        <v>-0.002225568339298434</v>
      </c>
      <c r="K19" s="6">
        <f t="shared" si="1"/>
        <v>-0.0007057492049042935</v>
      </c>
    </row>
    <row r="20" spans="1:11" ht="12.75">
      <c r="A20" s="1"/>
      <c r="B20" s="2" t="s">
        <v>2</v>
      </c>
      <c r="D20" s="6">
        <f t="shared" si="1"/>
        <v>0.002200899791489963</v>
      </c>
      <c r="E20" s="6">
        <f t="shared" si="1"/>
        <v>-0.00028701192173974377</v>
      </c>
      <c r="F20" s="6">
        <f t="shared" si="1"/>
        <v>0.00304986271224017</v>
      </c>
      <c r="G20" s="6">
        <f t="shared" si="1"/>
        <v>0.00048810766756002266</v>
      </c>
      <c r="H20" s="6">
        <f t="shared" si="1"/>
        <v>-0.0001226882540898977</v>
      </c>
      <c r="I20" s="6">
        <f t="shared" si="1"/>
      </c>
      <c r="J20" s="6">
        <f t="shared" si="1"/>
        <v>-0.0010396674004500284</v>
      </c>
      <c r="K20" s="6">
        <f t="shared" si="1"/>
        <v>0.002097432540120181</v>
      </c>
    </row>
    <row r="21" spans="1:11" ht="12.75">
      <c r="A21" s="1">
        <v>7</v>
      </c>
      <c r="B21" s="2" t="s">
        <v>0</v>
      </c>
      <c r="D21" s="6">
        <f t="shared" si="1"/>
        <v>-0.0026414308989970436</v>
      </c>
      <c r="E21" s="6">
        <f t="shared" si="1"/>
        <v>0.0006529733958018369</v>
      </c>
      <c r="F21" s="6">
        <f t="shared" si="1"/>
        <v>0.005375274032203947</v>
      </c>
      <c r="G21" s="6">
        <f t="shared" si="1"/>
        <v>0.003603033202701056</v>
      </c>
      <c r="H21" s="6">
        <f t="shared" si="1"/>
      </c>
      <c r="I21" s="6">
        <f t="shared" si="1"/>
      </c>
      <c r="J21" s="6">
        <f t="shared" si="1"/>
      </c>
      <c r="K21" s="6">
        <f t="shared" si="1"/>
      </c>
    </row>
    <row r="22" spans="1:11" ht="12.75">
      <c r="A22" s="1"/>
      <c r="B22" s="2" t="s">
        <v>1</v>
      </c>
      <c r="D22" s="6">
        <f t="shared" si="1"/>
        <v>-0.001889448023298712</v>
      </c>
      <c r="E22" s="6">
        <f t="shared" si="1"/>
        <v>-0.00395920347809664</v>
      </c>
      <c r="F22" s="6">
        <f t="shared" si="1"/>
        <v>-0.0006303098345981084</v>
      </c>
      <c r="G22" s="6">
        <f t="shared" si="1"/>
        <v>0.0009758616327033565</v>
      </c>
      <c r="H22" s="6">
        <f t="shared" si="1"/>
        <v>0.000702842556201233</v>
      </c>
      <c r="I22" s="6">
        <f t="shared" si="1"/>
      </c>
      <c r="J22" s="6">
        <f t="shared" si="1"/>
        <v>0.003679042918001585</v>
      </c>
      <c r="K22" s="6">
        <f t="shared" si="1"/>
        <v>0.0034663996529999963</v>
      </c>
    </row>
    <row r="23" spans="1:11" ht="12.75">
      <c r="A23" s="1"/>
      <c r="B23" s="2" t="s">
        <v>2</v>
      </c>
      <c r="D23" s="6">
        <f aca="true" t="shared" si="2" ref="D23:K32">IF(Data="","",Data-Ref)</f>
        <v>-0.0017603660127587517</v>
      </c>
      <c r="E23" s="6">
        <f t="shared" si="2"/>
        <v>-0.0022512669176091293</v>
      </c>
      <c r="F23" s="6">
        <f t="shared" si="2"/>
        <v>0.00042463104514034455</v>
      </c>
      <c r="G23" s="6">
        <f t="shared" si="2"/>
        <v>0.002603902640300859</v>
      </c>
      <c r="H23" s="6">
        <f t="shared" si="2"/>
        <v>-0.002036574253470036</v>
      </c>
      <c r="I23" s="6">
        <f t="shared" si="2"/>
      </c>
      <c r="J23" s="6">
        <f t="shared" si="2"/>
        <v>-0.002117973510369353</v>
      </c>
      <c r="K23" s="6">
        <f t="shared" si="2"/>
        <v>0.002422776441870056</v>
      </c>
    </row>
    <row r="24" spans="1:11" ht="12.75">
      <c r="A24" s="1">
        <v>8</v>
      </c>
      <c r="B24" s="2" t="s">
        <v>0</v>
      </c>
      <c r="D24" s="6">
        <f t="shared" si="2"/>
        <v>-0.0027674351385016394</v>
      </c>
      <c r="E24" s="6">
        <f t="shared" si="2"/>
        <v>-0.0018192324005994465</v>
      </c>
      <c r="F24" s="6">
        <f t="shared" si="2"/>
        <v>0.0013970694977984977</v>
      </c>
      <c r="G24" s="6">
        <f t="shared" si="2"/>
        <v>0.0014448305485998958</v>
      </c>
      <c r="H24" s="6">
        <f t="shared" si="2"/>
      </c>
      <c r="I24" s="6">
        <f t="shared" si="2"/>
      </c>
      <c r="J24" s="6">
        <f t="shared" si="2"/>
      </c>
      <c r="K24" s="6">
        <f t="shared" si="2"/>
        <v>5.2489906700259326E-05</v>
      </c>
    </row>
    <row r="25" spans="1:11" ht="12.75">
      <c r="A25" s="1"/>
      <c r="B25" s="2" t="s">
        <v>1</v>
      </c>
      <c r="D25" s="6">
        <f t="shared" si="2"/>
        <v>0.005406026485204052</v>
      </c>
      <c r="E25" s="6">
        <f t="shared" si="2"/>
        <v>-0.0038707433012987735</v>
      </c>
      <c r="F25" s="6">
        <f t="shared" si="2"/>
        <v>-0.003814664159897063</v>
      </c>
      <c r="G25" s="6">
        <f t="shared" si="2"/>
        <v>-0.000491607492797641</v>
      </c>
      <c r="H25" s="6">
        <f t="shared" si="2"/>
        <v>0.004340714269197576</v>
      </c>
      <c r="I25" s="6">
        <f t="shared" si="2"/>
      </c>
      <c r="J25" s="6">
        <f t="shared" si="2"/>
      </c>
      <c r="K25" s="6">
        <f t="shared" si="2"/>
        <v>0.008001889341002766</v>
      </c>
    </row>
    <row r="26" spans="1:11" ht="12.75">
      <c r="A26" s="1"/>
      <c r="B26" s="2" t="s">
        <v>2</v>
      </c>
      <c r="D26" s="6">
        <f t="shared" si="2"/>
        <v>-0.005276918430250355</v>
      </c>
      <c r="E26" s="6">
        <f t="shared" si="2"/>
        <v>-0.004645008060860434</v>
      </c>
      <c r="F26" s="6">
        <f t="shared" si="2"/>
        <v>-0.0026828777631804357</v>
      </c>
      <c r="G26" s="6">
        <f t="shared" si="2"/>
        <v>-0.0022379631595201843</v>
      </c>
      <c r="H26" s="6">
        <f t="shared" si="2"/>
        <v>-0.0006571731708797657</v>
      </c>
      <c r="I26" s="6">
        <f t="shared" si="2"/>
      </c>
      <c r="J26" s="6">
        <f t="shared" si="2"/>
      </c>
      <c r="K26" s="6">
        <f t="shared" si="2"/>
      </c>
    </row>
    <row r="27" spans="1:11" ht="12.75">
      <c r="A27" s="1">
        <v>9</v>
      </c>
      <c r="B27" s="2" t="s">
        <v>0</v>
      </c>
      <c r="D27" s="6">
        <f t="shared" si="2"/>
        <v>-0.006363847490799657</v>
      </c>
      <c r="E27" s="6">
        <f t="shared" si="2"/>
        <v>-0.006772995084901368</v>
      </c>
      <c r="F27" s="6">
        <f t="shared" si="2"/>
        <v>-0.003542882347101539</v>
      </c>
      <c r="G27" s="6">
        <f t="shared" si="2"/>
        <v>0.0005999966270984203</v>
      </c>
      <c r="H27" s="6">
        <f t="shared" si="2"/>
        <v>-0.006216461958899799</v>
      </c>
      <c r="I27" s="6">
        <f t="shared" si="2"/>
        <v>-0.011904699772600225</v>
      </c>
      <c r="J27" s="6">
        <f t="shared" si="2"/>
      </c>
      <c r="K27" s="6">
        <f t="shared" si="2"/>
      </c>
    </row>
    <row r="28" spans="1:11" ht="12.75">
      <c r="A28" s="1"/>
      <c r="B28" s="2" t="s">
        <v>1</v>
      </c>
      <c r="D28" s="6">
        <f t="shared" si="2"/>
      </c>
      <c r="E28" s="6">
        <f t="shared" si="2"/>
        <v>0.0019976065197973014</v>
      </c>
      <c r="F28" s="6">
        <f t="shared" si="2"/>
        <v>-0.002153580602300309</v>
      </c>
      <c r="G28" s="6">
        <f t="shared" si="2"/>
        <v>-5.5832907399633314E-05</v>
      </c>
      <c r="H28" s="6">
        <f t="shared" si="2"/>
        <v>0.007272829448197626</v>
      </c>
      <c r="I28" s="6">
        <f t="shared" si="2"/>
        <v>0.001993771315998316</v>
      </c>
      <c r="J28" s="6">
        <f t="shared" si="2"/>
      </c>
      <c r="K28" s="6">
        <f t="shared" si="2"/>
        <v>0.0035379301509976813</v>
      </c>
    </row>
    <row r="29" spans="1:11" ht="12.75">
      <c r="A29" s="1"/>
      <c r="B29" s="2" t="s">
        <v>2</v>
      </c>
      <c r="D29" s="6">
        <f t="shared" si="2"/>
      </c>
      <c r="E29" s="6">
        <f t="shared" si="2"/>
        <v>0.004193591818180131</v>
      </c>
      <c r="F29" s="6">
        <f t="shared" si="2"/>
        <v>-0.0005346099193701548</v>
      </c>
      <c r="G29" s="6">
        <f t="shared" si="2"/>
        <v>-0.0049342646814198865</v>
      </c>
      <c r="H29" s="6">
        <f t="shared" si="2"/>
        <v>0.004838027685829971</v>
      </c>
      <c r="I29" s="6">
        <f t="shared" si="2"/>
        <v>0.002043109883569816</v>
      </c>
      <c r="J29" s="6">
        <f t="shared" si="2"/>
        <v>-0.002241600783130071</v>
      </c>
      <c r="K29" s="6">
        <f t="shared" si="2"/>
      </c>
    </row>
    <row r="30" spans="1:11" ht="12.75">
      <c r="A30" s="1">
        <v>10</v>
      </c>
      <c r="B30" s="2" t="s">
        <v>0</v>
      </c>
      <c r="D30" s="6">
        <f t="shared" si="2"/>
        <v>0.001322141867703408</v>
      </c>
      <c r="E30" s="6">
        <f t="shared" si="2"/>
        <v>-0.005948562556895354</v>
      </c>
      <c r="F30" s="6">
        <f t="shared" si="2"/>
        <v>-0.005836932047600385</v>
      </c>
      <c r="G30" s="6">
        <f t="shared" si="2"/>
        <v>-0.004357104279698376</v>
      </c>
      <c r="H30" s="6">
        <f t="shared" si="2"/>
        <v>-0.0013375477493937638</v>
      </c>
      <c r="I30" s="6">
        <f t="shared" si="2"/>
        <v>-0.006742832757495876</v>
      </c>
      <c r="J30" s="6">
        <f t="shared" si="2"/>
        <v>-0.007690467443794091</v>
      </c>
      <c r="K30" s="6">
        <f t="shared" si="2"/>
        <v>-0.005729255287995727</v>
      </c>
    </row>
    <row r="31" spans="1:11" ht="12.75">
      <c r="A31" s="1"/>
      <c r="B31" s="2" t="s">
        <v>1</v>
      </c>
      <c r="D31" s="6">
        <f t="shared" si="2"/>
      </c>
      <c r="E31" s="6">
        <f t="shared" si="2"/>
        <v>0.004577445048580042</v>
      </c>
      <c r="F31" s="6">
        <f t="shared" si="2"/>
        <v>-0.002796495978689695</v>
      </c>
      <c r="G31" s="6">
        <f t="shared" si="2"/>
        <v>0.0007078664185802275</v>
      </c>
      <c r="H31" s="6">
        <f t="shared" si="2"/>
      </c>
      <c r="I31" s="6">
        <f t="shared" si="2"/>
        <v>0.005645833831450009</v>
      </c>
      <c r="J31" s="6">
        <f t="shared" si="2"/>
        <v>0.0008849227242802016</v>
      </c>
      <c r="K31" s="6">
        <f t="shared" si="2"/>
      </c>
    </row>
    <row r="32" spans="1:11" ht="12.75">
      <c r="A32" s="1"/>
      <c r="B32" s="2" t="s">
        <v>2</v>
      </c>
      <c r="D32" s="6">
        <f t="shared" si="2"/>
        <v>0.00661411512590071</v>
      </c>
      <c r="E32" s="6">
        <f t="shared" si="2"/>
        <v>0.0028335073103793462</v>
      </c>
      <c r="F32" s="6">
        <f t="shared" si="2"/>
        <v>-0.0015308781903797808</v>
      </c>
      <c r="G32" s="6">
        <f t="shared" si="2"/>
        <v>-0.0032373636382008186</v>
      </c>
      <c r="H32" s="6">
        <f t="shared" si="2"/>
        <v>0.002656189599690606</v>
      </c>
      <c r="I32" s="6">
        <f t="shared" si="2"/>
        <v>0.0035492798354397337</v>
      </c>
      <c r="J32" s="6">
        <f t="shared" si="2"/>
        <v>5.810781159354406E-06</v>
      </c>
      <c r="K32" s="6">
        <f t="shared" si="2"/>
        <v>-0.000965478268740938</v>
      </c>
    </row>
    <row r="33" spans="1:11" ht="12.75">
      <c r="A33" s="1">
        <v>11</v>
      </c>
      <c r="B33" s="2" t="s">
        <v>0</v>
      </c>
      <c r="D33" s="6">
        <f aca="true" t="shared" si="3" ref="D33:K38">IF(Data="","",Data-Ref)</f>
      </c>
      <c r="E33" s="6">
        <f t="shared" si="3"/>
        <v>-0.008651654222898486</v>
      </c>
      <c r="F33" s="6">
        <f t="shared" si="3"/>
        <v>-0.005749201566398909</v>
      </c>
      <c r="G33" s="6">
        <f t="shared" si="3"/>
        <v>0.0008270371763003936</v>
      </c>
      <c r="H33" s="6">
        <f t="shared" si="3"/>
        <v>-0.0001956553589010923</v>
      </c>
      <c r="I33" s="6">
        <f t="shared" si="3"/>
        <v>-0.0030511958392978045</v>
      </c>
      <c r="J33" s="6">
        <f t="shared" si="3"/>
        <v>-0.0036627772167001638</v>
      </c>
      <c r="K33" s="6">
        <f t="shared" si="3"/>
        <v>-0.0007825794620011095</v>
      </c>
    </row>
    <row r="34" spans="1:11" ht="12.75">
      <c r="A34" s="1"/>
      <c r="B34" s="2" t="s">
        <v>1</v>
      </c>
      <c r="D34" s="6">
        <f t="shared" si="3"/>
        <v>0.004872168694401324</v>
      </c>
      <c r="E34" s="6">
        <f t="shared" si="3"/>
        <v>0.003508777091401072</v>
      </c>
      <c r="F34" s="6">
        <f t="shared" si="3"/>
        <v>-0.0035026568338984987</v>
      </c>
      <c r="G34" s="6">
        <f t="shared" si="3"/>
        <v>-0.0006740842379997503</v>
      </c>
      <c r="H34" s="6">
        <f t="shared" si="3"/>
        <v>0.00538984232380102</v>
      </c>
      <c r="I34" s="6">
        <f t="shared" si="3"/>
        <v>0.0021722145257996317</v>
      </c>
      <c r="J34" s="6">
        <f t="shared" si="3"/>
        <v>-0.0034284725818984896</v>
      </c>
      <c r="K34" s="6">
        <f t="shared" si="3"/>
      </c>
    </row>
    <row r="35" spans="1:11" ht="12.75">
      <c r="A35" s="1"/>
      <c r="B35" s="2" t="s">
        <v>2</v>
      </c>
      <c r="D35" s="6">
        <f t="shared" si="3"/>
        <v>-0.004900408216399921</v>
      </c>
      <c r="E35" s="6">
        <f t="shared" si="3"/>
        <v>0.004324765813270126</v>
      </c>
      <c r="F35" s="6">
        <f t="shared" si="3"/>
        <v>0.002027614800480304</v>
      </c>
      <c r="G35" s="6">
        <f t="shared" si="3"/>
        <v>0.002827560547030039</v>
      </c>
      <c r="H35" s="6">
        <f t="shared" si="3"/>
        <v>-0.0006068376292196476</v>
      </c>
      <c r="I35" s="6">
        <f t="shared" si="3"/>
        <v>0.0004244212679402892</v>
      </c>
      <c r="J35" s="6">
        <f t="shared" si="3"/>
        <v>0.003957849093970012</v>
      </c>
      <c r="K35" s="6">
        <f t="shared" si="3"/>
        <v>0.0015204625940401506</v>
      </c>
    </row>
    <row r="36" spans="1:11" ht="12.75">
      <c r="A36" s="1">
        <v>12</v>
      </c>
      <c r="B36" s="2" t="s">
        <v>0</v>
      </c>
      <c r="D36" s="6">
        <f t="shared" si="3"/>
      </c>
      <c r="E36" s="6">
        <f t="shared" si="3"/>
      </c>
      <c r="F36" s="6">
        <f t="shared" si="3"/>
      </c>
      <c r="G36" s="6">
        <f t="shared" si="3"/>
        <v>0.0016662440095061015</v>
      </c>
      <c r="H36" s="6">
        <f t="shared" si="3"/>
        <v>0.004409646146100954</v>
      </c>
      <c r="I36" s="6">
        <f t="shared" si="3"/>
        <v>0.0011825903506021973</v>
      </c>
      <c r="J36" s="6">
        <f t="shared" si="3"/>
        <v>1.8953928304199508E-05</v>
      </c>
      <c r="K36" s="6">
        <f t="shared" si="3"/>
        <v>0.002586760437601754</v>
      </c>
    </row>
    <row r="37" spans="1:11" ht="12.75">
      <c r="A37" s="1"/>
      <c r="B37" s="2" t="s">
        <v>1</v>
      </c>
      <c r="D37" s="6">
        <f t="shared" si="3"/>
      </c>
      <c r="E37" s="6">
        <f t="shared" si="3"/>
      </c>
      <c r="F37" s="6">
        <f t="shared" si="3"/>
        <v>-0.006929071064398329</v>
      </c>
      <c r="G37" s="6">
        <f t="shared" si="3"/>
        <v>-0.003092002942096883</v>
      </c>
      <c r="H37" s="6">
        <f t="shared" si="3"/>
      </c>
      <c r="I37" s="6">
        <f t="shared" si="3"/>
        <v>0.0008284918813004083</v>
      </c>
      <c r="J37" s="6">
        <f t="shared" si="3"/>
        <v>-0.0036996432529008416</v>
      </c>
      <c r="K37" s="6">
        <f t="shared" si="3"/>
        <v>-0.008204477573798385</v>
      </c>
    </row>
    <row r="38" spans="1:11" ht="12.75">
      <c r="A38" s="1"/>
      <c r="B38" s="2" t="s">
        <v>2</v>
      </c>
      <c r="D38" s="6">
        <f t="shared" si="3"/>
      </c>
      <c r="E38" s="6">
        <f t="shared" si="3"/>
      </c>
      <c r="F38" s="6">
        <f t="shared" si="3"/>
        <v>0.006729420253949847</v>
      </c>
      <c r="G38" s="6">
        <f t="shared" si="3"/>
        <v>0.0075586805399301404</v>
      </c>
      <c r="H38" s="6">
        <f t="shared" si="3"/>
        <v>-0.0012789999777500505</v>
      </c>
      <c r="I38" s="6">
        <f t="shared" si="3"/>
        <v>-0.0018698212680599013</v>
      </c>
      <c r="J38" s="6">
        <f t="shared" si="3"/>
        <v>0.00410384934400998</v>
      </c>
      <c r="K38" s="6">
        <f t="shared" si="3"/>
        <v>0.008928108964660009</v>
      </c>
    </row>
    <row r="40" spans="10:11" ht="12.75">
      <c r="J40" t="s">
        <v>12</v>
      </c>
      <c r="K40" s="6">
        <f>AVERAGE(resid0)</f>
        <v>0.00018465017373517752</v>
      </c>
    </row>
    <row r="41" spans="3:11" ht="12.75">
      <c r="C41" s="8" t="s">
        <v>17</v>
      </c>
      <c r="J41" t="s">
        <v>10</v>
      </c>
      <c r="K41" s="7">
        <f>STDEV(resid0)</f>
        <v>0.004194526747244503</v>
      </c>
    </row>
    <row r="42" spans="10:11" ht="12.75">
      <c r="J42" t="s">
        <v>15</v>
      </c>
      <c r="K42" s="6">
        <f>MAX(resid0)</f>
        <v>0.012897623783402423</v>
      </c>
    </row>
    <row r="43" spans="10:11" ht="12.75">
      <c r="J43" t="s">
        <v>16</v>
      </c>
      <c r="K43" s="6">
        <f>MIN(resid0)</f>
        <v>-0.011904699772600225</v>
      </c>
    </row>
  </sheetData>
  <conditionalFormatting sqref="D3:K38 K40:K43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E40" sqref="E40"/>
    </sheetView>
  </sheetViews>
  <sheetFormatPr defaultColWidth="9.140625" defaultRowHeight="12.75"/>
  <cols>
    <col min="3" max="3" width="10.00390625" style="0" customWidth="1"/>
  </cols>
  <sheetData>
    <row r="1" spans="1:11" ht="12.75">
      <c r="A1" t="s">
        <v>20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3</v>
      </c>
      <c r="B2" t="s">
        <v>4</v>
      </c>
      <c r="C2" s="4" t="s">
        <v>5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</row>
    <row r="3" spans="1:11" ht="12.75">
      <c r="A3" s="1">
        <v>1</v>
      </c>
      <c r="B3" s="2" t="s">
        <v>0</v>
      </c>
      <c r="C3" s="5">
        <f aca="true" t="shared" si="0" ref="C3:C38">Ref-Avg1</f>
        <v>-0.0063095031445641325</v>
      </c>
      <c r="D3" s="5">
        <f aca="true" t="shared" si="1" ref="D3:K12">IF(Data="","",Data-Avg1)</f>
        <v>0.006588120638838291</v>
      </c>
      <c r="E3" s="5">
        <f t="shared" si="1"/>
        <v>-0.0015511791257551977</v>
      </c>
      <c r="F3" s="5">
        <f t="shared" si="1"/>
        <v>-0.0022773405274563174</v>
      </c>
      <c r="G3" s="5">
        <f t="shared" si="1"/>
      </c>
      <c r="H3" s="5">
        <f t="shared" si="1"/>
        <v>0.003689217672544487</v>
      </c>
      <c r="I3" s="5">
        <f t="shared" si="1"/>
        <v>0.0011047705544342534</v>
      </c>
      <c r="J3" s="5">
        <f t="shared" si="1"/>
        <v>-0.0010399202523529993</v>
      </c>
      <c r="K3" s="9">
        <f t="shared" si="1"/>
        <v>-0.00020416581575943837</v>
      </c>
    </row>
    <row r="4" spans="1:11" ht="12.75">
      <c r="A4" s="1"/>
      <c r="B4" s="2" t="s">
        <v>1</v>
      </c>
      <c r="C4" s="6">
        <f t="shared" si="0"/>
        <v>-0.0006881764585457972</v>
      </c>
      <c r="D4" s="6">
        <f t="shared" si="1"/>
        <v>-0.0026914161588464935</v>
      </c>
      <c r="E4" s="6">
        <f t="shared" si="1"/>
        <v>0.001656066796456912</v>
      </c>
      <c r="F4" s="6">
        <f t="shared" si="1"/>
      </c>
      <c r="G4" s="6">
        <f t="shared" si="1"/>
      </c>
      <c r="H4" s="6">
        <f t="shared" si="1"/>
        <v>-0.0025638679527446584</v>
      </c>
      <c r="I4" s="6">
        <f t="shared" si="1"/>
        <v>0.0011240047677532061</v>
      </c>
      <c r="J4" s="6">
        <f t="shared" si="1"/>
        <v>0.0014118923598545052</v>
      </c>
      <c r="K4" s="10">
        <f t="shared" si="1"/>
        <v>0.001751496646058115</v>
      </c>
    </row>
    <row r="5" spans="1:11" ht="12.75">
      <c r="A5" s="1"/>
      <c r="B5" s="2" t="s">
        <v>2</v>
      </c>
      <c r="C5" s="6">
        <f t="shared" si="0"/>
        <v>0.004818821574492427</v>
      </c>
      <c r="D5" s="6">
        <f t="shared" si="1"/>
        <v>0.0018932839626124576</v>
      </c>
      <c r="E5" s="6">
        <f t="shared" si="1"/>
        <v>-0.005436681958757683</v>
      </c>
      <c r="F5" s="6">
        <f t="shared" si="1"/>
        <v>-0.0036160544593775157</v>
      </c>
      <c r="G5" s="6">
        <f t="shared" si="1"/>
        <v>-0.002750701377147502</v>
      </c>
      <c r="H5" s="6">
        <f t="shared" si="1"/>
        <v>0.001972970367732474</v>
      </c>
      <c r="I5" s="6">
        <f t="shared" si="1"/>
        <v>0.0028626016241024566</v>
      </c>
      <c r="J5" s="6">
        <f t="shared" si="1"/>
        <v>-0.0010844074506475287</v>
      </c>
      <c r="K5" s="10">
        <f t="shared" si="1"/>
        <v>0.001340167716992413</v>
      </c>
    </row>
    <row r="6" spans="1:11" ht="12.75">
      <c r="A6" s="1">
        <v>2</v>
      </c>
      <c r="B6" s="2" t="s">
        <v>0</v>
      </c>
      <c r="C6" s="6">
        <f t="shared" si="0"/>
        <v>-0.0028432320475246797</v>
      </c>
      <c r="D6" s="6">
        <f t="shared" si="1"/>
        <v>0.0028529742275651415</v>
      </c>
      <c r="E6" s="6">
        <f t="shared" si="1"/>
      </c>
      <c r="F6" s="6">
        <f t="shared" si="1"/>
      </c>
      <c r="G6" s="6">
        <f t="shared" si="1"/>
        <v>-0.0005719695181340967</v>
      </c>
      <c r="H6" s="6">
        <f t="shared" si="1"/>
        <v>0.0055303037559752966</v>
      </c>
      <c r="I6" s="6">
        <f t="shared" si="1"/>
        <v>0.0012940971892732023</v>
      </c>
      <c r="J6" s="6">
        <f t="shared" si="1"/>
      </c>
      <c r="K6" s="10">
        <f t="shared" si="1"/>
        <v>-0.006262173607225918</v>
      </c>
    </row>
    <row r="7" spans="1:11" ht="12.75">
      <c r="A7" s="1"/>
      <c r="B7" s="2" t="s">
        <v>1</v>
      </c>
      <c r="C7" s="6">
        <f t="shared" si="0"/>
        <v>-0.0032839195540859123</v>
      </c>
      <c r="D7" s="6">
        <f t="shared" si="1"/>
        <v>-0.0021096601558880934</v>
      </c>
      <c r="E7" s="6">
        <f t="shared" si="1"/>
      </c>
      <c r="F7" s="6">
        <f t="shared" si="1"/>
      </c>
      <c r="G7" s="6">
        <f t="shared" si="1"/>
        <v>-0.002964656296583712</v>
      </c>
      <c r="H7" s="6">
        <f t="shared" si="1"/>
        <v>0.00177041363121333</v>
      </c>
      <c r="I7" s="6">
        <f t="shared" si="1"/>
        <v>0.006135285694412573</v>
      </c>
      <c r="J7" s="6">
        <f t="shared" si="1"/>
      </c>
      <c r="K7" s="10">
        <f t="shared" si="1"/>
        <v>0.00045253668091049803</v>
      </c>
    </row>
    <row r="8" spans="1:11" ht="12.75">
      <c r="A8" s="1"/>
      <c r="B8" s="2" t="s">
        <v>2</v>
      </c>
      <c r="C8" s="6">
        <f t="shared" si="0"/>
        <v>0.0007817532773408686</v>
      </c>
      <c r="D8" s="6">
        <f t="shared" si="1"/>
        <v>-0.0033055092054574686</v>
      </c>
      <c r="E8" s="6">
        <f t="shared" si="1"/>
      </c>
      <c r="F8" s="6">
        <f t="shared" si="1"/>
      </c>
      <c r="G8" s="6">
        <f t="shared" si="1"/>
        <v>0.0035123608879423784</v>
      </c>
      <c r="H8" s="6">
        <f t="shared" si="1"/>
        <v>-0.0010924159310583548</v>
      </c>
      <c r="I8" s="6">
        <f t="shared" si="1"/>
        <v>0.0001953016933420315</v>
      </c>
      <c r="J8" s="6">
        <f t="shared" si="1"/>
        <v>0.0002495017198427263</v>
      </c>
      <c r="K8" s="10">
        <f t="shared" si="1"/>
        <v>-0.0003409924419592869</v>
      </c>
    </row>
    <row r="9" spans="1:11" ht="12.75">
      <c r="A9" s="1">
        <v>3</v>
      </c>
      <c r="B9" s="2" t="s">
        <v>0</v>
      </c>
      <c r="C9" s="6">
        <f t="shared" si="0"/>
        <v>-0.003995330953088683</v>
      </c>
      <c r="D9" s="6">
        <f t="shared" si="1"/>
        <v>-0.002755611736787955</v>
      </c>
      <c r="E9" s="6">
        <f t="shared" si="1"/>
      </c>
      <c r="F9" s="6">
        <f t="shared" si="1"/>
      </c>
      <c r="G9" s="6">
        <f t="shared" si="1"/>
      </c>
      <c r="H9" s="6">
        <f t="shared" si="1"/>
        <v>0.00543502426310738</v>
      </c>
      <c r="I9" s="6">
        <f t="shared" si="1"/>
        <v>0.004596099583608293</v>
      </c>
      <c r="J9" s="6">
        <f t="shared" si="1"/>
        <v>-0.0032801811567964023</v>
      </c>
      <c r="K9" s="10">
        <f t="shared" si="1"/>
      </c>
    </row>
    <row r="10" spans="1:11" ht="12.75">
      <c r="A10" s="1"/>
      <c r="B10" s="2" t="s">
        <v>1</v>
      </c>
      <c r="C10" s="6">
        <f t="shared" si="0"/>
        <v>0.0009907723077997588</v>
      </c>
      <c r="D10" s="6">
        <f t="shared" si="1"/>
        <v>-0.004405251290499734</v>
      </c>
      <c r="E10" s="6">
        <f t="shared" si="1"/>
        <v>0.0034116082223007993</v>
      </c>
      <c r="F10" s="6">
        <f t="shared" si="1"/>
      </c>
      <c r="G10" s="6">
        <f t="shared" si="1"/>
      </c>
      <c r="H10" s="6">
        <f t="shared" si="1"/>
      </c>
      <c r="I10" s="6">
        <f t="shared" si="1"/>
        <v>-0.00441174504759978</v>
      </c>
      <c r="J10" s="6">
        <f t="shared" si="1"/>
        <v>0.00258906950059945</v>
      </c>
      <c r="K10" s="10">
        <f t="shared" si="1"/>
        <v>0.001825546307399506</v>
      </c>
    </row>
    <row r="11" spans="1:11" ht="12.75">
      <c r="A11" s="1"/>
      <c r="B11" s="2" t="s">
        <v>2</v>
      </c>
      <c r="C11" s="6">
        <f t="shared" si="0"/>
        <v>-0.0025922237281683636</v>
      </c>
      <c r="D11" s="6">
        <f t="shared" si="1"/>
        <v>-0.0008227915235679006</v>
      </c>
      <c r="E11" s="6">
        <f t="shared" si="1"/>
        <v>-0.0003265871807691667</v>
      </c>
      <c r="F11" s="6">
        <f t="shared" si="1"/>
      </c>
      <c r="G11" s="6">
        <f t="shared" si="1"/>
      </c>
      <c r="H11" s="6">
        <f t="shared" si="1"/>
        <v>0.0023605168865330484</v>
      </c>
      <c r="I11" s="6">
        <f t="shared" si="1"/>
        <v>0.0022026610607319697</v>
      </c>
      <c r="J11" s="6">
        <f t="shared" si="1"/>
        <v>0.0006764317423311184</v>
      </c>
      <c r="K11" s="10">
        <f t="shared" si="1"/>
        <v>-0.0014980072570693892</v>
      </c>
    </row>
    <row r="12" spans="1:11" ht="12.75">
      <c r="A12" s="1">
        <v>4</v>
      </c>
      <c r="B12" s="2" t="s">
        <v>0</v>
      </c>
      <c r="C12" s="6">
        <f t="shared" si="0"/>
        <v>0.0031127008437579207</v>
      </c>
      <c r="D12" s="6">
        <f t="shared" si="1"/>
        <v>-0.004307247600834785</v>
      </c>
      <c r="E12" s="6">
        <f t="shared" si="1"/>
        <v>0.0033804132404640086</v>
      </c>
      <c r="F12" s="6">
        <f t="shared" si="1"/>
        <v>0.001775482860153943</v>
      </c>
      <c r="G12" s="6">
        <f t="shared" si="1"/>
        <v>-0.0012211768421366287</v>
      </c>
      <c r="H12" s="6">
        <f t="shared" si="1"/>
        <v>-0.003139893260041049</v>
      </c>
      <c r="I12" s="6">
        <f t="shared" si="1"/>
        <v>0.004303311837261958</v>
      </c>
      <c r="J12" s="6">
        <f t="shared" si="1"/>
        <v>0.0008468227436537745</v>
      </c>
      <c r="K12" s="10">
        <f t="shared" si="1"/>
        <v>-0.00475041382223651</v>
      </c>
    </row>
    <row r="13" spans="1:11" ht="12.75">
      <c r="A13" s="1"/>
      <c r="B13" s="2" t="s">
        <v>1</v>
      </c>
      <c r="C13" s="6">
        <f t="shared" si="0"/>
        <v>0.0016158417917324641</v>
      </c>
      <c r="D13" s="6">
        <f aca="true" t="shared" si="2" ref="D13:K22">IF(Data="","",Data-Avg1)</f>
        <v>-0.006193452568167501</v>
      </c>
      <c r="E13" s="6">
        <f t="shared" si="2"/>
        <v>0.0011009086092332865</v>
      </c>
      <c r="F13" s="6">
        <f t="shared" si="2"/>
      </c>
      <c r="G13" s="6">
        <f t="shared" si="2"/>
        <v>0.0022511012321331236</v>
      </c>
      <c r="H13" s="6">
        <f t="shared" si="2"/>
      </c>
      <c r="I13" s="6">
        <f t="shared" si="2"/>
      </c>
      <c r="J13" s="6">
        <f t="shared" si="2"/>
        <v>0.000413925930532244</v>
      </c>
      <c r="K13" s="10">
        <f t="shared" si="2"/>
        <v>0.0008116750045328303</v>
      </c>
    </row>
    <row r="14" spans="1:11" ht="12.75">
      <c r="A14" s="1"/>
      <c r="B14" s="2" t="s">
        <v>2</v>
      </c>
      <c r="C14" s="6">
        <f t="shared" si="0"/>
        <v>0.0001587888406362481</v>
      </c>
      <c r="D14" s="6">
        <f t="shared" si="2"/>
        <v>0.003274424289786637</v>
      </c>
      <c r="E14" s="6">
        <f t="shared" si="2"/>
        <v>0.002174446842415634</v>
      </c>
      <c r="F14" s="6">
        <f t="shared" si="2"/>
        <v>-0.001456759599344437</v>
      </c>
      <c r="G14" s="6">
        <f t="shared" si="2"/>
        <v>-0.0018293424654043378</v>
      </c>
      <c r="H14" s="6">
        <f t="shared" si="2"/>
        <v>-0.0028718348536731497</v>
      </c>
      <c r="I14" s="6">
        <f t="shared" si="2"/>
        <v>-0.0006788118978438007</v>
      </c>
      <c r="J14" s="6">
        <f t="shared" si="2"/>
        <v>0.0026978402381754307</v>
      </c>
      <c r="K14" s="10">
        <f t="shared" si="2"/>
        <v>-0.0014687513947642117</v>
      </c>
    </row>
    <row r="15" spans="1:11" ht="12.75">
      <c r="A15" s="1">
        <v>5</v>
      </c>
      <c r="B15" s="2" t="s">
        <v>0</v>
      </c>
      <c r="C15" s="6">
        <f t="shared" si="0"/>
        <v>-0.0032355835826223256</v>
      </c>
      <c r="D15" s="6">
        <f t="shared" si="2"/>
        <v>-0.004526672492929151</v>
      </c>
      <c r="E15" s="6">
        <f t="shared" si="2"/>
        <v>0.00044316872777017124</v>
      </c>
      <c r="F15" s="6">
        <f t="shared" si="2"/>
        <v>0.006648520100370092</v>
      </c>
      <c r="G15" s="6">
        <f t="shared" si="2"/>
        <v>-0.0009118446329239305</v>
      </c>
      <c r="H15" s="6">
        <f t="shared" si="2"/>
      </c>
      <c r="I15" s="6">
        <f t="shared" si="2"/>
        <v>-0.0037319096299199828</v>
      </c>
      <c r="J15" s="6">
        <f t="shared" si="2"/>
        <v>0.006373207405474091</v>
      </c>
      <c r="K15" s="10">
        <f t="shared" si="2"/>
        <v>-0.001058885895218964</v>
      </c>
    </row>
    <row r="16" spans="1:11" ht="12.75">
      <c r="A16" s="1"/>
      <c r="B16" s="2" t="s">
        <v>1</v>
      </c>
      <c r="C16" s="6">
        <f t="shared" si="0"/>
        <v>0.001714231568612945</v>
      </c>
      <c r="D16" s="6">
        <f t="shared" si="2"/>
      </c>
      <c r="E16" s="6">
        <f t="shared" si="2"/>
        <v>-0.004770218947985683</v>
      </c>
      <c r="F16" s="6">
        <f t="shared" si="2"/>
        <v>0.0006742088025148973</v>
      </c>
      <c r="G16" s="6">
        <f t="shared" si="2"/>
      </c>
      <c r="H16" s="6">
        <f t="shared" si="2"/>
      </c>
      <c r="I16" s="6">
        <f t="shared" si="2"/>
        <v>0.001652070050912613</v>
      </c>
      <c r="J16" s="6">
        <f t="shared" si="2"/>
        <v>-0.0014183093018864668</v>
      </c>
      <c r="K16" s="10">
        <f t="shared" si="2"/>
        <v>0.0021480178278139306</v>
      </c>
    </row>
    <row r="17" spans="1:11" ht="12.75">
      <c r="A17" s="1"/>
      <c r="B17" s="2" t="s">
        <v>2</v>
      </c>
      <c r="C17" s="6">
        <f t="shared" si="0"/>
        <v>-0.0006751685246371153</v>
      </c>
      <c r="D17" s="6">
        <f t="shared" si="2"/>
        <v>-0.0018006257664353598</v>
      </c>
      <c r="E17" s="6">
        <f t="shared" si="2"/>
        <v>0.001130462417862077</v>
      </c>
      <c r="F17" s="6">
        <f t="shared" si="2"/>
        <v>0.0018861335157644987</v>
      </c>
      <c r="G17" s="6">
        <f t="shared" si="2"/>
        <v>0.0030772587123628625</v>
      </c>
      <c r="H17" s="6">
        <f t="shared" si="2"/>
      </c>
      <c r="I17" s="6">
        <f t="shared" si="2"/>
        <v>0.0009887415601639304</v>
      </c>
      <c r="J17" s="6">
        <f t="shared" si="2"/>
        <v>-0.002721621829838483</v>
      </c>
      <c r="K17" s="10">
        <f t="shared" si="2"/>
        <v>-0.0018851800852388578</v>
      </c>
    </row>
    <row r="18" spans="1:11" ht="12.75">
      <c r="A18" s="1">
        <v>6</v>
      </c>
      <c r="B18" s="2" t="s">
        <v>0</v>
      </c>
      <c r="C18" s="6">
        <f t="shared" si="0"/>
        <v>-0.0017758271805234926</v>
      </c>
      <c r="D18" s="6">
        <f t="shared" si="2"/>
      </c>
      <c r="E18" s="6">
        <f t="shared" si="2"/>
        <v>-0.0004941084139318264</v>
      </c>
      <c r="F18" s="6">
        <f t="shared" si="2"/>
        <v>0.003633929137180303</v>
      </c>
      <c r="G18" s="6">
        <f t="shared" si="2"/>
        <v>-0.003158352504229356</v>
      </c>
      <c r="H18" s="6">
        <f t="shared" si="2"/>
        <v>0.002313586835768433</v>
      </c>
      <c r="I18" s="6">
        <f t="shared" si="2"/>
        <v>-0.0020610482848297806</v>
      </c>
      <c r="J18" s="6">
        <f t="shared" si="2"/>
        <v>0.0027534757391691755</v>
      </c>
      <c r="K18" s="10">
        <f t="shared" si="2"/>
        <v>-0.0012116553284329257</v>
      </c>
    </row>
    <row r="19" spans="1:11" ht="12.75">
      <c r="A19" s="1"/>
      <c r="B19" s="2" t="s">
        <v>1</v>
      </c>
      <c r="C19" s="6">
        <f t="shared" si="0"/>
        <v>0.001181492178055521</v>
      </c>
      <c r="D19" s="6">
        <f t="shared" si="2"/>
        <v>-0.004171007886448308</v>
      </c>
      <c r="E19" s="6">
        <f t="shared" si="2"/>
        <v>0.0011619148272572488</v>
      </c>
      <c r="F19" s="6">
        <f t="shared" si="2"/>
        <v>0.005178201678553762</v>
      </c>
      <c r="G19" s="6">
        <f t="shared" si="2"/>
        <v>0.0011953050482560457</v>
      </c>
      <c r="H19" s="6">
        <f t="shared" si="2"/>
      </c>
      <c r="I19" s="6">
        <f t="shared" si="2"/>
        <v>-0.003977572657547057</v>
      </c>
      <c r="J19" s="6">
        <f t="shared" si="2"/>
        <v>-0.0010440761612429128</v>
      </c>
      <c r="K19" s="10">
        <f t="shared" si="2"/>
        <v>0.0004757429731512275</v>
      </c>
    </row>
    <row r="20" spans="1:11" ht="12.75">
      <c r="A20" s="1"/>
      <c r="B20" s="2" t="s">
        <v>2</v>
      </c>
      <c r="C20" s="6">
        <f t="shared" si="0"/>
        <v>-0.0007983668918911668</v>
      </c>
      <c r="D20" s="6">
        <f t="shared" si="2"/>
        <v>0.0014025328995987962</v>
      </c>
      <c r="E20" s="6">
        <f t="shared" si="2"/>
        <v>-0.0010853788136309106</v>
      </c>
      <c r="F20" s="6">
        <f t="shared" si="2"/>
        <v>0.002251495820349003</v>
      </c>
      <c r="G20" s="6">
        <f t="shared" si="2"/>
        <v>-0.00031025922433114417</v>
      </c>
      <c r="H20" s="6">
        <f t="shared" si="2"/>
        <v>-0.0009210551459810645</v>
      </c>
      <c r="I20" s="6">
        <f t="shared" si="2"/>
      </c>
      <c r="J20" s="6">
        <f t="shared" si="2"/>
        <v>-0.0018380342923411952</v>
      </c>
      <c r="K20" s="10">
        <f t="shared" si="2"/>
        <v>0.0012990656482290142</v>
      </c>
    </row>
    <row r="21" spans="1:11" ht="12.75">
      <c r="A21" s="1">
        <v>7</v>
      </c>
      <c r="B21" s="2" t="s">
        <v>0</v>
      </c>
      <c r="C21" s="6">
        <f t="shared" si="0"/>
        <v>-0.001397969946353328</v>
      </c>
      <c r="D21" s="6">
        <f t="shared" si="2"/>
        <v>-0.004039400845350372</v>
      </c>
      <c r="E21" s="6">
        <f t="shared" si="2"/>
        <v>-0.0007449965505514911</v>
      </c>
      <c r="F21" s="6">
        <f t="shared" si="2"/>
        <v>0.003977304085850619</v>
      </c>
      <c r="G21" s="6">
        <f t="shared" si="2"/>
        <v>0.002205063256347728</v>
      </c>
      <c r="H21" s="6">
        <f t="shared" si="2"/>
      </c>
      <c r="I21" s="6">
        <f t="shared" si="2"/>
      </c>
      <c r="J21" s="6">
        <f t="shared" si="2"/>
      </c>
      <c r="K21" s="10">
        <f t="shared" si="2"/>
      </c>
    </row>
    <row r="22" spans="1:11" ht="12.75">
      <c r="A22" s="1"/>
      <c r="B22" s="2" t="s">
        <v>1</v>
      </c>
      <c r="C22" s="6">
        <f t="shared" si="0"/>
        <v>-0.000293148177995306</v>
      </c>
      <c r="D22" s="6">
        <f t="shared" si="2"/>
        <v>-0.002182596201294018</v>
      </c>
      <c r="E22" s="6">
        <f t="shared" si="2"/>
        <v>-0.004252351656091946</v>
      </c>
      <c r="F22" s="6">
        <f t="shared" si="2"/>
        <v>-0.0009234580125934144</v>
      </c>
      <c r="G22" s="6">
        <f t="shared" si="2"/>
        <v>0.0006827134547080504</v>
      </c>
      <c r="H22" s="6">
        <f t="shared" si="2"/>
        <v>0.000409694378205927</v>
      </c>
      <c r="I22" s="6">
        <f t="shared" si="2"/>
      </c>
      <c r="J22" s="6">
        <f t="shared" si="2"/>
        <v>0.003385894740006279</v>
      </c>
      <c r="K22" s="10">
        <f t="shared" si="2"/>
        <v>0.0031732514750046903</v>
      </c>
    </row>
    <row r="23" spans="1:11" ht="12.75">
      <c r="A23" s="1"/>
      <c r="B23" s="2" t="s">
        <v>2</v>
      </c>
      <c r="C23" s="6">
        <f t="shared" si="0"/>
        <v>0.00033935882086311153</v>
      </c>
      <c r="D23" s="6">
        <f aca="true" t="shared" si="3" ref="D23:K32">IF(Data="","",Data-Avg1)</f>
        <v>-0.0014210071918956402</v>
      </c>
      <c r="E23" s="6">
        <f t="shared" si="3"/>
        <v>-0.0019119080967460178</v>
      </c>
      <c r="F23" s="6">
        <f t="shared" si="3"/>
        <v>0.0007639898660034561</v>
      </c>
      <c r="G23" s="6">
        <f t="shared" si="3"/>
        <v>0.0029432614611639707</v>
      </c>
      <c r="H23" s="6">
        <f t="shared" si="3"/>
        <v>-0.0016972154326069244</v>
      </c>
      <c r="I23" s="6">
        <f t="shared" si="3"/>
      </c>
      <c r="J23" s="6">
        <f t="shared" si="3"/>
        <v>-0.0017786146895062416</v>
      </c>
      <c r="K23" s="10">
        <f t="shared" si="3"/>
        <v>0.0027621352627331675</v>
      </c>
    </row>
    <row r="24" spans="1:11" ht="12.75">
      <c r="A24" s="1">
        <v>8</v>
      </c>
      <c r="B24" s="2" t="s">
        <v>0</v>
      </c>
      <c r="C24" s="6">
        <f t="shared" si="0"/>
        <v>0.00028204626433137037</v>
      </c>
      <c r="D24" s="6">
        <f t="shared" si="3"/>
        <v>-0.002485388874170269</v>
      </c>
      <c r="E24" s="6">
        <f t="shared" si="3"/>
        <v>-0.001537186136268076</v>
      </c>
      <c r="F24" s="6">
        <f t="shared" si="3"/>
        <v>0.001679115762129868</v>
      </c>
      <c r="G24" s="6">
        <f t="shared" si="3"/>
        <v>0.0017268768129312662</v>
      </c>
      <c r="H24" s="6">
        <f t="shared" si="3"/>
      </c>
      <c r="I24" s="6">
        <f t="shared" si="3"/>
      </c>
      <c r="J24" s="6">
        <f t="shared" si="3"/>
      </c>
      <c r="K24" s="10">
        <f t="shared" si="3"/>
        <v>0.0003345361710316297</v>
      </c>
    </row>
    <row r="25" spans="1:11" ht="12.75">
      <c r="A25" s="1"/>
      <c r="B25" s="2" t="s">
        <v>1</v>
      </c>
      <c r="C25" s="6">
        <f t="shared" si="0"/>
        <v>-0.0013673735916341911</v>
      </c>
      <c r="D25" s="6">
        <f t="shared" si="3"/>
        <v>0.004038652893569861</v>
      </c>
      <c r="E25" s="6">
        <f t="shared" si="3"/>
        <v>-0.005238116892932965</v>
      </c>
      <c r="F25" s="6">
        <f t="shared" si="3"/>
        <v>-0.005182037751531254</v>
      </c>
      <c r="G25" s="6">
        <f t="shared" si="3"/>
        <v>-0.0018589810844318322</v>
      </c>
      <c r="H25" s="6">
        <f t="shared" si="3"/>
        <v>0.0029733406775633853</v>
      </c>
      <c r="I25" s="6">
        <f t="shared" si="3"/>
      </c>
      <c r="J25" s="6">
        <f t="shared" si="3"/>
      </c>
      <c r="K25" s="10">
        <f t="shared" si="3"/>
        <v>0.006634515749368575</v>
      </c>
    </row>
    <row r="26" spans="1:11" ht="12.75">
      <c r="A26" s="1"/>
      <c r="B26" s="2" t="s">
        <v>2</v>
      </c>
      <c r="C26" s="6">
        <f t="shared" si="0"/>
        <v>0.0025833234307812702</v>
      </c>
      <c r="D26" s="6">
        <f t="shared" si="3"/>
        <v>-0.0026935949994690844</v>
      </c>
      <c r="E26" s="6">
        <f t="shared" si="3"/>
        <v>-0.0020616846300791636</v>
      </c>
      <c r="F26" s="6">
        <f t="shared" si="3"/>
        <v>-9.955433239916545E-05</v>
      </c>
      <c r="G26" s="6">
        <f t="shared" si="3"/>
        <v>0.00034536027126108593</v>
      </c>
      <c r="H26" s="6">
        <f t="shared" si="3"/>
        <v>0.0019261502599015046</v>
      </c>
      <c r="I26" s="6">
        <f t="shared" si="3"/>
      </c>
      <c r="J26" s="6">
        <f t="shared" si="3"/>
      </c>
      <c r="K26" s="10">
        <f t="shared" si="3"/>
      </c>
    </row>
    <row r="27" spans="1:11" ht="12.75">
      <c r="A27" s="1">
        <v>9</v>
      </c>
      <c r="B27" s="2" t="s">
        <v>0</v>
      </c>
      <c r="C27" s="6">
        <f t="shared" si="0"/>
        <v>0.004885841432457738</v>
      </c>
      <c r="D27" s="6">
        <f t="shared" si="3"/>
        <v>-0.0014780060583419186</v>
      </c>
      <c r="E27" s="6">
        <f t="shared" si="3"/>
        <v>-0.0018871536524436294</v>
      </c>
      <c r="F27" s="6">
        <f t="shared" si="3"/>
        <v>0.001342959085356199</v>
      </c>
      <c r="G27" s="6">
        <f t="shared" si="3"/>
        <v>0.0054858380595561584</v>
      </c>
      <c r="H27" s="6">
        <f t="shared" si="3"/>
        <v>-0.0013306205264420612</v>
      </c>
      <c r="I27" s="6">
        <f t="shared" si="3"/>
        <v>-0.0070188583401424864</v>
      </c>
      <c r="J27" s="6">
        <f t="shared" si="3"/>
      </c>
      <c r="K27" s="10">
        <f t="shared" si="3"/>
      </c>
    </row>
    <row r="28" spans="1:11" ht="12.75">
      <c r="A28" s="1"/>
      <c r="B28" s="2" t="s">
        <v>1</v>
      </c>
      <c r="C28" s="6">
        <f t="shared" si="0"/>
        <v>-0.0017989605607517944</v>
      </c>
      <c r="D28" s="6">
        <f t="shared" si="3"/>
      </c>
      <c r="E28" s="6">
        <f t="shared" si="3"/>
        <v>0.00019864595904550697</v>
      </c>
      <c r="F28" s="6">
        <f t="shared" si="3"/>
        <v>-0.0039525411630521035</v>
      </c>
      <c r="G28" s="6">
        <f t="shared" si="3"/>
        <v>-0.0018547934681514278</v>
      </c>
      <c r="H28" s="6">
        <f t="shared" si="3"/>
        <v>0.005473868887445832</v>
      </c>
      <c r="I28" s="6">
        <f t="shared" si="3"/>
        <v>0.0001948107552465217</v>
      </c>
      <c r="J28" s="6">
        <f t="shared" si="3"/>
      </c>
      <c r="K28" s="10">
        <f t="shared" si="3"/>
        <v>0.0017389695902458868</v>
      </c>
    </row>
    <row r="29" spans="1:11" ht="12.75">
      <c r="A29" s="1"/>
      <c r="B29" s="2" t="s">
        <v>2</v>
      </c>
      <c r="C29" s="6">
        <f t="shared" si="0"/>
        <v>-0.000480607714808734</v>
      </c>
      <c r="D29" s="6">
        <f t="shared" si="3"/>
      </c>
      <c r="E29" s="6">
        <f t="shared" si="3"/>
        <v>0.0037129841033713973</v>
      </c>
      <c r="F29" s="6">
        <f t="shared" si="3"/>
        <v>-0.0010152176341788888</v>
      </c>
      <c r="G29" s="6">
        <f t="shared" si="3"/>
        <v>-0.0054148723962286205</v>
      </c>
      <c r="H29" s="6">
        <f t="shared" si="3"/>
        <v>0.004357419971021237</v>
      </c>
      <c r="I29" s="6">
        <f t="shared" si="3"/>
        <v>0.0015625021687610818</v>
      </c>
      <c r="J29" s="6">
        <f t="shared" si="3"/>
        <v>-0.002722208497938805</v>
      </c>
      <c r="K29" s="10">
        <f t="shared" si="3"/>
      </c>
    </row>
    <row r="30" spans="1:11" ht="12.75">
      <c r="A30" s="1">
        <v>10</v>
      </c>
      <c r="B30" s="2" t="s">
        <v>0</v>
      </c>
      <c r="C30" s="6">
        <f t="shared" si="0"/>
        <v>0.004035617806131597</v>
      </c>
      <c r="D30" s="6">
        <f t="shared" si="3"/>
        <v>0.005357759673835005</v>
      </c>
      <c r="E30" s="6">
        <f t="shared" si="3"/>
        <v>-0.0019129447507637565</v>
      </c>
      <c r="F30" s="6">
        <f t="shared" si="3"/>
        <v>-0.0018013142414687877</v>
      </c>
      <c r="G30" s="6">
        <f t="shared" si="3"/>
        <v>-0.00032148647356677884</v>
      </c>
      <c r="H30" s="6">
        <f t="shared" si="3"/>
        <v>0.0026980700567378335</v>
      </c>
      <c r="I30" s="6">
        <f t="shared" si="3"/>
        <v>-0.0027072149513642785</v>
      </c>
      <c r="J30" s="6">
        <f t="shared" si="3"/>
        <v>-0.003654849637662494</v>
      </c>
      <c r="K30" s="10">
        <f t="shared" si="3"/>
        <v>-0.0016936374818641298</v>
      </c>
    </row>
    <row r="31" spans="1:11" ht="12.75">
      <c r="A31" s="1"/>
      <c r="B31" s="2" t="s">
        <v>1</v>
      </c>
      <c r="C31" s="6">
        <f t="shared" si="0"/>
        <v>-0.0015032620073669456</v>
      </c>
      <c r="D31" s="6">
        <f t="shared" si="3"/>
      </c>
      <c r="E31" s="6">
        <f t="shared" si="3"/>
        <v>0.0030741830412130966</v>
      </c>
      <c r="F31" s="6">
        <f t="shared" si="3"/>
        <v>-0.00429975798605664</v>
      </c>
      <c r="G31" s="6">
        <f t="shared" si="3"/>
        <v>-0.0007953955887867181</v>
      </c>
      <c r="H31" s="6">
        <f t="shared" si="3"/>
      </c>
      <c r="I31" s="6">
        <f t="shared" si="3"/>
        <v>0.004142571824083063</v>
      </c>
      <c r="J31" s="6">
        <f t="shared" si="3"/>
        <v>-0.000618339283086744</v>
      </c>
      <c r="K31" s="10">
        <f t="shared" si="3"/>
      </c>
    </row>
    <row r="32" spans="1:11" ht="12.75">
      <c r="A32" s="1"/>
      <c r="B32" s="2" t="s">
        <v>2</v>
      </c>
      <c r="C32" s="6">
        <f t="shared" si="0"/>
        <v>-0.0011027980616962196</v>
      </c>
      <c r="D32" s="6">
        <f t="shared" si="3"/>
        <v>0.005511317064204491</v>
      </c>
      <c r="E32" s="6">
        <f t="shared" si="3"/>
        <v>0.0017307092486831266</v>
      </c>
      <c r="F32" s="6">
        <f t="shared" si="3"/>
        <v>-0.0026336762520760004</v>
      </c>
      <c r="G32" s="6">
        <f t="shared" si="3"/>
        <v>-0.004340161699897038</v>
      </c>
      <c r="H32" s="6">
        <f t="shared" si="3"/>
        <v>0.0015533915379943863</v>
      </c>
      <c r="I32" s="6">
        <f t="shared" si="3"/>
        <v>0.002446481773743514</v>
      </c>
      <c r="J32" s="6">
        <f t="shared" si="3"/>
        <v>-0.0010969872805368652</v>
      </c>
      <c r="K32" s="10">
        <f t="shared" si="3"/>
        <v>-0.0020682763304371576</v>
      </c>
    </row>
    <row r="33" spans="1:11" ht="12.75">
      <c r="A33" s="1">
        <v>11</v>
      </c>
      <c r="B33" s="2" t="s">
        <v>0</v>
      </c>
      <c r="C33" s="6">
        <f t="shared" si="0"/>
        <v>0.002658253311238923</v>
      </c>
      <c r="D33" s="6">
        <f aca="true" t="shared" si="4" ref="D33:K38">IF(Data="","",Data-Avg1)</f>
      </c>
      <c r="E33" s="6">
        <f t="shared" si="4"/>
        <v>-0.005993400911659563</v>
      </c>
      <c r="F33" s="6">
        <f t="shared" si="4"/>
        <v>-0.0030909482551599865</v>
      </c>
      <c r="G33" s="6">
        <f t="shared" si="4"/>
        <v>0.0034852904875393165</v>
      </c>
      <c r="H33" s="6">
        <f t="shared" si="4"/>
        <v>0.0024625979523378305</v>
      </c>
      <c r="I33" s="6">
        <f t="shared" si="4"/>
        <v>-0.00039294252805888163</v>
      </c>
      <c r="J33" s="6">
        <f t="shared" si="4"/>
        <v>-0.001004523905461241</v>
      </c>
      <c r="K33" s="10">
        <f t="shared" si="4"/>
        <v>0.0018756738492378133</v>
      </c>
    </row>
    <row r="34" spans="1:11" ht="12.75">
      <c r="A34" s="1"/>
      <c r="B34" s="2" t="s">
        <v>1</v>
      </c>
      <c r="C34" s="6">
        <f t="shared" si="0"/>
        <v>-0.0010422236227007886</v>
      </c>
      <c r="D34" s="6">
        <f t="shared" si="4"/>
        <v>0.0038299450717005357</v>
      </c>
      <c r="E34" s="6">
        <f t="shared" si="4"/>
        <v>0.0024665534687002832</v>
      </c>
      <c r="F34" s="6">
        <f t="shared" si="4"/>
        <v>-0.004544880456599287</v>
      </c>
      <c r="G34" s="6">
        <f t="shared" si="4"/>
        <v>-0.0017163078607005389</v>
      </c>
      <c r="H34" s="6">
        <f t="shared" si="4"/>
        <v>0.004347618701100231</v>
      </c>
      <c r="I34" s="6">
        <f t="shared" si="4"/>
        <v>0.001129990903098843</v>
      </c>
      <c r="J34" s="6">
        <f t="shared" si="4"/>
        <v>-0.004470696204599278</v>
      </c>
      <c r="K34" s="10">
        <f t="shared" si="4"/>
      </c>
    </row>
    <row r="35" spans="1:11" ht="12.75">
      <c r="A35" s="1"/>
      <c r="B35" s="2" t="s">
        <v>2</v>
      </c>
      <c r="C35" s="6">
        <f t="shared" si="0"/>
        <v>-0.001063936474567928</v>
      </c>
      <c r="D35" s="6">
        <f t="shared" si="4"/>
        <v>-0.005964344690967849</v>
      </c>
      <c r="E35" s="6">
        <f t="shared" si="4"/>
        <v>0.003260829338702198</v>
      </c>
      <c r="F35" s="6">
        <f t="shared" si="4"/>
        <v>0.000963678325912376</v>
      </c>
      <c r="G35" s="6">
        <f t="shared" si="4"/>
        <v>0.001763624072462111</v>
      </c>
      <c r="H35" s="6">
        <f t="shared" si="4"/>
        <v>-0.0016707741037875756</v>
      </c>
      <c r="I35" s="6">
        <f t="shared" si="4"/>
        <v>-0.0006395152066276388</v>
      </c>
      <c r="J35" s="6">
        <f t="shared" si="4"/>
        <v>0.0028939126194020837</v>
      </c>
      <c r="K35" s="10">
        <f t="shared" si="4"/>
        <v>0.00045652611947222255</v>
      </c>
    </row>
    <row r="36" spans="1:11" ht="12.75">
      <c r="A36" s="1">
        <v>12</v>
      </c>
      <c r="B36" s="2" t="s">
        <v>0</v>
      </c>
      <c r="C36" s="6">
        <f t="shared" si="0"/>
        <v>-0.001644032478687052</v>
      </c>
      <c r="D36" s="6">
        <f t="shared" si="4"/>
      </c>
      <c r="E36" s="6">
        <f t="shared" si="4"/>
      </c>
      <c r="F36" s="6">
        <f t="shared" si="4"/>
      </c>
      <c r="G36" s="6">
        <f t="shared" si="4"/>
        <v>2.2211530819049585E-05</v>
      </c>
      <c r="H36" s="6">
        <f t="shared" si="4"/>
        <v>0.002765613667413902</v>
      </c>
      <c r="I36" s="6">
        <f t="shared" si="4"/>
        <v>-0.00046144212808485463</v>
      </c>
      <c r="J36" s="6">
        <f t="shared" si="4"/>
        <v>-0.0016250785503828524</v>
      </c>
      <c r="K36" s="10">
        <f t="shared" si="4"/>
        <v>0.000942727958914702</v>
      </c>
    </row>
    <row r="37" spans="1:11" ht="12.75">
      <c r="A37" s="1"/>
      <c r="B37" s="2" t="s">
        <v>1</v>
      </c>
      <c r="C37" s="6">
        <f t="shared" si="0"/>
        <v>0.003516117158653742</v>
      </c>
      <c r="D37" s="6">
        <f t="shared" si="4"/>
      </c>
      <c r="E37" s="6">
        <f t="shared" si="4"/>
      </c>
      <c r="F37" s="6">
        <f t="shared" si="4"/>
        <v>-0.003412953905744587</v>
      </c>
      <c r="G37" s="6">
        <f t="shared" si="4"/>
        <v>0.000424114216556859</v>
      </c>
      <c r="H37" s="6">
        <f t="shared" si="4"/>
      </c>
      <c r="I37" s="6">
        <f t="shared" si="4"/>
        <v>0.00434460903995415</v>
      </c>
      <c r="J37" s="6">
        <f t="shared" si="4"/>
        <v>-0.00018352609424709954</v>
      </c>
      <c r="K37" s="10">
        <f t="shared" si="4"/>
        <v>-0.004688360415144643</v>
      </c>
    </row>
    <row r="38" spans="1:11" ht="12.75">
      <c r="A38" s="1"/>
      <c r="B38" s="2" t="s">
        <v>2</v>
      </c>
      <c r="C38" s="11">
        <f t="shared" si="0"/>
        <v>-0.00345303397953467</v>
      </c>
      <c r="D38" s="11">
        <f t="shared" si="4"/>
      </c>
      <c r="E38" s="11">
        <f t="shared" si="4"/>
      </c>
      <c r="F38" s="11">
        <f t="shared" si="4"/>
        <v>0.0032763862744151773</v>
      </c>
      <c r="G38" s="11">
        <f t="shared" si="4"/>
        <v>0.004105646560395471</v>
      </c>
      <c r="H38" s="11">
        <f t="shared" si="4"/>
        <v>-0.00473203395728472</v>
      </c>
      <c r="I38" s="11">
        <f t="shared" si="4"/>
        <v>-0.005322855247594571</v>
      </c>
      <c r="J38" s="11">
        <f t="shared" si="4"/>
        <v>0.0006508153644753101</v>
      </c>
      <c r="K38" s="12">
        <f t="shared" si="4"/>
        <v>0.005475074985125339</v>
      </c>
    </row>
    <row r="40" spans="10:11" ht="12.75">
      <c r="J40" s="14" t="s">
        <v>12</v>
      </c>
      <c r="K40" s="15">
        <f>AVERAGE(resid1)</f>
        <v>3.5014726161254936E-17</v>
      </c>
    </row>
    <row r="41" spans="3:11" ht="12.75">
      <c r="C41" s="8" t="s">
        <v>18</v>
      </c>
      <c r="J41" s="16" t="s">
        <v>10</v>
      </c>
      <c r="K41" s="17">
        <f>STDEV(resid1)</f>
        <v>0.0029301901493494725</v>
      </c>
    </row>
    <row r="42" spans="10:11" ht="12.75">
      <c r="J42" s="16" t="s">
        <v>15</v>
      </c>
      <c r="K42" s="18">
        <f>MAX(resid1)</f>
        <v>0.006648520100370092</v>
      </c>
    </row>
    <row r="43" spans="10:11" ht="12.75">
      <c r="J43" s="19" t="s">
        <v>16</v>
      </c>
      <c r="K43" s="20">
        <f>MIN(resid1)</f>
        <v>-0.0070188583401424864</v>
      </c>
    </row>
  </sheetData>
  <conditionalFormatting sqref="K40:K43 C3:K38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V3" sqref="V3:AC38"/>
    </sheetView>
  </sheetViews>
  <sheetFormatPr defaultColWidth="9.140625" defaultRowHeight="12.75"/>
  <cols>
    <col min="12" max="12" width="3.00390625" style="0" customWidth="1"/>
    <col min="21" max="21" width="2.421875" style="0" customWidth="1"/>
  </cols>
  <sheetData>
    <row r="1" spans="1:11" ht="12.75">
      <c r="A1" t="s">
        <v>20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3</v>
      </c>
      <c r="B2" t="s">
        <v>4</v>
      </c>
      <c r="C2" s="4" t="s">
        <v>5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</row>
    <row r="3" spans="1:29" ht="12.75">
      <c r="A3" s="1">
        <v>1</v>
      </c>
      <c r="B3" s="2" t="s">
        <v>0</v>
      </c>
      <c r="C3" s="13"/>
      <c r="D3" s="5">
        <f aca="true" t="shared" si="0" ref="D3:K12">IF(Data="","",Data-avg2)</f>
        <v>0.005686763046767851</v>
      </c>
      <c r="E3" s="21">
        <f t="shared" si="0"/>
        <v>-0.0024525367178256374</v>
      </c>
      <c r="F3" s="21">
        <f t="shared" si="0"/>
        <v>-0.003178698119526757</v>
      </c>
      <c r="G3" s="21">
        <f t="shared" si="0"/>
      </c>
      <c r="H3" s="21">
        <f t="shared" si="0"/>
        <v>0.002787860080474047</v>
      </c>
      <c r="I3" s="21">
        <f t="shared" si="0"/>
        <v>0.00020341296236381368</v>
      </c>
      <c r="J3" s="21">
        <f t="shared" si="0"/>
        <v>-0.001941277844423439</v>
      </c>
      <c r="K3" s="15">
        <f t="shared" si="0"/>
        <v>-0.0011055234078298781</v>
      </c>
      <c r="M3" s="23">
        <v>79.7785976237834</v>
      </c>
      <c r="N3" s="23">
        <v>79.7704583240188</v>
      </c>
      <c r="O3" s="23">
        <v>79.7697321626171</v>
      </c>
      <c r="P3" s="23">
        <v>79.7630733235416</v>
      </c>
      <c r="Q3" s="23">
        <v>79.7756987208171</v>
      </c>
      <c r="R3" s="23">
        <v>79.773114273699</v>
      </c>
      <c r="S3" s="23">
        <v>79.7709695828922</v>
      </c>
      <c r="T3" s="24">
        <v>79.7718053373288</v>
      </c>
      <c r="V3">
        <f>IF(D3&lt;0.007,IF(D3&gt;-0.007,M3,""),"")</f>
        <v>79.7785976237834</v>
      </c>
      <c r="W3">
        <f aca="true" t="shared" si="1" ref="W3:W38">IF(E3&lt;0.007,IF(E3&gt;-0.007,N3,""),"")</f>
        <v>79.7704583240188</v>
      </c>
      <c r="X3">
        <f aca="true" t="shared" si="2" ref="X3:X38">IF(F3&lt;0.007,IF(F3&gt;-0.007,O3,""),"")</f>
        <v>79.7697321626171</v>
      </c>
      <c r="Y3">
        <f aca="true" t="shared" si="3" ref="Y3:Y38">IF(G3&lt;0.007,IF(G3&gt;-0.007,P3,""),"")</f>
      </c>
      <c r="Z3">
        <f aca="true" t="shared" si="4" ref="Z3:Z38">IF(H3&lt;0.007,IF(H3&gt;-0.007,Q3,""),"")</f>
        <v>79.7756987208171</v>
      </c>
      <c r="AA3">
        <f aca="true" t="shared" si="5" ref="AA3:AA38">IF(I3&lt;0.007,IF(I3&gt;-0.007,R3,""),"")</f>
        <v>79.773114273699</v>
      </c>
      <c r="AB3">
        <f aca="true" t="shared" si="6" ref="AB3:AB38">IF(J3&lt;0.007,IF(J3&gt;-0.007,S3,""),"")</f>
        <v>79.7709695828922</v>
      </c>
      <c r="AC3">
        <f aca="true" t="shared" si="7" ref="AC3:AC38">IF(K3&lt;0.007,IF(K3&gt;-0.007,T3,""),"")</f>
        <v>79.7718053373288</v>
      </c>
    </row>
    <row r="4" spans="1:29" ht="12.75">
      <c r="A4" s="1"/>
      <c r="B4" s="2" t="s">
        <v>1</v>
      </c>
      <c r="C4" s="13"/>
      <c r="D4" s="6">
        <f t="shared" si="0"/>
        <v>-0.002806112235269609</v>
      </c>
      <c r="E4" s="13">
        <f t="shared" si="0"/>
        <v>0.0015413707200337967</v>
      </c>
      <c r="F4" s="13">
        <f t="shared" si="0"/>
      </c>
      <c r="G4" s="13">
        <f t="shared" si="0"/>
      </c>
      <c r="H4" s="13">
        <f t="shared" si="0"/>
        <v>-0.0026785640291677737</v>
      </c>
      <c r="I4" s="13">
        <f t="shared" si="0"/>
        <v>0.0010093086913300908</v>
      </c>
      <c r="J4" s="13">
        <f t="shared" si="0"/>
        <v>0.00129719628343139</v>
      </c>
      <c r="K4" s="18">
        <f t="shared" si="0"/>
        <v>0.0016368005696349996</v>
      </c>
      <c r="M4" s="25">
        <v>-40.6069032397003</v>
      </c>
      <c r="N4" s="25">
        <v>-40.602555756745</v>
      </c>
      <c r="O4" s="25">
        <v>-40.5969919726672</v>
      </c>
      <c r="P4" s="25">
        <v>-40.611534554533</v>
      </c>
      <c r="Q4" s="25">
        <v>-40.6067756914942</v>
      </c>
      <c r="R4" s="25">
        <v>-40.6030878187737</v>
      </c>
      <c r="S4" s="25">
        <v>-40.6027999311816</v>
      </c>
      <c r="T4" s="26">
        <v>-40.6024603268954</v>
      </c>
      <c r="V4">
        <f aca="true" t="shared" si="8" ref="V4:V38">IF(D4&lt;0.007,IF(D4&gt;-0.007,M4,""),"")</f>
        <v>-40.6069032397003</v>
      </c>
      <c r="W4">
        <f t="shared" si="1"/>
        <v>-40.602555756745</v>
      </c>
      <c r="X4">
        <f t="shared" si="2"/>
      </c>
      <c r="Y4">
        <f t="shared" si="3"/>
      </c>
      <c r="Z4">
        <f t="shared" si="4"/>
        <v>-40.6067756914942</v>
      </c>
      <c r="AA4">
        <f t="shared" si="5"/>
        <v>-40.6030878187737</v>
      </c>
      <c r="AB4">
        <f t="shared" si="6"/>
        <v>-40.6027999311816</v>
      </c>
      <c r="AC4">
        <f t="shared" si="7"/>
        <v>-40.6024603268954</v>
      </c>
    </row>
    <row r="5" spans="1:29" ht="12.75">
      <c r="A5" s="1"/>
      <c r="B5" s="2" t="s">
        <v>2</v>
      </c>
      <c r="C5" s="13"/>
      <c r="D5" s="6">
        <f t="shared" si="0"/>
        <v>0.002495636659423761</v>
      </c>
      <c r="E5" s="13">
        <f t="shared" si="0"/>
        <v>-0.00483432926194638</v>
      </c>
      <c r="F5" s="13">
        <f t="shared" si="0"/>
        <v>-0.003013701762566212</v>
      </c>
      <c r="G5" s="13">
        <f t="shared" si="0"/>
        <v>-0.0021483486803361984</v>
      </c>
      <c r="H5" s="13">
        <f t="shared" si="0"/>
        <v>0.0025753230645437775</v>
      </c>
      <c r="I5" s="13">
        <f t="shared" si="0"/>
        <v>0.00346495432091376</v>
      </c>
      <c r="J5" s="13">
        <f t="shared" si="0"/>
        <v>-0.0004820547538362252</v>
      </c>
      <c r="K5" s="18">
        <f t="shared" si="0"/>
        <v>0.0019425204138037167</v>
      </c>
      <c r="M5" s="25">
        <v>-1.74092553761188</v>
      </c>
      <c r="N5" s="25">
        <v>-1.74825550353325</v>
      </c>
      <c r="O5" s="25">
        <v>-1.74643487603387</v>
      </c>
      <c r="P5" s="25">
        <v>-1.74556952295164</v>
      </c>
      <c r="Q5" s="25">
        <v>-1.74084585120676</v>
      </c>
      <c r="R5" s="25">
        <v>-1.73995621995039</v>
      </c>
      <c r="S5" s="25">
        <v>-1.74390322902514</v>
      </c>
      <c r="T5" s="26">
        <v>-1.7414786538575</v>
      </c>
      <c r="V5">
        <f t="shared" si="8"/>
        <v>-1.74092553761188</v>
      </c>
      <c r="W5">
        <f t="shared" si="1"/>
        <v>-1.74825550353325</v>
      </c>
      <c r="X5">
        <f t="shared" si="2"/>
        <v>-1.74643487603387</v>
      </c>
      <c r="Y5">
        <f t="shared" si="3"/>
        <v>-1.74556952295164</v>
      </c>
      <c r="Z5">
        <f t="shared" si="4"/>
        <v>-1.74084585120676</v>
      </c>
      <c r="AA5">
        <f t="shared" si="5"/>
        <v>-1.73995621995039</v>
      </c>
      <c r="AB5">
        <f t="shared" si="6"/>
        <v>-1.74390322902514</v>
      </c>
      <c r="AC5">
        <f t="shared" si="7"/>
        <v>-1.7414786538575</v>
      </c>
    </row>
    <row r="6" spans="1:29" ht="12.75">
      <c r="A6" s="1">
        <v>2</v>
      </c>
      <c r="B6" s="2" t="s">
        <v>0</v>
      </c>
      <c r="C6" s="13"/>
      <c r="D6" s="6">
        <f t="shared" si="0"/>
        <v>0.0022843278180744164</v>
      </c>
      <c r="E6" s="13">
        <f t="shared" si="0"/>
      </c>
      <c r="F6" s="13">
        <f t="shared" si="0"/>
      </c>
      <c r="G6" s="13">
        <f t="shared" si="0"/>
        <v>-0.0011406159276248218</v>
      </c>
      <c r="H6" s="13">
        <f t="shared" si="0"/>
        <v>0.0049616573464845715</v>
      </c>
      <c r="I6" s="13">
        <f t="shared" si="0"/>
        <v>0.0007254507797824772</v>
      </c>
      <c r="J6" s="13">
        <f t="shared" si="0"/>
      </c>
      <c r="K6" s="18">
        <f t="shared" si="0"/>
        <v>-0.006830820016716643</v>
      </c>
      <c r="M6" s="25">
        <v>76.7592962062751</v>
      </c>
      <c r="N6" s="25"/>
      <c r="O6" s="25"/>
      <c r="P6" s="25">
        <v>76.7558712625294</v>
      </c>
      <c r="Q6" s="25">
        <v>76.7619735358035</v>
      </c>
      <c r="R6" s="25">
        <v>76.7577373292368</v>
      </c>
      <c r="S6" s="25">
        <v>76.7478325509856</v>
      </c>
      <c r="T6" s="26">
        <v>76.7501810584403</v>
      </c>
      <c r="V6">
        <f t="shared" si="8"/>
        <v>76.7592962062751</v>
      </c>
      <c r="W6">
        <f t="shared" si="1"/>
      </c>
      <c r="X6">
        <f t="shared" si="2"/>
      </c>
      <c r="Y6">
        <f t="shared" si="3"/>
        <v>76.7558712625294</v>
      </c>
      <c r="Z6">
        <f t="shared" si="4"/>
        <v>76.7619735358035</v>
      </c>
      <c r="AA6">
        <f t="shared" si="5"/>
        <v>76.7577373292368</v>
      </c>
      <c r="AB6">
        <f t="shared" si="6"/>
      </c>
      <c r="AC6">
        <f t="shared" si="7"/>
        <v>76.7501810584403</v>
      </c>
    </row>
    <row r="7" spans="1:29" ht="12.75">
      <c r="A7" s="1"/>
      <c r="B7" s="2" t="s">
        <v>1</v>
      </c>
      <c r="C7" s="13"/>
      <c r="D7" s="6">
        <f t="shared" si="0"/>
        <v>-0.0027664440667010126</v>
      </c>
      <c r="E7" s="13">
        <f t="shared" si="0"/>
      </c>
      <c r="F7" s="13">
        <f t="shared" si="0"/>
      </c>
      <c r="G7" s="13">
        <f t="shared" si="0"/>
        <v>-0.003621440207396631</v>
      </c>
      <c r="H7" s="13">
        <f t="shared" si="0"/>
        <v>0.0011136297204004109</v>
      </c>
      <c r="I7" s="13">
        <f t="shared" si="0"/>
        <v>0.005478501783599654</v>
      </c>
      <c r="J7" s="13">
        <f t="shared" si="0"/>
      </c>
      <c r="K7" s="18">
        <f t="shared" si="0"/>
        <v>-0.00020424722990242117</v>
      </c>
      <c r="M7" s="25">
        <v>-37.0236257406018</v>
      </c>
      <c r="N7" s="25"/>
      <c r="O7" s="25"/>
      <c r="P7" s="25">
        <v>-37.0244807367425</v>
      </c>
      <c r="Q7" s="25">
        <v>-37.0197456668147</v>
      </c>
      <c r="R7" s="25">
        <v>-37.0153807947515</v>
      </c>
      <c r="S7" s="25">
        <v>-37.0095638395377</v>
      </c>
      <c r="T7" s="26">
        <v>-37.021063543765</v>
      </c>
      <c r="V7">
        <f t="shared" si="8"/>
        <v>-37.0236257406018</v>
      </c>
      <c r="W7">
        <f t="shared" si="1"/>
      </c>
      <c r="X7">
        <f t="shared" si="2"/>
      </c>
      <c r="Y7">
        <f t="shared" si="3"/>
        <v>-37.0244807367425</v>
      </c>
      <c r="Z7">
        <f t="shared" si="4"/>
        <v>-37.0197456668147</v>
      </c>
      <c r="AA7">
        <f t="shared" si="5"/>
        <v>-37.0153807947515</v>
      </c>
      <c r="AB7">
        <f t="shared" si="6"/>
      </c>
      <c r="AC7">
        <f t="shared" si="7"/>
        <v>-37.021063543765</v>
      </c>
    </row>
    <row r="8" spans="1:29" ht="12.75">
      <c r="A8" s="1"/>
      <c r="B8" s="2" t="s">
        <v>2</v>
      </c>
      <c r="C8" s="13"/>
      <c r="D8" s="6">
        <f t="shared" si="0"/>
        <v>-0.0031752169925667317</v>
      </c>
      <c r="E8" s="13">
        <f t="shared" si="0"/>
      </c>
      <c r="F8" s="13">
        <f t="shared" si="0"/>
      </c>
      <c r="G8" s="13">
        <f t="shared" si="0"/>
        <v>0.0036426531008331153</v>
      </c>
      <c r="H8" s="13">
        <f t="shared" si="0"/>
        <v>-0.0009621237181676179</v>
      </c>
      <c r="I8" s="13">
        <f t="shared" si="0"/>
        <v>0.0003255939062327684</v>
      </c>
      <c r="J8" s="13">
        <f t="shared" si="0"/>
        <v>0.0003797939327334632</v>
      </c>
      <c r="K8" s="18">
        <f t="shared" si="0"/>
        <v>-0.00021070022906855002</v>
      </c>
      <c r="M8" s="25">
        <v>-25.0018872624828</v>
      </c>
      <c r="N8" s="25"/>
      <c r="O8" s="25"/>
      <c r="P8" s="25">
        <v>-24.9950693923894</v>
      </c>
      <c r="Q8" s="25">
        <v>-24.9996741692084</v>
      </c>
      <c r="R8" s="25">
        <v>-24.998386451584</v>
      </c>
      <c r="S8" s="25">
        <v>-24.9983322515575</v>
      </c>
      <c r="T8" s="26">
        <v>-24.9989227457193</v>
      </c>
      <c r="V8">
        <f t="shared" si="8"/>
        <v>-25.0018872624828</v>
      </c>
      <c r="W8">
        <f t="shared" si="1"/>
      </c>
      <c r="X8">
        <f t="shared" si="2"/>
      </c>
      <c r="Y8">
        <f t="shared" si="3"/>
        <v>-24.9950693923894</v>
      </c>
      <c r="Z8">
        <f t="shared" si="4"/>
        <v>-24.9996741692084</v>
      </c>
      <c r="AA8">
        <f t="shared" si="5"/>
        <v>-24.998386451584</v>
      </c>
      <c r="AB8">
        <f t="shared" si="6"/>
        <v>-24.9983322515575</v>
      </c>
      <c r="AC8">
        <f t="shared" si="7"/>
        <v>-24.9989227457193</v>
      </c>
    </row>
    <row r="9" spans="1:29" ht="12.75">
      <c r="A9" s="1">
        <v>3</v>
      </c>
      <c r="B9" s="2" t="s">
        <v>0</v>
      </c>
      <c r="C9" s="13"/>
      <c r="D9" s="6">
        <f t="shared" si="0"/>
        <v>-0.0037544444750636785</v>
      </c>
      <c r="E9" s="13">
        <f t="shared" si="0"/>
      </c>
      <c r="F9" s="13">
        <f t="shared" si="0"/>
      </c>
      <c r="G9" s="13">
        <f t="shared" si="0"/>
      </c>
      <c r="H9" s="13">
        <f t="shared" si="0"/>
        <v>0.004436191524831656</v>
      </c>
      <c r="I9" s="13">
        <f t="shared" si="0"/>
        <v>0.0035972668453325696</v>
      </c>
      <c r="J9" s="13">
        <f t="shared" si="0"/>
        <v>-0.004279013895072126</v>
      </c>
      <c r="K9" s="18">
        <f t="shared" si="0"/>
      </c>
      <c r="M9" s="25">
        <v>96.1289397192163</v>
      </c>
      <c r="N9" s="25">
        <v>96.1402529633771</v>
      </c>
      <c r="O9" s="25"/>
      <c r="P9" s="25"/>
      <c r="Q9" s="25">
        <v>96.1371303552162</v>
      </c>
      <c r="R9" s="25">
        <v>96.1362914305367</v>
      </c>
      <c r="S9" s="25">
        <v>96.1284151497963</v>
      </c>
      <c r="T9" s="26">
        <v>96.1209217101801</v>
      </c>
      <c r="V9">
        <f t="shared" si="8"/>
        <v>96.1289397192163</v>
      </c>
      <c r="W9">
        <f t="shared" si="1"/>
      </c>
      <c r="X9">
        <f t="shared" si="2"/>
      </c>
      <c r="Y9">
        <f t="shared" si="3"/>
      </c>
      <c r="Z9">
        <f t="shared" si="4"/>
        <v>96.1371303552162</v>
      </c>
      <c r="AA9">
        <f t="shared" si="5"/>
        <v>96.1362914305367</v>
      </c>
      <c r="AB9">
        <f t="shared" si="6"/>
        <v>96.1284151497963</v>
      </c>
      <c r="AC9">
        <f t="shared" si="7"/>
      </c>
    </row>
    <row r="10" spans="1:29" ht="12.75">
      <c r="A10" s="1"/>
      <c r="B10" s="2" t="s">
        <v>1</v>
      </c>
      <c r="C10" s="13"/>
      <c r="D10" s="6">
        <f t="shared" si="0"/>
        <v>-0.004207096828940493</v>
      </c>
      <c r="E10" s="13">
        <f t="shared" si="0"/>
        <v>0.0036097626838600405</v>
      </c>
      <c r="F10" s="13">
        <f t="shared" si="0"/>
      </c>
      <c r="G10" s="13">
        <f t="shared" si="0"/>
      </c>
      <c r="H10" s="13">
        <f t="shared" si="0"/>
      </c>
      <c r="I10" s="13">
        <f t="shared" si="0"/>
        <v>-0.004213590586040539</v>
      </c>
      <c r="J10" s="13">
        <f t="shared" si="0"/>
        <v>0.0027872239621586914</v>
      </c>
      <c r="K10" s="18">
        <f t="shared" si="0"/>
        <v>0.002023700768958747</v>
      </c>
      <c r="M10" s="25">
        <v>-15.6621960235983</v>
      </c>
      <c r="N10" s="25">
        <v>-15.6543791640855</v>
      </c>
      <c r="O10" s="25"/>
      <c r="P10" s="25"/>
      <c r="Q10" s="25">
        <v>-15.6688104626772</v>
      </c>
      <c r="R10" s="25">
        <v>-15.6622025173554</v>
      </c>
      <c r="S10" s="25">
        <v>-15.6552017028072</v>
      </c>
      <c r="T10" s="26">
        <v>-15.6559652260004</v>
      </c>
      <c r="V10">
        <f t="shared" si="8"/>
        <v>-15.6621960235983</v>
      </c>
      <c r="W10">
        <f t="shared" si="1"/>
        <v>-15.6543791640855</v>
      </c>
      <c r="X10">
        <f t="shared" si="2"/>
      </c>
      <c r="Y10">
        <f t="shared" si="3"/>
      </c>
      <c r="Z10">
        <f t="shared" si="4"/>
      </c>
      <c r="AA10">
        <f t="shared" si="5"/>
        <v>-15.6622025173554</v>
      </c>
      <c r="AB10">
        <f t="shared" si="6"/>
        <v>-15.6552017028072</v>
      </c>
      <c r="AC10">
        <f t="shared" si="7"/>
        <v>-15.6559652260004</v>
      </c>
    </row>
    <row r="11" spans="1:29" ht="12.75">
      <c r="A11" s="1"/>
      <c r="B11" s="2" t="s">
        <v>2</v>
      </c>
      <c r="C11" s="13"/>
      <c r="D11" s="6">
        <f t="shared" si="0"/>
        <v>-0.0012548288115965534</v>
      </c>
      <c r="E11" s="13">
        <f t="shared" si="0"/>
        <v>-0.0007586244687978194</v>
      </c>
      <c r="F11" s="13">
        <f t="shared" si="0"/>
      </c>
      <c r="G11" s="13">
        <f t="shared" si="0"/>
      </c>
      <c r="H11" s="13">
        <f t="shared" si="0"/>
        <v>0.0019284795985043957</v>
      </c>
      <c r="I11" s="13">
        <f t="shared" si="0"/>
        <v>0.001770623772703317</v>
      </c>
      <c r="J11" s="13">
        <f t="shared" si="0"/>
        <v>0.00024439445430246565</v>
      </c>
      <c r="K11" s="18">
        <f t="shared" si="0"/>
        <v>-0.001930044545098042</v>
      </c>
      <c r="M11" s="25">
        <v>-24.4888305677954</v>
      </c>
      <c r="N11" s="25">
        <v>-24.4883343634526</v>
      </c>
      <c r="O11" s="25"/>
      <c r="P11" s="25"/>
      <c r="Q11" s="25">
        <v>-24.4856472593853</v>
      </c>
      <c r="R11" s="25">
        <v>-24.4858051152111</v>
      </c>
      <c r="S11" s="25">
        <v>-24.4873313445295</v>
      </c>
      <c r="T11" s="26">
        <v>-24.4895057835289</v>
      </c>
      <c r="V11">
        <f t="shared" si="8"/>
        <v>-24.4888305677954</v>
      </c>
      <c r="W11">
        <f t="shared" si="1"/>
        <v>-24.4883343634526</v>
      </c>
      <c r="X11">
        <f t="shared" si="2"/>
      </c>
      <c r="Y11">
        <f t="shared" si="3"/>
      </c>
      <c r="Z11">
        <f t="shared" si="4"/>
        <v>-24.4856472593853</v>
      </c>
      <c r="AA11">
        <f t="shared" si="5"/>
        <v>-24.4858051152111</v>
      </c>
      <c r="AB11">
        <f t="shared" si="6"/>
        <v>-24.4873313445295</v>
      </c>
      <c r="AC11">
        <f t="shared" si="7"/>
        <v>-24.4895057835289</v>
      </c>
    </row>
    <row r="12" spans="1:29" ht="12.75">
      <c r="A12" s="1">
        <v>4</v>
      </c>
      <c r="B12" s="2" t="s">
        <v>0</v>
      </c>
      <c r="C12" s="13"/>
      <c r="D12" s="6">
        <f t="shared" si="0"/>
        <v>-0.003918159995379256</v>
      </c>
      <c r="E12" s="13">
        <f t="shared" si="0"/>
        <v>0.003769500845919538</v>
      </c>
      <c r="F12" s="13">
        <f t="shared" si="0"/>
        <v>0.002164570465609472</v>
      </c>
      <c r="G12" s="13">
        <f t="shared" si="0"/>
        <v>-0.0008320892366810995</v>
      </c>
      <c r="H12" s="13">
        <f t="shared" si="0"/>
        <v>-0.0027508056545855197</v>
      </c>
      <c r="I12" s="13">
        <f t="shared" si="0"/>
        <v>0.0046923994427174875</v>
      </c>
      <c r="J12" s="13">
        <f t="shared" si="0"/>
        <v>0.0012359103491093038</v>
      </c>
      <c r="K12" s="18">
        <f t="shared" si="0"/>
        <v>-0.004361326216780981</v>
      </c>
      <c r="M12" s="25">
        <v>98.7900800515554</v>
      </c>
      <c r="N12" s="25">
        <v>98.7977677123967</v>
      </c>
      <c r="O12" s="25">
        <v>98.7961627820164</v>
      </c>
      <c r="P12" s="25">
        <v>98.7931661223141</v>
      </c>
      <c r="Q12" s="25">
        <v>98.7912474058962</v>
      </c>
      <c r="R12" s="25">
        <v>98.7986906109935</v>
      </c>
      <c r="S12" s="25">
        <v>98.7952341218999</v>
      </c>
      <c r="T12" s="26">
        <v>98.789636885334</v>
      </c>
      <c r="V12">
        <f t="shared" si="8"/>
        <v>98.7900800515554</v>
      </c>
      <c r="W12">
        <f t="shared" si="1"/>
        <v>98.7977677123967</v>
      </c>
      <c r="X12">
        <f t="shared" si="2"/>
        <v>98.7961627820164</v>
      </c>
      <c r="Y12">
        <f t="shared" si="3"/>
        <v>98.7931661223141</v>
      </c>
      <c r="Z12">
        <f t="shared" si="4"/>
        <v>98.7912474058962</v>
      </c>
      <c r="AA12">
        <f t="shared" si="5"/>
        <v>98.7986906109935</v>
      </c>
      <c r="AB12">
        <f t="shared" si="6"/>
        <v>98.7952341218999</v>
      </c>
      <c r="AC12">
        <f t="shared" si="7"/>
        <v>98.789636885334</v>
      </c>
    </row>
    <row r="13" spans="1:29" ht="12.75">
      <c r="A13" s="1"/>
      <c r="B13" s="2" t="s">
        <v>1</v>
      </c>
      <c r="C13" s="13"/>
      <c r="D13" s="6">
        <f aca="true" t="shared" si="9" ref="D13:K22">IF(Data="","",Data-avg2)</f>
        <v>-0.005870284209819943</v>
      </c>
      <c r="E13" s="13">
        <f t="shared" si="9"/>
        <v>0.0014240769675808451</v>
      </c>
      <c r="F13" s="13">
        <f t="shared" si="9"/>
      </c>
      <c r="G13" s="13">
        <f t="shared" si="9"/>
        <v>0.0025742695904806823</v>
      </c>
      <c r="H13" s="13">
        <f t="shared" si="9"/>
      </c>
      <c r="I13" s="13">
        <f t="shared" si="9"/>
      </c>
      <c r="J13" s="13">
        <f t="shared" si="9"/>
        <v>0.0007370942888798027</v>
      </c>
      <c r="K13" s="18">
        <f t="shared" si="9"/>
        <v>0.001134843362880389</v>
      </c>
      <c r="M13" s="25">
        <v>15.6745907056401</v>
      </c>
      <c r="N13" s="25">
        <v>15.6818850668175</v>
      </c>
      <c r="O13" s="25">
        <v>15.6913549250202</v>
      </c>
      <c r="P13" s="25">
        <v>15.6830352594404</v>
      </c>
      <c r="Q13" s="25">
        <v>15.6694948411407</v>
      </c>
      <c r="R13" s="25">
        <v>15.6711449062928</v>
      </c>
      <c r="S13" s="25">
        <v>15.6811980841388</v>
      </c>
      <c r="T13" s="26">
        <v>15.6815958332128</v>
      </c>
      <c r="V13">
        <f t="shared" si="8"/>
        <v>15.6745907056401</v>
      </c>
      <c r="W13">
        <f t="shared" si="1"/>
        <v>15.6818850668175</v>
      </c>
      <c r="X13">
        <f t="shared" si="2"/>
      </c>
      <c r="Y13">
        <f t="shared" si="3"/>
        <v>15.6830352594404</v>
      </c>
      <c r="Z13">
        <f t="shared" si="4"/>
      </c>
      <c r="AA13">
        <f t="shared" si="5"/>
      </c>
      <c r="AB13">
        <f t="shared" si="6"/>
        <v>15.6811980841388</v>
      </c>
      <c r="AC13">
        <f t="shared" si="7"/>
        <v>15.6815958332128</v>
      </c>
    </row>
    <row r="14" spans="1:29" ht="12.75">
      <c r="A14" s="1"/>
      <c r="B14" s="2" t="s">
        <v>2</v>
      </c>
      <c r="C14" s="13"/>
      <c r="D14" s="6">
        <f t="shared" si="9"/>
        <v>0.0032942728948679445</v>
      </c>
      <c r="E14" s="13">
        <f t="shared" si="9"/>
        <v>0.002194295447496941</v>
      </c>
      <c r="F14" s="13">
        <f t="shared" si="9"/>
        <v>-0.0014369109942631297</v>
      </c>
      <c r="G14" s="13">
        <f t="shared" si="9"/>
        <v>-0.0018094938603230304</v>
      </c>
      <c r="H14" s="13">
        <f t="shared" si="9"/>
        <v>-0.0028519862485918424</v>
      </c>
      <c r="I14" s="13">
        <f t="shared" si="9"/>
        <v>-0.0006589632927624933</v>
      </c>
      <c r="J14" s="13">
        <f t="shared" si="9"/>
        <v>0.002717688843256738</v>
      </c>
      <c r="K14" s="18">
        <f t="shared" si="9"/>
        <v>-0.0014489027896829043</v>
      </c>
      <c r="M14" s="25">
        <v>-9.16998436455085</v>
      </c>
      <c r="N14" s="25">
        <v>-9.17108434199822</v>
      </c>
      <c r="O14" s="25">
        <v>-9.17471554843998</v>
      </c>
      <c r="P14" s="25">
        <v>-9.17508813130604</v>
      </c>
      <c r="Q14" s="25">
        <v>-9.17613062369431</v>
      </c>
      <c r="R14" s="25">
        <v>-9.17393760073848</v>
      </c>
      <c r="S14" s="25">
        <v>-9.17056094860246</v>
      </c>
      <c r="T14" s="26">
        <v>-9.1747275402354</v>
      </c>
      <c r="V14">
        <f t="shared" si="8"/>
        <v>-9.16998436455085</v>
      </c>
      <c r="W14">
        <f t="shared" si="1"/>
        <v>-9.17108434199822</v>
      </c>
      <c r="X14">
        <f t="shared" si="2"/>
        <v>-9.17471554843998</v>
      </c>
      <c r="Y14">
        <f t="shared" si="3"/>
        <v>-9.17508813130604</v>
      </c>
      <c r="Z14">
        <f t="shared" si="4"/>
        <v>-9.17613062369431</v>
      </c>
      <c r="AA14">
        <f t="shared" si="5"/>
        <v>-9.17393760073848</v>
      </c>
      <c r="AB14">
        <f t="shared" si="6"/>
        <v>-9.17056094860246</v>
      </c>
      <c r="AC14">
        <f t="shared" si="7"/>
        <v>-9.1747275402354</v>
      </c>
    </row>
    <row r="15" spans="1:29" ht="12.75">
      <c r="A15" s="1">
        <v>5</v>
      </c>
      <c r="B15" s="2" t="s">
        <v>0</v>
      </c>
      <c r="C15" s="13"/>
      <c r="D15" s="6">
        <f t="shared" si="9"/>
        <v>-0.004988898719020085</v>
      </c>
      <c r="E15" s="13">
        <f t="shared" si="9"/>
        <v>-1.9057498320762534E-05</v>
      </c>
      <c r="F15" s="13">
        <f t="shared" si="9"/>
        <v>0.0061862938742791584</v>
      </c>
      <c r="G15" s="13">
        <f t="shared" si="9"/>
        <v>-0.0013740708590148643</v>
      </c>
      <c r="H15" s="13">
        <f t="shared" si="9"/>
      </c>
      <c r="I15" s="13">
        <f t="shared" si="9"/>
        <v>-0.0041941358560109165</v>
      </c>
      <c r="J15" s="13">
        <f t="shared" si="9"/>
        <v>0.005910981179383157</v>
      </c>
      <c r="K15" s="18">
        <f t="shared" si="9"/>
        <v>-0.0015211121213098977</v>
      </c>
      <c r="M15" s="25">
        <v>79.7094089110897</v>
      </c>
      <c r="N15" s="25">
        <v>79.7143787523104</v>
      </c>
      <c r="O15" s="25">
        <v>79.720584103683</v>
      </c>
      <c r="P15" s="25">
        <v>79.7130237389497</v>
      </c>
      <c r="Q15" s="25"/>
      <c r="R15" s="25">
        <v>79.7102036739527</v>
      </c>
      <c r="S15" s="25">
        <v>79.7203087909881</v>
      </c>
      <c r="T15" s="26">
        <v>79.7128766976874</v>
      </c>
      <c r="V15">
        <f t="shared" si="8"/>
        <v>79.7094089110897</v>
      </c>
      <c r="W15">
        <f t="shared" si="1"/>
        <v>79.7143787523104</v>
      </c>
      <c r="X15">
        <f t="shared" si="2"/>
        <v>79.720584103683</v>
      </c>
      <c r="Y15">
        <f t="shared" si="3"/>
        <v>79.7130237389497</v>
      </c>
      <c r="Z15">
        <f t="shared" si="4"/>
      </c>
      <c r="AA15">
        <f t="shared" si="5"/>
        <v>79.7102036739527</v>
      </c>
      <c r="AB15">
        <f t="shared" si="6"/>
        <v>79.7203087909881</v>
      </c>
      <c r="AC15">
        <f t="shared" si="7"/>
        <v>79.7128766976874</v>
      </c>
    </row>
    <row r="16" spans="1:29" ht="12.75">
      <c r="A16" s="1"/>
      <c r="B16" s="2" t="s">
        <v>1</v>
      </c>
      <c r="C16" s="13"/>
      <c r="D16" s="6">
        <f t="shared" si="9"/>
      </c>
      <c r="E16" s="13">
        <f t="shared" si="9"/>
        <v>-0.004427372634260962</v>
      </c>
      <c r="F16" s="13">
        <f t="shared" si="9"/>
        <v>0.001017055116239618</v>
      </c>
      <c r="G16" s="13">
        <f t="shared" si="9"/>
      </c>
      <c r="H16" s="13">
        <f t="shared" si="9"/>
      </c>
      <c r="I16" s="13">
        <f t="shared" si="9"/>
        <v>0.0019949163646373336</v>
      </c>
      <c r="J16" s="13">
        <f t="shared" si="9"/>
        <v>-0.0010754629881617461</v>
      </c>
      <c r="K16" s="18">
        <f t="shared" si="9"/>
        <v>0.002490864141538651</v>
      </c>
      <c r="M16" s="25">
        <v>30.9306005718909</v>
      </c>
      <c r="N16" s="25">
        <v>30.9328155494834</v>
      </c>
      <c r="O16" s="25">
        <v>30.9382599772339</v>
      </c>
      <c r="P16" s="25">
        <v>30.9475888791076</v>
      </c>
      <c r="Q16" s="25"/>
      <c r="R16" s="25">
        <v>30.9392378384823</v>
      </c>
      <c r="S16" s="25">
        <v>30.9361674591295</v>
      </c>
      <c r="T16" s="26">
        <v>30.9397337862592</v>
      </c>
      <c r="V16">
        <f t="shared" si="8"/>
      </c>
      <c r="W16">
        <f t="shared" si="1"/>
        <v>30.9328155494834</v>
      </c>
      <c r="X16">
        <f t="shared" si="2"/>
        <v>30.9382599772339</v>
      </c>
      <c r="Y16">
        <f t="shared" si="3"/>
      </c>
      <c r="Z16">
        <f t="shared" si="4"/>
      </c>
      <c r="AA16">
        <f t="shared" si="5"/>
        <v>30.9392378384823</v>
      </c>
      <c r="AB16">
        <f t="shared" si="6"/>
        <v>30.9361674591295</v>
      </c>
      <c r="AC16">
        <f t="shared" si="7"/>
        <v>30.9397337862592</v>
      </c>
    </row>
    <row r="17" spans="1:29" ht="12.75">
      <c r="A17" s="1"/>
      <c r="B17" s="2" t="s">
        <v>2</v>
      </c>
      <c r="C17" s="13"/>
      <c r="D17" s="6">
        <f t="shared" si="9"/>
        <v>-0.0018970784128136131</v>
      </c>
      <c r="E17" s="13">
        <f t="shared" si="9"/>
        <v>0.0010340097714838237</v>
      </c>
      <c r="F17" s="13">
        <f t="shared" si="9"/>
        <v>0.0017896808693862454</v>
      </c>
      <c r="G17" s="13">
        <f t="shared" si="9"/>
        <v>0.002980806065984609</v>
      </c>
      <c r="H17" s="13">
        <f t="shared" si="9"/>
      </c>
      <c r="I17" s="13">
        <f t="shared" si="9"/>
        <v>0.0008922889137856771</v>
      </c>
      <c r="J17" s="13">
        <f t="shared" si="9"/>
        <v>-0.0028180744762167365</v>
      </c>
      <c r="K17" s="18">
        <f t="shared" si="9"/>
        <v>-0.001981632731617111</v>
      </c>
      <c r="M17" s="25">
        <v>-27.5133254572418</v>
      </c>
      <c r="N17" s="25">
        <v>-27.5103943690575</v>
      </c>
      <c r="O17" s="25">
        <v>-27.5096386979596</v>
      </c>
      <c r="P17" s="25">
        <v>-27.508447572763</v>
      </c>
      <c r="Q17" s="25"/>
      <c r="R17" s="25">
        <v>-27.5105360899152</v>
      </c>
      <c r="S17" s="25">
        <v>-27.5142464533052</v>
      </c>
      <c r="T17" s="26">
        <v>-27.5134100115606</v>
      </c>
      <c r="V17">
        <f t="shared" si="8"/>
        <v>-27.5133254572418</v>
      </c>
      <c r="W17">
        <f t="shared" si="1"/>
        <v>-27.5103943690575</v>
      </c>
      <c r="X17">
        <f t="shared" si="2"/>
        <v>-27.5096386979596</v>
      </c>
      <c r="Y17">
        <f t="shared" si="3"/>
        <v>-27.508447572763</v>
      </c>
      <c r="Z17">
        <f t="shared" si="4"/>
      </c>
      <c r="AA17">
        <f t="shared" si="5"/>
        <v>-27.5105360899152</v>
      </c>
      <c r="AB17">
        <f t="shared" si="6"/>
        <v>-27.5142464533052</v>
      </c>
      <c r="AC17">
        <f t="shared" si="7"/>
        <v>-27.5134100115606</v>
      </c>
    </row>
    <row r="18" spans="1:29" ht="12.75">
      <c r="A18" s="1">
        <v>6</v>
      </c>
      <c r="B18" s="2" t="s">
        <v>0</v>
      </c>
      <c r="C18" s="13"/>
      <c r="D18" s="6">
        <f t="shared" si="9"/>
      </c>
      <c r="E18" s="13">
        <f t="shared" si="9"/>
        <v>-0.0007477980111758598</v>
      </c>
      <c r="F18" s="13">
        <f t="shared" si="9"/>
        <v>0.0033802395399362695</v>
      </c>
      <c r="G18" s="13">
        <f t="shared" si="9"/>
        <v>-0.0034120421014733893</v>
      </c>
      <c r="H18" s="13">
        <f t="shared" si="9"/>
        <v>0.0020598972385243997</v>
      </c>
      <c r="I18" s="13">
        <f t="shared" si="9"/>
        <v>-0.002314737882073814</v>
      </c>
      <c r="J18" s="13">
        <f t="shared" si="9"/>
        <v>0.002499786141925142</v>
      </c>
      <c r="K18" s="18">
        <f t="shared" si="9"/>
        <v>-0.001465344925676959</v>
      </c>
      <c r="M18" s="25">
        <v>88.2299979077435</v>
      </c>
      <c r="N18" s="25">
        <v>88.2376817187666</v>
      </c>
      <c r="O18" s="25">
        <v>88.2418097563177</v>
      </c>
      <c r="P18" s="25">
        <v>88.2350174746763</v>
      </c>
      <c r="Q18" s="25">
        <v>88.2404894140163</v>
      </c>
      <c r="R18" s="25">
        <v>88.2361147788957</v>
      </c>
      <c r="S18" s="25">
        <v>88.2409293029197</v>
      </c>
      <c r="T18" s="26">
        <v>88.2369641718521</v>
      </c>
      <c r="V18">
        <f t="shared" si="8"/>
      </c>
      <c r="W18">
        <f t="shared" si="1"/>
        <v>88.2376817187666</v>
      </c>
      <c r="X18">
        <f t="shared" si="2"/>
        <v>88.2418097563177</v>
      </c>
      <c r="Y18">
        <f t="shared" si="3"/>
        <v>88.2350174746763</v>
      </c>
      <c r="Z18">
        <f t="shared" si="4"/>
        <v>88.2404894140163</v>
      </c>
      <c r="AA18">
        <f t="shared" si="5"/>
        <v>88.2361147788957</v>
      </c>
      <c r="AB18">
        <f t="shared" si="6"/>
        <v>88.2409293029197</v>
      </c>
      <c r="AC18">
        <f t="shared" si="7"/>
        <v>88.2369641718521</v>
      </c>
    </row>
    <row r="19" spans="1:29" ht="12.75">
      <c r="A19" s="1"/>
      <c r="B19" s="2" t="s">
        <v>1</v>
      </c>
      <c r="C19" s="13"/>
      <c r="D19" s="6">
        <f t="shared" si="9"/>
        <v>-0.0040022232895822185</v>
      </c>
      <c r="E19" s="13">
        <f t="shared" si="9"/>
        <v>0.0013306994241233383</v>
      </c>
      <c r="F19" s="13">
        <f t="shared" si="9"/>
        <v>0.005346986275419852</v>
      </c>
      <c r="G19" s="13">
        <f t="shared" si="9"/>
        <v>0.0013640896451221352</v>
      </c>
      <c r="H19" s="13">
        <f t="shared" si="9"/>
      </c>
      <c r="I19" s="13">
        <f t="shared" si="9"/>
        <v>-0.0038087880606809676</v>
      </c>
      <c r="J19" s="13">
        <f t="shared" si="9"/>
        <v>-0.0008752915643768233</v>
      </c>
      <c r="K19" s="18">
        <f t="shared" si="9"/>
        <v>0.000644527570017317</v>
      </c>
      <c r="M19" s="25">
        <v>33.4514474999355</v>
      </c>
      <c r="N19" s="25">
        <v>33.4567804226492</v>
      </c>
      <c r="O19" s="25">
        <v>33.4607967095005</v>
      </c>
      <c r="P19" s="25">
        <v>33.4568138128702</v>
      </c>
      <c r="Q19" s="25">
        <v>33.4427964964001</v>
      </c>
      <c r="R19" s="25">
        <v>33.4516409351644</v>
      </c>
      <c r="S19" s="25">
        <v>33.4545744316607</v>
      </c>
      <c r="T19" s="26">
        <v>33.4560942507951</v>
      </c>
      <c r="V19">
        <f t="shared" si="8"/>
        <v>33.4514474999355</v>
      </c>
      <c r="W19">
        <f t="shared" si="1"/>
        <v>33.4567804226492</v>
      </c>
      <c r="X19">
        <f t="shared" si="2"/>
        <v>33.4607967095005</v>
      </c>
      <c r="Y19">
        <f t="shared" si="3"/>
        <v>33.4568138128702</v>
      </c>
      <c r="Z19">
        <f t="shared" si="4"/>
      </c>
      <c r="AA19">
        <f t="shared" si="5"/>
        <v>33.4516409351644</v>
      </c>
      <c r="AB19">
        <f t="shared" si="6"/>
        <v>33.4545744316607</v>
      </c>
      <c r="AC19">
        <f t="shared" si="7"/>
        <v>33.4560942507951</v>
      </c>
    </row>
    <row r="20" spans="1:29" ht="12.75">
      <c r="A20" s="1"/>
      <c r="B20" s="2" t="s">
        <v>2</v>
      </c>
      <c r="C20" s="13"/>
      <c r="D20" s="6">
        <f t="shared" si="9"/>
        <v>0.001288480486471233</v>
      </c>
      <c r="E20" s="13">
        <f t="shared" si="9"/>
        <v>-0.001199431226758474</v>
      </c>
      <c r="F20" s="13">
        <f t="shared" si="9"/>
        <v>0.00213744340722144</v>
      </c>
      <c r="G20" s="13">
        <f t="shared" si="9"/>
        <v>-0.0004243116374587075</v>
      </c>
      <c r="H20" s="13">
        <f t="shared" si="9"/>
        <v>-0.0010351075591086278</v>
      </c>
      <c r="I20" s="13">
        <f t="shared" si="9"/>
      </c>
      <c r="J20" s="13">
        <f t="shared" si="9"/>
        <v>-0.0019520867054687585</v>
      </c>
      <c r="K20" s="18">
        <f t="shared" si="9"/>
        <v>0.0011850132351014508</v>
      </c>
      <c r="M20" s="25">
        <v>-3.22849910020851</v>
      </c>
      <c r="N20" s="25">
        <v>-3.23098701192174</v>
      </c>
      <c r="O20" s="25">
        <v>-3.22765013728776</v>
      </c>
      <c r="P20" s="25">
        <v>-3.23021189233244</v>
      </c>
      <c r="Q20" s="25">
        <v>-3.23082268825409</v>
      </c>
      <c r="R20" s="25">
        <v>-3.23793147181426</v>
      </c>
      <c r="S20" s="25">
        <v>-3.23173966740045</v>
      </c>
      <c r="T20" s="26">
        <v>-3.22860256745988</v>
      </c>
      <c r="V20">
        <f t="shared" si="8"/>
        <v>-3.22849910020851</v>
      </c>
      <c r="W20">
        <f t="shared" si="1"/>
        <v>-3.23098701192174</v>
      </c>
      <c r="X20">
        <f t="shared" si="2"/>
        <v>-3.22765013728776</v>
      </c>
      <c r="Y20">
        <f t="shared" si="3"/>
        <v>-3.23021189233244</v>
      </c>
      <c r="Z20">
        <f t="shared" si="4"/>
        <v>-3.23082268825409</v>
      </c>
      <c r="AA20">
        <f t="shared" si="5"/>
      </c>
      <c r="AB20">
        <f t="shared" si="6"/>
        <v>-3.23173966740045</v>
      </c>
      <c r="AC20">
        <f t="shared" si="7"/>
        <v>-3.22860256745988</v>
      </c>
    </row>
    <row r="21" spans="1:29" ht="12.75">
      <c r="A21" s="1">
        <v>7</v>
      </c>
      <c r="B21" s="2" t="s">
        <v>0</v>
      </c>
      <c r="C21" s="13"/>
      <c r="D21" s="6">
        <f t="shared" si="9"/>
        <v>-0.00438889333192094</v>
      </c>
      <c r="E21" s="13">
        <f t="shared" si="9"/>
        <v>-0.0010944890371220595</v>
      </c>
      <c r="F21" s="13">
        <f t="shared" si="9"/>
        <v>0.003627811599280051</v>
      </c>
      <c r="G21" s="13">
        <f t="shared" si="9"/>
        <v>0.0018555707697771595</v>
      </c>
      <c r="H21" s="13">
        <f t="shared" si="9"/>
      </c>
      <c r="I21" s="13">
        <f t="shared" si="9"/>
      </c>
      <c r="J21" s="13">
        <f t="shared" si="9"/>
      </c>
      <c r="K21" s="18">
        <f t="shared" si="9"/>
      </c>
      <c r="M21" s="25">
        <v>58.231858569101</v>
      </c>
      <c r="N21" s="25">
        <v>58.2351529733958</v>
      </c>
      <c r="O21" s="25">
        <v>58.2398752740322</v>
      </c>
      <c r="P21" s="25">
        <v>58.2381030332027</v>
      </c>
      <c r="Q21" s="25">
        <v>58.2229990317983</v>
      </c>
      <c r="R21" s="25"/>
      <c r="S21" s="25">
        <v>58.2481604310211</v>
      </c>
      <c r="T21" s="26">
        <v>58.2447318660537</v>
      </c>
      <c r="V21">
        <f t="shared" si="8"/>
        <v>58.231858569101</v>
      </c>
      <c r="W21">
        <f t="shared" si="1"/>
        <v>58.2351529733958</v>
      </c>
      <c r="X21">
        <f t="shared" si="2"/>
        <v>58.2398752740322</v>
      </c>
      <c r="Y21">
        <f t="shared" si="3"/>
        <v>58.2381030332027</v>
      </c>
      <c r="Z21">
        <f t="shared" si="4"/>
      </c>
      <c r="AA21">
        <f t="shared" si="5"/>
      </c>
      <c r="AB21">
        <f t="shared" si="6"/>
      </c>
      <c r="AC21">
        <f t="shared" si="7"/>
      </c>
    </row>
    <row r="22" spans="1:29" ht="12.75">
      <c r="A22" s="1"/>
      <c r="B22" s="2" t="s">
        <v>1</v>
      </c>
      <c r="C22" s="13"/>
      <c r="D22" s="6">
        <f t="shared" si="9"/>
        <v>-0.0022244745124311294</v>
      </c>
      <c r="E22" s="13">
        <f t="shared" si="9"/>
        <v>-0.004294229967229057</v>
      </c>
      <c r="F22" s="13">
        <f t="shared" si="9"/>
        <v>-0.0009653363237305257</v>
      </c>
      <c r="G22" s="13">
        <f t="shared" si="9"/>
        <v>0.0006408351435709392</v>
      </c>
      <c r="H22" s="13">
        <f t="shared" si="9"/>
        <v>0.00036781606706881576</v>
      </c>
      <c r="I22" s="13">
        <f t="shared" si="9"/>
      </c>
      <c r="J22" s="13">
        <f t="shared" si="9"/>
        <v>0.0033440164288691676</v>
      </c>
      <c r="K22" s="18">
        <f t="shared" si="9"/>
        <v>0.003131373163867579</v>
      </c>
      <c r="M22" s="25">
        <v>48.5886105519767</v>
      </c>
      <c r="N22" s="25">
        <v>48.5865407965219</v>
      </c>
      <c r="O22" s="25">
        <v>48.5898696901654</v>
      </c>
      <c r="P22" s="25">
        <v>48.5914758616327</v>
      </c>
      <c r="Q22" s="25">
        <v>48.5912028425562</v>
      </c>
      <c r="R22" s="25"/>
      <c r="S22" s="25">
        <v>48.594179042918</v>
      </c>
      <c r="T22" s="26">
        <v>48.593966399653</v>
      </c>
      <c r="V22">
        <f t="shared" si="8"/>
        <v>48.5886105519767</v>
      </c>
      <c r="W22">
        <f t="shared" si="1"/>
        <v>48.5865407965219</v>
      </c>
      <c r="X22">
        <f t="shared" si="2"/>
        <v>48.5898696901654</v>
      </c>
      <c r="Y22">
        <f t="shared" si="3"/>
        <v>48.5914758616327</v>
      </c>
      <c r="Z22">
        <f t="shared" si="4"/>
        <v>48.5912028425562</v>
      </c>
      <c r="AA22">
        <f t="shared" si="5"/>
      </c>
      <c r="AB22">
        <f t="shared" si="6"/>
        <v>48.594179042918</v>
      </c>
      <c r="AC22">
        <f t="shared" si="7"/>
        <v>48.593966399653</v>
      </c>
    </row>
    <row r="23" spans="1:29" ht="12.75">
      <c r="A23" s="1"/>
      <c r="B23" s="2" t="s">
        <v>2</v>
      </c>
      <c r="C23" s="13"/>
      <c r="D23" s="6">
        <f aca="true" t="shared" si="10" ref="D23:K32">IF(Data="","",Data-avg2)</f>
        <v>-0.001372527360343767</v>
      </c>
      <c r="E23" s="13">
        <f t="shared" si="10"/>
        <v>-0.0018634282651941447</v>
      </c>
      <c r="F23" s="13">
        <f t="shared" si="10"/>
        <v>0.0008124696975553292</v>
      </c>
      <c r="G23" s="13">
        <f t="shared" si="10"/>
        <v>0.0029917412927158438</v>
      </c>
      <c r="H23" s="13">
        <f t="shared" si="10"/>
        <v>-0.0016487356010550513</v>
      </c>
      <c r="I23" s="13">
        <f t="shared" si="10"/>
      </c>
      <c r="J23" s="13">
        <f t="shared" si="10"/>
        <v>-0.0017301348579543685</v>
      </c>
      <c r="K23" s="18">
        <f t="shared" si="10"/>
        <v>0.0028106150942850405</v>
      </c>
      <c r="M23" s="25">
        <v>-9.75446036601276</v>
      </c>
      <c r="N23" s="25">
        <v>-9.75495126691761</v>
      </c>
      <c r="O23" s="25">
        <v>-9.75227536895486</v>
      </c>
      <c r="P23" s="25">
        <v>-9.7500960973597</v>
      </c>
      <c r="Q23" s="25">
        <v>-9.75473657425347</v>
      </c>
      <c r="R23" s="25"/>
      <c r="S23" s="25">
        <v>-9.75481797351037</v>
      </c>
      <c r="T23" s="26">
        <v>-9.75027722355813</v>
      </c>
      <c r="V23">
        <f t="shared" si="8"/>
        <v>-9.75446036601276</v>
      </c>
      <c r="W23">
        <f t="shared" si="1"/>
        <v>-9.75495126691761</v>
      </c>
      <c r="X23">
        <f t="shared" si="2"/>
        <v>-9.75227536895486</v>
      </c>
      <c r="Y23">
        <f t="shared" si="3"/>
        <v>-9.7500960973597</v>
      </c>
      <c r="Z23">
        <f t="shared" si="4"/>
        <v>-9.75473657425347</v>
      </c>
      <c r="AA23">
        <f t="shared" si="5"/>
      </c>
      <c r="AB23">
        <f t="shared" si="6"/>
        <v>-9.75481797351037</v>
      </c>
      <c r="AC23">
        <f t="shared" si="7"/>
        <v>-9.75027722355813</v>
      </c>
    </row>
    <row r="24" spans="1:29" ht="12.75">
      <c r="A24" s="1">
        <v>8</v>
      </c>
      <c r="B24" s="2" t="s">
        <v>0</v>
      </c>
      <c r="C24" s="13"/>
      <c r="D24" s="6">
        <f t="shared" si="10"/>
        <v>-0.002428979621306837</v>
      </c>
      <c r="E24" s="13">
        <f t="shared" si="10"/>
        <v>-0.0014807768834046442</v>
      </c>
      <c r="F24" s="13">
        <f t="shared" si="10"/>
        <v>0.0017355250149933</v>
      </c>
      <c r="G24" s="13">
        <f t="shared" si="10"/>
        <v>0.001783286065794698</v>
      </c>
      <c r="H24" s="13">
        <f t="shared" si="10"/>
      </c>
      <c r="I24" s="13">
        <f t="shared" si="10"/>
      </c>
      <c r="J24" s="13">
        <f t="shared" si="10"/>
      </c>
      <c r="K24" s="18">
        <f t="shared" si="10"/>
        <v>0.0003909454238950616</v>
      </c>
      <c r="M24" s="25">
        <v>41.6074325648615</v>
      </c>
      <c r="N24" s="25">
        <v>41.6083807675994</v>
      </c>
      <c r="O24" s="25">
        <v>41.6115970694978</v>
      </c>
      <c r="P24" s="25">
        <v>41.6116448305486</v>
      </c>
      <c r="Q24" s="25">
        <v>41.5994375146694</v>
      </c>
      <c r="R24" s="25"/>
      <c r="S24" s="25"/>
      <c r="T24" s="26">
        <v>41.6102524899067</v>
      </c>
      <c r="V24">
        <f t="shared" si="8"/>
        <v>41.6074325648615</v>
      </c>
      <c r="W24">
        <f t="shared" si="1"/>
        <v>41.6083807675994</v>
      </c>
      <c r="X24">
        <f t="shared" si="2"/>
        <v>41.6115970694978</v>
      </c>
      <c r="Y24">
        <f t="shared" si="3"/>
        <v>41.6116448305486</v>
      </c>
      <c r="Z24">
        <f t="shared" si="4"/>
      </c>
      <c r="AA24">
        <f t="shared" si="5"/>
      </c>
      <c r="AB24">
        <f t="shared" si="6"/>
      </c>
      <c r="AC24">
        <f t="shared" si="7"/>
        <v>41.6102524899067</v>
      </c>
    </row>
    <row r="25" spans="1:29" ht="12.75">
      <c r="A25" s="1"/>
      <c r="B25" s="2" t="s">
        <v>1</v>
      </c>
      <c r="C25" s="13"/>
      <c r="D25" s="6">
        <f t="shared" si="10"/>
        <v>0.003810757294964162</v>
      </c>
      <c r="E25" s="13">
        <f t="shared" si="10"/>
        <v>-0.005466012491538663</v>
      </c>
      <c r="F25" s="13">
        <f t="shared" si="10"/>
        <v>-0.005409933350136953</v>
      </c>
      <c r="G25" s="13">
        <f t="shared" si="10"/>
        <v>-0.0020868766830375307</v>
      </c>
      <c r="H25" s="13">
        <f t="shared" si="10"/>
        <v>0.0027454450789576867</v>
      </c>
      <c r="I25" s="13">
        <f t="shared" si="10"/>
      </c>
      <c r="J25" s="13">
        <f t="shared" si="10"/>
      </c>
      <c r="K25" s="18">
        <f t="shared" si="10"/>
        <v>0.006406620150762876</v>
      </c>
      <c r="M25" s="25">
        <v>49.9919060264852</v>
      </c>
      <c r="N25" s="25">
        <v>49.9826292566987</v>
      </c>
      <c r="O25" s="25">
        <v>49.9826853358401</v>
      </c>
      <c r="P25" s="25">
        <v>49.9860083925072</v>
      </c>
      <c r="Q25" s="25">
        <v>49.9908407142692</v>
      </c>
      <c r="R25" s="25"/>
      <c r="S25" s="25"/>
      <c r="T25" s="26">
        <v>49.994501889341</v>
      </c>
      <c r="V25">
        <f t="shared" si="8"/>
        <v>49.9919060264852</v>
      </c>
      <c r="W25">
        <f t="shared" si="1"/>
        <v>49.9826292566987</v>
      </c>
      <c r="X25">
        <f t="shared" si="2"/>
        <v>49.9826853358401</v>
      </c>
      <c r="Y25">
        <f t="shared" si="3"/>
        <v>49.9860083925072</v>
      </c>
      <c r="Z25">
        <f t="shared" si="4"/>
        <v>49.9908407142692</v>
      </c>
      <c r="AA25">
        <f t="shared" si="5"/>
      </c>
      <c r="AB25">
        <f t="shared" si="6"/>
      </c>
      <c r="AC25">
        <f t="shared" si="7"/>
        <v>49.994501889341</v>
      </c>
    </row>
    <row r="26" spans="1:29" ht="12.75">
      <c r="A26" s="1"/>
      <c r="B26" s="2" t="s">
        <v>2</v>
      </c>
      <c r="C26" s="13"/>
      <c r="D26" s="6">
        <f t="shared" si="10"/>
        <v>-0.00217693031331212</v>
      </c>
      <c r="E26" s="13">
        <f t="shared" si="10"/>
        <v>-0.001545019943922199</v>
      </c>
      <c r="F26" s="13">
        <f t="shared" si="10"/>
        <v>0.00041711035375779915</v>
      </c>
      <c r="G26" s="13">
        <f t="shared" si="10"/>
        <v>0.0008620249574180505</v>
      </c>
      <c r="H26" s="13">
        <f t="shared" si="10"/>
        <v>0.002442814946058469</v>
      </c>
      <c r="I26" s="13">
        <f t="shared" si="10"/>
      </c>
      <c r="J26" s="13">
        <f t="shared" si="10"/>
      </c>
      <c r="K26" s="18">
        <f t="shared" si="10"/>
      </c>
      <c r="M26" s="25">
        <v>-6.28737691843025</v>
      </c>
      <c r="N26" s="25">
        <v>-6.28674500806086</v>
      </c>
      <c r="O26" s="25">
        <v>-6.28478287776318</v>
      </c>
      <c r="P26" s="25">
        <v>-6.28433796315952</v>
      </c>
      <c r="Q26" s="25">
        <v>-6.28275717317088</v>
      </c>
      <c r="R26" s="25"/>
      <c r="S26" s="25"/>
      <c r="T26" s="26">
        <v>-6.27052907938577</v>
      </c>
      <c r="V26">
        <f t="shared" si="8"/>
        <v>-6.28737691843025</v>
      </c>
      <c r="W26">
        <f t="shared" si="1"/>
        <v>-6.28674500806086</v>
      </c>
      <c r="X26">
        <f t="shared" si="2"/>
        <v>-6.28478287776318</v>
      </c>
      <c r="Y26">
        <f t="shared" si="3"/>
        <v>-6.28433796315952</v>
      </c>
      <c r="Z26">
        <f t="shared" si="4"/>
        <v>-6.28275717317088</v>
      </c>
      <c r="AA26">
        <f t="shared" si="5"/>
      </c>
      <c r="AB26">
        <f t="shared" si="6"/>
      </c>
      <c r="AC26">
        <f t="shared" si="7"/>
      </c>
    </row>
    <row r="27" spans="1:29" ht="12.75">
      <c r="A27" s="1">
        <v>9</v>
      </c>
      <c r="B27" s="2" t="s">
        <v>0</v>
      </c>
      <c r="C27" s="13"/>
      <c r="D27" s="6">
        <f t="shared" si="10"/>
        <v>-0.0006636991529305192</v>
      </c>
      <c r="E27" s="13">
        <f t="shared" si="10"/>
        <v>-0.00107284674703223</v>
      </c>
      <c r="F27" s="13">
        <f t="shared" si="10"/>
        <v>0.0021572659907675984</v>
      </c>
      <c r="G27" s="13">
        <f t="shared" si="10"/>
        <v>0.006300144964967558</v>
      </c>
      <c r="H27" s="13">
        <f t="shared" si="10"/>
        <v>-0.0005163136210306618</v>
      </c>
      <c r="I27" s="13">
        <f t="shared" si="10"/>
        <v>-0.006204551434731087</v>
      </c>
      <c r="J27" s="13">
        <f t="shared" si="10"/>
      </c>
      <c r="K27" s="18">
        <f t="shared" si="10"/>
      </c>
      <c r="M27" s="25">
        <v>21.3975361525092</v>
      </c>
      <c r="N27" s="25">
        <v>21.3971270049151</v>
      </c>
      <c r="O27" s="25">
        <v>21.4003571176529</v>
      </c>
      <c r="P27" s="25">
        <v>21.4044999966271</v>
      </c>
      <c r="Q27" s="25">
        <v>21.3976835380411</v>
      </c>
      <c r="R27" s="25">
        <v>21.3919953002274</v>
      </c>
      <c r="S27" s="25">
        <v>21.389520319525</v>
      </c>
      <c r="T27" s="26">
        <v>21.406790816825</v>
      </c>
      <c r="V27">
        <f t="shared" si="8"/>
        <v>21.3975361525092</v>
      </c>
      <c r="W27">
        <f t="shared" si="1"/>
        <v>21.3971270049151</v>
      </c>
      <c r="X27">
        <f t="shared" si="2"/>
        <v>21.4003571176529</v>
      </c>
      <c r="Y27">
        <f t="shared" si="3"/>
        <v>21.4044999966271</v>
      </c>
      <c r="Z27">
        <f t="shared" si="4"/>
        <v>21.3976835380411</v>
      </c>
      <c r="AA27">
        <f t="shared" si="5"/>
        <v>21.3919953002274</v>
      </c>
      <c r="AB27">
        <f t="shared" si="6"/>
      </c>
      <c r="AC27">
        <f t="shared" si="7"/>
      </c>
    </row>
    <row r="28" spans="1:29" ht="12.75">
      <c r="A28" s="1"/>
      <c r="B28" s="2" t="s">
        <v>1</v>
      </c>
      <c r="C28" s="13"/>
      <c r="D28" s="6">
        <f t="shared" si="10"/>
      </c>
      <c r="E28" s="13">
        <f t="shared" si="10"/>
        <v>-0.00010118080108156846</v>
      </c>
      <c r="F28" s="13">
        <f t="shared" si="10"/>
        <v>-0.004252367923179179</v>
      </c>
      <c r="G28" s="13">
        <f t="shared" si="10"/>
        <v>-0.002154620228278503</v>
      </c>
      <c r="H28" s="13">
        <f t="shared" si="10"/>
        <v>0.0051740421273187565</v>
      </c>
      <c r="I28" s="13">
        <f t="shared" si="10"/>
        <v>-0.00010501600488055374</v>
      </c>
      <c r="J28" s="13">
        <f t="shared" si="10"/>
      </c>
      <c r="K28" s="18">
        <f t="shared" si="10"/>
        <v>0.0014391428301188114</v>
      </c>
      <c r="M28" s="25">
        <v>29.1651807922912</v>
      </c>
      <c r="N28" s="25">
        <v>29.1584976065198</v>
      </c>
      <c r="O28" s="25">
        <v>29.1543464193977</v>
      </c>
      <c r="P28" s="25">
        <v>29.1564441670926</v>
      </c>
      <c r="Q28" s="25">
        <v>29.1637728294482</v>
      </c>
      <c r="R28" s="25">
        <v>29.158493771316</v>
      </c>
      <c r="S28" s="25">
        <v>29.1466825094037</v>
      </c>
      <c r="T28" s="26">
        <v>29.160037930151</v>
      </c>
      <c r="V28">
        <f t="shared" si="8"/>
      </c>
      <c r="W28">
        <f t="shared" si="1"/>
        <v>29.1584976065198</v>
      </c>
      <c r="X28">
        <f t="shared" si="2"/>
        <v>29.1543464193977</v>
      </c>
      <c r="Y28">
        <f t="shared" si="3"/>
        <v>29.1564441670926</v>
      </c>
      <c r="Z28">
        <f t="shared" si="4"/>
        <v>29.1637728294482</v>
      </c>
      <c r="AA28">
        <f t="shared" si="5"/>
        <v>29.158493771316</v>
      </c>
      <c r="AB28">
        <f t="shared" si="6"/>
      </c>
      <c r="AC28">
        <f t="shared" si="7"/>
        <v>29.160037930151</v>
      </c>
    </row>
    <row r="29" spans="1:29" ht="12.75">
      <c r="A29" s="1"/>
      <c r="B29" s="2" t="s">
        <v>2</v>
      </c>
      <c r="C29" s="13"/>
      <c r="D29" s="6">
        <f t="shared" si="10"/>
      </c>
      <c r="E29" s="13">
        <f t="shared" si="10"/>
        <v>0.0036328828175702377</v>
      </c>
      <c r="F29" s="13">
        <f t="shared" si="10"/>
        <v>-0.0010953189199800484</v>
      </c>
      <c r="G29" s="13">
        <f t="shared" si="10"/>
        <v>-0.00549497368202978</v>
      </c>
      <c r="H29" s="13">
        <f t="shared" si="10"/>
        <v>0.004277318685220077</v>
      </c>
      <c r="I29" s="13">
        <f t="shared" si="10"/>
        <v>0.0014824008829599222</v>
      </c>
      <c r="J29" s="13">
        <f t="shared" si="10"/>
        <v>-0.0028023097837399646</v>
      </c>
      <c r="K29" s="18">
        <f t="shared" si="10"/>
      </c>
      <c r="M29" s="25">
        <v>-3.78252413257526</v>
      </c>
      <c r="N29" s="25">
        <v>-3.78470640818182</v>
      </c>
      <c r="O29" s="25">
        <v>-3.78943460991937</v>
      </c>
      <c r="P29" s="25">
        <v>-3.79383426468142</v>
      </c>
      <c r="Q29" s="25">
        <v>-3.78406197231417</v>
      </c>
      <c r="R29" s="25">
        <v>-3.78685689011643</v>
      </c>
      <c r="S29" s="25">
        <v>-3.79114160078313</v>
      </c>
      <c r="T29" s="26">
        <v>-3.80813544747895</v>
      </c>
      <c r="V29">
        <f t="shared" si="8"/>
      </c>
      <c r="W29">
        <f t="shared" si="1"/>
        <v>-3.78470640818182</v>
      </c>
      <c r="X29">
        <f t="shared" si="2"/>
        <v>-3.78943460991937</v>
      </c>
      <c r="Y29">
        <f t="shared" si="3"/>
        <v>-3.79383426468142</v>
      </c>
      <c r="Z29">
        <f t="shared" si="4"/>
        <v>-3.78406197231417</v>
      </c>
      <c r="AA29">
        <f t="shared" si="5"/>
        <v>-3.78685689011643</v>
      </c>
      <c r="AB29">
        <f t="shared" si="6"/>
        <v>-3.79114160078313</v>
      </c>
      <c r="AC29">
        <f t="shared" si="7"/>
      </c>
    </row>
    <row r="30" spans="1:29" ht="12.75">
      <c r="A30" s="1">
        <v>10</v>
      </c>
      <c r="B30" s="2" t="s">
        <v>0</v>
      </c>
      <c r="C30" s="13"/>
      <c r="D30" s="6">
        <f t="shared" si="10"/>
        <v>0.005862211899597014</v>
      </c>
      <c r="E30" s="13">
        <f t="shared" si="10"/>
        <v>-0.0014084925250017477</v>
      </c>
      <c r="F30" s="13">
        <f t="shared" si="10"/>
        <v>-0.001296862015706779</v>
      </c>
      <c r="G30" s="13">
        <f t="shared" si="10"/>
        <v>0.00018296575219522992</v>
      </c>
      <c r="H30" s="13">
        <f t="shared" si="10"/>
        <v>0.0032025222824998423</v>
      </c>
      <c r="I30" s="13">
        <f t="shared" si="10"/>
        <v>-0.0022027627256022697</v>
      </c>
      <c r="J30" s="13">
        <f t="shared" si="10"/>
        <v>-0.003150397411900485</v>
      </c>
      <c r="K30" s="18">
        <f t="shared" si="10"/>
        <v>-0.001189185256102121</v>
      </c>
      <c r="M30" s="25">
        <v>35.2983221418677</v>
      </c>
      <c r="N30" s="25">
        <v>35.2910514374431</v>
      </c>
      <c r="O30" s="25">
        <v>35.2911630679524</v>
      </c>
      <c r="P30" s="25">
        <v>35.2926428957203</v>
      </c>
      <c r="Q30" s="25">
        <v>35.2956624522506</v>
      </c>
      <c r="R30" s="25">
        <v>35.2902571672425</v>
      </c>
      <c r="S30" s="25">
        <v>35.2893095325562</v>
      </c>
      <c r="T30" s="26">
        <v>35.291270744712</v>
      </c>
      <c r="V30">
        <f t="shared" si="8"/>
        <v>35.2983221418677</v>
      </c>
      <c r="W30">
        <f t="shared" si="1"/>
        <v>35.2910514374431</v>
      </c>
      <c r="X30">
        <f t="shared" si="2"/>
        <v>35.2911630679524</v>
      </c>
      <c r="Y30">
        <f t="shared" si="3"/>
        <v>35.2926428957203</v>
      </c>
      <c r="Z30">
        <f t="shared" si="4"/>
        <v>35.2956624522506</v>
      </c>
      <c r="AA30">
        <f t="shared" si="5"/>
        <v>35.2902571672425</v>
      </c>
      <c r="AB30">
        <f t="shared" si="6"/>
        <v>35.2893095325562</v>
      </c>
      <c r="AC30">
        <f t="shared" si="7"/>
        <v>35.291270744712</v>
      </c>
    </row>
    <row r="31" spans="1:29" ht="12.75">
      <c r="A31" s="1"/>
      <c r="B31" s="2" t="s">
        <v>1</v>
      </c>
      <c r="C31" s="13"/>
      <c r="D31" s="6">
        <f t="shared" si="10"/>
      </c>
      <c r="E31" s="13">
        <f t="shared" si="10"/>
        <v>0.0027735306397400628</v>
      </c>
      <c r="F31" s="13">
        <f t="shared" si="10"/>
        <v>-0.004600410387529674</v>
      </c>
      <c r="G31" s="13">
        <f t="shared" si="10"/>
        <v>-0.001096047990259752</v>
      </c>
      <c r="H31" s="13">
        <f t="shared" si="10"/>
      </c>
      <c r="I31" s="13">
        <f t="shared" si="10"/>
        <v>0.0038419194226100295</v>
      </c>
      <c r="J31" s="13">
        <f t="shared" si="10"/>
        <v>-0.0009189916845597779</v>
      </c>
      <c r="K31" s="18">
        <f t="shared" si="10"/>
      </c>
      <c r="M31" s="25">
        <v>-2.22288331301368</v>
      </c>
      <c r="N31" s="25">
        <v>-2.22932255495142</v>
      </c>
      <c r="O31" s="25">
        <v>-2.23669649597869</v>
      </c>
      <c r="P31" s="25">
        <v>-2.23319213358142</v>
      </c>
      <c r="Q31" s="25">
        <v>-2.22187767505431</v>
      </c>
      <c r="R31" s="25">
        <v>-2.22825416616855</v>
      </c>
      <c r="S31" s="25">
        <v>-2.23301507727572</v>
      </c>
      <c r="T31" s="26">
        <v>-2.23744036383459</v>
      </c>
      <c r="V31">
        <f t="shared" si="8"/>
      </c>
      <c r="W31">
        <f t="shared" si="1"/>
        <v>-2.22932255495142</v>
      </c>
      <c r="X31">
        <f t="shared" si="2"/>
        <v>-2.23669649597869</v>
      </c>
      <c r="Y31">
        <f t="shared" si="3"/>
        <v>-2.23319213358142</v>
      </c>
      <c r="Z31">
        <f t="shared" si="4"/>
      </c>
      <c r="AA31">
        <f t="shared" si="5"/>
        <v>-2.22825416616855</v>
      </c>
      <c r="AB31">
        <f t="shared" si="6"/>
        <v>-2.23301507727572</v>
      </c>
      <c r="AC31">
        <f t="shared" si="7"/>
      </c>
    </row>
    <row r="32" spans="1:29" ht="12.75">
      <c r="A32" s="1"/>
      <c r="B32" s="2" t="s">
        <v>2</v>
      </c>
      <c r="C32" s="13"/>
      <c r="D32" s="6">
        <f t="shared" si="10"/>
        <v>0.005373467306492685</v>
      </c>
      <c r="E32" s="13">
        <f t="shared" si="10"/>
        <v>0.0015928594909713212</v>
      </c>
      <c r="F32" s="13">
        <f t="shared" si="10"/>
        <v>-0.002771526009787806</v>
      </c>
      <c r="G32" s="13">
        <f t="shared" si="10"/>
        <v>-0.004478011457608844</v>
      </c>
      <c r="H32" s="13">
        <f t="shared" si="10"/>
        <v>0.001415541780282581</v>
      </c>
      <c r="I32" s="13">
        <f t="shared" si="10"/>
        <v>0.0023086320160317086</v>
      </c>
      <c r="J32" s="13">
        <f t="shared" si="10"/>
        <v>-0.0012348370382486706</v>
      </c>
      <c r="K32" s="18">
        <f t="shared" si="10"/>
        <v>-0.002206126088148963</v>
      </c>
      <c r="M32" s="25">
        <v>-8.9697858848741</v>
      </c>
      <c r="N32" s="25">
        <v>-8.97356649268962</v>
      </c>
      <c r="O32" s="25">
        <v>-8.97793087819038</v>
      </c>
      <c r="P32" s="25">
        <v>-8.9796373636382</v>
      </c>
      <c r="Q32" s="25">
        <v>-8.97374381040031</v>
      </c>
      <c r="R32" s="25">
        <v>-8.97285072016456</v>
      </c>
      <c r="S32" s="25">
        <v>-8.97639418921884</v>
      </c>
      <c r="T32" s="26">
        <v>-8.97736547826874</v>
      </c>
      <c r="V32">
        <f t="shared" si="8"/>
        <v>-8.9697858848741</v>
      </c>
      <c r="W32">
        <f t="shared" si="1"/>
        <v>-8.97356649268962</v>
      </c>
      <c r="X32">
        <f t="shared" si="2"/>
        <v>-8.97793087819038</v>
      </c>
      <c r="Y32">
        <f t="shared" si="3"/>
        <v>-8.9796373636382</v>
      </c>
      <c r="Z32">
        <f t="shared" si="4"/>
        <v>-8.97374381040031</v>
      </c>
      <c r="AA32">
        <f t="shared" si="5"/>
        <v>-8.97285072016456</v>
      </c>
      <c r="AB32">
        <f t="shared" si="6"/>
        <v>-8.97639418921884</v>
      </c>
      <c r="AC32">
        <f t="shared" si="7"/>
        <v>-8.97736547826874</v>
      </c>
    </row>
    <row r="33" spans="1:29" ht="12.75">
      <c r="A33" s="1">
        <v>11</v>
      </c>
      <c r="B33" s="2" t="s">
        <v>0</v>
      </c>
      <c r="C33" s="13"/>
      <c r="D33" s="6">
        <f aca="true" t="shared" si="11" ref="D33:K38">IF(Data="","",Data-avg2)</f>
      </c>
      <c r="E33" s="13">
        <f t="shared" si="11"/>
        <v>-0.005613650438625939</v>
      </c>
      <c r="F33" s="13">
        <f t="shared" si="11"/>
        <v>-0.002711197782126362</v>
      </c>
      <c r="G33" s="13">
        <f t="shared" si="11"/>
        <v>0.0038650409605729408</v>
      </c>
      <c r="H33" s="13">
        <f t="shared" si="11"/>
        <v>0.002842348425371455</v>
      </c>
      <c r="I33" s="13">
        <f t="shared" si="11"/>
        <v>-1.3192055025257332E-05</v>
      </c>
      <c r="J33" s="13">
        <f t="shared" si="11"/>
        <v>-0.0006247734324276166</v>
      </c>
      <c r="K33" s="18">
        <f t="shared" si="11"/>
        <v>0.0022554243222714376</v>
      </c>
      <c r="M33" s="25">
        <v>23.1889301519974</v>
      </c>
      <c r="N33" s="25">
        <v>23.1745483457771</v>
      </c>
      <c r="O33" s="25">
        <v>23.1774507984336</v>
      </c>
      <c r="P33" s="25">
        <v>23.1840270371763</v>
      </c>
      <c r="Q33" s="25">
        <v>23.1830043446411</v>
      </c>
      <c r="R33" s="25">
        <v>23.1801488041607</v>
      </c>
      <c r="S33" s="25">
        <v>23.1795372227833</v>
      </c>
      <c r="T33" s="26">
        <v>23.182417420538</v>
      </c>
      <c r="V33">
        <f t="shared" si="8"/>
      </c>
      <c r="W33">
        <f t="shared" si="1"/>
        <v>23.1745483457771</v>
      </c>
      <c r="X33">
        <f t="shared" si="2"/>
        <v>23.1774507984336</v>
      </c>
      <c r="Y33">
        <f t="shared" si="3"/>
        <v>23.1840270371763</v>
      </c>
      <c r="Z33">
        <f t="shared" si="4"/>
        <v>23.1830043446411</v>
      </c>
      <c r="AA33">
        <f t="shared" si="5"/>
        <v>23.1801488041607</v>
      </c>
      <c r="AB33">
        <f t="shared" si="6"/>
        <v>23.1795372227833</v>
      </c>
      <c r="AC33">
        <f t="shared" si="7"/>
        <v>23.182417420538</v>
      </c>
    </row>
    <row r="34" spans="1:29" ht="12.75">
      <c r="A34" s="1"/>
      <c r="B34" s="2" t="s">
        <v>1</v>
      </c>
      <c r="C34" s="13"/>
      <c r="D34" s="6">
        <f t="shared" si="11"/>
        <v>0.003681055982745818</v>
      </c>
      <c r="E34" s="13">
        <f t="shared" si="11"/>
        <v>0.0023176643797455654</v>
      </c>
      <c r="F34" s="13">
        <f t="shared" si="11"/>
        <v>-0.004693769545554005</v>
      </c>
      <c r="G34" s="13">
        <f t="shared" si="11"/>
        <v>-0.0018651969496552567</v>
      </c>
      <c r="H34" s="13">
        <f t="shared" si="11"/>
        <v>0.004198729612145513</v>
      </c>
      <c r="I34" s="13">
        <f t="shared" si="11"/>
        <v>0.0009811018141441252</v>
      </c>
      <c r="J34" s="13">
        <f t="shared" si="11"/>
        <v>-0.004619585293553996</v>
      </c>
      <c r="K34" s="18">
        <f t="shared" si="11"/>
      </c>
      <c r="M34" s="25">
        <v>-25.0208278313056</v>
      </c>
      <c r="N34" s="25">
        <v>-25.0221912229086</v>
      </c>
      <c r="O34" s="25">
        <v>-25.0292026568339</v>
      </c>
      <c r="P34" s="25">
        <v>-25.026374084238</v>
      </c>
      <c r="Q34" s="25">
        <v>-25.0203101576762</v>
      </c>
      <c r="R34" s="25">
        <v>-25.0235277854742</v>
      </c>
      <c r="S34" s="25">
        <v>-25.0291284725819</v>
      </c>
      <c r="T34" s="26">
        <v>-25.0349032907294</v>
      </c>
      <c r="V34">
        <f t="shared" si="8"/>
        <v>-25.0208278313056</v>
      </c>
      <c r="W34">
        <f t="shared" si="1"/>
        <v>-25.0221912229086</v>
      </c>
      <c r="X34">
        <f t="shared" si="2"/>
        <v>-25.0292026568339</v>
      </c>
      <c r="Y34">
        <f t="shared" si="3"/>
        <v>-25.026374084238</v>
      </c>
      <c r="Z34">
        <f t="shared" si="4"/>
        <v>-25.0203101576762</v>
      </c>
      <c r="AA34">
        <f t="shared" si="5"/>
        <v>-25.0235277854742</v>
      </c>
      <c r="AB34">
        <f t="shared" si="6"/>
        <v>-25.0291284725819</v>
      </c>
      <c r="AC34">
        <f t="shared" si="7"/>
      </c>
    </row>
    <row r="35" spans="1:29" ht="12.75">
      <c r="A35" s="1"/>
      <c r="B35" s="2" t="s">
        <v>2</v>
      </c>
      <c r="C35" s="13"/>
      <c r="D35" s="6">
        <f t="shared" si="11"/>
        <v>-0.006097336750289006</v>
      </c>
      <c r="E35" s="13">
        <f t="shared" si="11"/>
        <v>0.0031278372793810405</v>
      </c>
      <c r="F35" s="13">
        <f t="shared" si="11"/>
        <v>0.0008306862665912185</v>
      </c>
      <c r="G35" s="13">
        <f t="shared" si="11"/>
        <v>0.0016306320131409535</v>
      </c>
      <c r="H35" s="13">
        <f t="shared" si="11"/>
        <v>-0.0018037661631087332</v>
      </c>
      <c r="I35" s="13">
        <f t="shared" si="11"/>
        <v>-0.0007725072659487964</v>
      </c>
      <c r="J35" s="13">
        <f t="shared" si="11"/>
        <v>0.002760920560080926</v>
      </c>
      <c r="K35" s="18">
        <f t="shared" si="11"/>
        <v>0.000323534060151065</v>
      </c>
      <c r="M35" s="25">
        <v>-2.6102004082164</v>
      </c>
      <c r="N35" s="25">
        <v>-2.60097523418673</v>
      </c>
      <c r="O35" s="25">
        <v>-2.60327238519952</v>
      </c>
      <c r="P35" s="25">
        <v>-2.60247243945297</v>
      </c>
      <c r="Q35" s="25">
        <v>-2.60590683762922</v>
      </c>
      <c r="R35" s="25">
        <v>-2.60487557873206</v>
      </c>
      <c r="S35" s="25">
        <v>-2.60134215090603</v>
      </c>
      <c r="T35" s="26">
        <v>-2.60377953740596</v>
      </c>
      <c r="V35">
        <f t="shared" si="8"/>
        <v>-2.6102004082164</v>
      </c>
      <c r="W35">
        <f t="shared" si="1"/>
        <v>-2.60097523418673</v>
      </c>
      <c r="X35">
        <f t="shared" si="2"/>
        <v>-2.60327238519952</v>
      </c>
      <c r="Y35">
        <f t="shared" si="3"/>
        <v>-2.60247243945297</v>
      </c>
      <c r="Z35">
        <f t="shared" si="4"/>
        <v>-2.60590683762922</v>
      </c>
      <c r="AA35">
        <f t="shared" si="5"/>
        <v>-2.60487557873206</v>
      </c>
      <c r="AB35">
        <f t="shared" si="6"/>
        <v>-2.60134215090603</v>
      </c>
      <c r="AC35">
        <f t="shared" si="7"/>
        <v>-2.60377953740596</v>
      </c>
    </row>
    <row r="36" spans="1:29" ht="12.75">
      <c r="A36" s="1">
        <v>12</v>
      </c>
      <c r="B36" s="2" t="s">
        <v>0</v>
      </c>
      <c r="C36" s="13"/>
      <c r="D36" s="6">
        <f t="shared" si="11"/>
      </c>
      <c r="E36" s="13">
        <f t="shared" si="11"/>
      </c>
      <c r="F36" s="13">
        <f t="shared" si="11"/>
      </c>
      <c r="G36" s="13">
        <f t="shared" si="11"/>
        <v>-0.0003065949649183608</v>
      </c>
      <c r="H36" s="13">
        <f t="shared" si="11"/>
        <v>0.0024368071716764916</v>
      </c>
      <c r="I36" s="13">
        <f t="shared" si="11"/>
        <v>-0.000790248623822265</v>
      </c>
      <c r="J36" s="13">
        <f t="shared" si="11"/>
        <v>-0.001953885046120263</v>
      </c>
      <c r="K36" s="18">
        <f t="shared" si="11"/>
        <v>0.0006139214631772916</v>
      </c>
      <c r="M36" s="25"/>
      <c r="N36" s="25"/>
      <c r="O36" s="25">
        <v>34.0707678677967</v>
      </c>
      <c r="P36" s="25">
        <v>34.0820302847136</v>
      </c>
      <c r="Q36" s="25">
        <v>34.0847736868502</v>
      </c>
      <c r="R36" s="25">
        <v>34.0815466310547</v>
      </c>
      <c r="S36" s="25">
        <v>34.0803829946324</v>
      </c>
      <c r="T36" s="26">
        <v>34.0829508011417</v>
      </c>
      <c r="V36">
        <f t="shared" si="8"/>
      </c>
      <c r="W36">
        <f t="shared" si="1"/>
      </c>
      <c r="X36">
        <f t="shared" si="2"/>
      </c>
      <c r="Y36">
        <f t="shared" si="3"/>
        <v>34.0820302847136</v>
      </c>
      <c r="Z36">
        <f t="shared" si="4"/>
        <v>34.0847736868502</v>
      </c>
      <c r="AA36">
        <f t="shared" si="5"/>
        <v>34.0815466310547</v>
      </c>
      <c r="AB36">
        <f t="shared" si="6"/>
        <v>34.0803829946324</v>
      </c>
      <c r="AC36">
        <f t="shared" si="7"/>
        <v>34.0829508011417</v>
      </c>
    </row>
    <row r="37" spans="1:29" ht="12.75">
      <c r="A37" s="1"/>
      <c r="B37" s="2" t="s">
        <v>1</v>
      </c>
      <c r="C37" s="13"/>
      <c r="D37" s="6">
        <f t="shared" si="11"/>
      </c>
      <c r="E37" s="13">
        <f t="shared" si="11"/>
      </c>
      <c r="F37" s="13">
        <f t="shared" si="11"/>
        <v>-0.0027097304740166805</v>
      </c>
      <c r="G37" s="13">
        <f t="shared" si="11"/>
        <v>0.0011273376482847652</v>
      </c>
      <c r="H37" s="13">
        <f t="shared" si="11"/>
      </c>
      <c r="I37" s="13">
        <f t="shared" si="11"/>
        <v>0.005047832471682057</v>
      </c>
      <c r="J37" s="13">
        <f t="shared" si="11"/>
        <v>0.0005196973374808067</v>
      </c>
      <c r="K37" s="18">
        <f t="shared" si="11"/>
        <v>-0.003985136983416737</v>
      </c>
      <c r="M37" s="25"/>
      <c r="N37" s="25"/>
      <c r="O37" s="25">
        <v>-45.8099219316779</v>
      </c>
      <c r="P37" s="25">
        <v>-45.8060848635556</v>
      </c>
      <c r="Q37" s="25">
        <v>-45.7969880700978</v>
      </c>
      <c r="R37" s="25">
        <v>-45.8021643687322</v>
      </c>
      <c r="S37" s="25">
        <v>-45.8066925038664</v>
      </c>
      <c r="T37" s="26">
        <v>-45.8111973381873</v>
      </c>
      <c r="V37">
        <f t="shared" si="8"/>
      </c>
      <c r="W37">
        <f t="shared" si="1"/>
      </c>
      <c r="X37">
        <f t="shared" si="2"/>
        <v>-45.8099219316779</v>
      </c>
      <c r="Y37">
        <f t="shared" si="3"/>
        <v>-45.8060848635556</v>
      </c>
      <c r="Z37">
        <f t="shared" si="4"/>
      </c>
      <c r="AA37">
        <f t="shared" si="5"/>
        <v>-45.8021643687322</v>
      </c>
      <c r="AB37">
        <f t="shared" si="6"/>
        <v>-45.8066925038664</v>
      </c>
      <c r="AC37">
        <f t="shared" si="7"/>
        <v>-45.8111973381873</v>
      </c>
    </row>
    <row r="38" spans="1:29" ht="12.75">
      <c r="A38" s="1"/>
      <c r="B38" s="2" t="s">
        <v>2</v>
      </c>
      <c r="C38" s="13"/>
      <c r="D38" s="11">
        <f t="shared" si="11"/>
      </c>
      <c r="E38" s="22">
        <f t="shared" si="11"/>
      </c>
      <c r="F38" s="22">
        <f t="shared" si="11"/>
        <v>0.002700880611159473</v>
      </c>
      <c r="G38" s="22">
        <f t="shared" si="11"/>
        <v>0.0035301408971397663</v>
      </c>
      <c r="H38" s="22">
        <f t="shared" si="11"/>
        <v>-0.005307539620540425</v>
      </c>
      <c r="I38" s="22">
        <f t="shared" si="11"/>
        <v>-0.0058983609108502755</v>
      </c>
      <c r="J38" s="22">
        <f t="shared" si="11"/>
        <v>7.530970121960578E-05</v>
      </c>
      <c r="K38" s="20">
        <f t="shared" si="11"/>
        <v>0.0048995693218696346</v>
      </c>
      <c r="M38" s="27"/>
      <c r="N38" s="27"/>
      <c r="O38" s="27">
        <v>-3.06296462025145</v>
      </c>
      <c r="P38" s="27">
        <v>-3.06213535996547</v>
      </c>
      <c r="Q38" s="27">
        <v>-3.07097304048315</v>
      </c>
      <c r="R38" s="27">
        <v>-3.07156386177346</v>
      </c>
      <c r="S38" s="27">
        <v>-3.06559019116139</v>
      </c>
      <c r="T38" s="28">
        <v>-3.06076593154074</v>
      </c>
      <c r="V38">
        <f t="shared" si="8"/>
      </c>
      <c r="W38">
        <f t="shared" si="1"/>
      </c>
      <c r="X38">
        <f t="shared" si="2"/>
        <v>-3.06296462025145</v>
      </c>
      <c r="Y38">
        <f t="shared" si="3"/>
        <v>-3.06213535996547</v>
      </c>
      <c r="Z38">
        <f t="shared" si="4"/>
        <v>-3.07097304048315</v>
      </c>
      <c r="AA38">
        <f t="shared" si="5"/>
        <v>-3.07156386177346</v>
      </c>
      <c r="AB38">
        <f t="shared" si="6"/>
        <v>-3.06559019116139</v>
      </c>
      <c r="AC38">
        <f t="shared" si="7"/>
        <v>-3.06076593154074</v>
      </c>
    </row>
    <row r="40" spans="10:11" ht="12.75">
      <c r="J40" s="14" t="s">
        <v>12</v>
      </c>
      <c r="K40" s="15">
        <f>AVERAGE(resid2)</f>
        <v>-2.8152083838709325E-16</v>
      </c>
    </row>
    <row r="41" spans="3:11" ht="12.75">
      <c r="C41" s="8" t="s">
        <v>19</v>
      </c>
      <c r="J41" s="16" t="s">
        <v>10</v>
      </c>
      <c r="K41" s="17">
        <f>STDEV(resid2)</f>
        <v>0.0029597012949590935</v>
      </c>
    </row>
    <row r="42" spans="10:11" ht="12.75">
      <c r="J42" s="16" t="s">
        <v>15</v>
      </c>
      <c r="K42" s="18">
        <f>MAX(resid2)</f>
        <v>0.006406620150762876</v>
      </c>
    </row>
    <row r="43" spans="10:11" ht="12.75">
      <c r="J43" s="19" t="s">
        <v>16</v>
      </c>
      <c r="K43" s="20">
        <f>MIN(resid2)</f>
        <v>-0.006830820016716643</v>
      </c>
    </row>
  </sheetData>
  <conditionalFormatting sqref="K40:K43 C3:K38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2007-02-14T18:37:22Z</dcterms:created>
  <dcterms:modified xsi:type="dcterms:W3CDTF">2007-05-08T19:08:42Z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