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95" windowWidth="17565" windowHeight="10590" activeTab="1"/>
  </bookViews>
  <sheets>
    <sheet name="Summary" sheetId="1" r:id="rId1"/>
    <sheet name="B2 Seat data" sheetId="2" r:id="rId2"/>
    <sheet name="B2 Residuals rel refer" sheetId="3" r:id="rId3"/>
    <sheet name="B2 Residuals rel avg" sheetId="4" r:id="rId4"/>
    <sheet name="B2 Resid rel avg without ref" sheetId="5" r:id="rId5"/>
  </sheets>
  <definedNames>
    <definedName name="Avg1">'B2 Seat data'!$M$3:$M$32</definedName>
    <definedName name="Avg2">'B2 Seat data'!$P$3:$P$32</definedName>
    <definedName name="Data">'B2 Seat data'!$D$3:$K$32</definedName>
    <definedName name="Ref">'B2 Seat data'!$C$3:$C$32</definedName>
    <definedName name="resid0">'B2 Residuals rel refer'!$D$3:$K$32</definedName>
    <definedName name="resid1">'B2 Residuals rel avg'!$C$3:$K$32</definedName>
    <definedName name="resid2">'B2 Resid rel avg without ref'!$D$3:$K$32</definedName>
  </definedNames>
  <calcPr fullCalcOnLoad="1" refMode="R1C1"/>
</workbook>
</file>

<file path=xl/sharedStrings.xml><?xml version="1.0" encoding="utf-8"?>
<sst xmlns="http://schemas.openxmlformats.org/spreadsheetml/2006/main" count="192" uniqueCount="35">
  <si>
    <t>x</t>
  </si>
  <si>
    <t>y</t>
  </si>
  <si>
    <t>z</t>
  </si>
  <si>
    <t>Casting 1</t>
  </si>
  <si>
    <t>Casting 2</t>
  </si>
  <si>
    <t>Adjust 1</t>
  </si>
  <si>
    <t>Adjust 2</t>
  </si>
  <si>
    <t>Ref</t>
  </si>
  <si>
    <t>Wind 1</t>
  </si>
  <si>
    <t>Wind 2</t>
  </si>
  <si>
    <t>Shim 1</t>
  </si>
  <si>
    <t>Shim 2?</t>
  </si>
  <si>
    <t>Stdev</t>
  </si>
  <si>
    <t>Average</t>
  </si>
  <si>
    <t>With Reference</t>
  </si>
  <si>
    <t>Without Reference</t>
  </si>
  <si>
    <t>Difference</t>
  </si>
  <si>
    <t>Max</t>
  </si>
  <si>
    <t>Min</t>
  </si>
  <si>
    <t>data</t>
  </si>
  <si>
    <t>Ref Point treated as just another measurement</t>
  </si>
  <si>
    <t>Ref Point not included</t>
  </si>
  <si>
    <t>Reference Point treated as absolute</t>
  </si>
  <si>
    <t>Avg1-Ref</t>
  </si>
  <si>
    <t>Avg2-Ref</t>
  </si>
  <si>
    <t>Average1</t>
  </si>
  <si>
    <t>Average2</t>
  </si>
  <si>
    <t>Seat</t>
  </si>
  <si>
    <t>Coordinate</t>
  </si>
  <si>
    <t>Avg1-Avg2</t>
  </si>
  <si>
    <t>Relative to Reference</t>
  </si>
  <si>
    <t>Relative to Average</t>
  </si>
  <si>
    <t>with Reference</t>
  </si>
  <si>
    <t>without Reference</t>
  </si>
  <si>
    <t>B2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</si>
</sst>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7" xfId="19" applyNumberFormat="1" applyFont="1" applyBorder="1" applyAlignment="1">
      <alignment horizontal="center"/>
      <protection/>
    </xf>
    <xf numFmtId="164" fontId="0" fillId="0" borderId="3" xfId="19" applyNumberFormat="1" applyFont="1" applyBorder="1" applyAlignment="1">
      <alignment horizontal="center"/>
      <protection/>
    </xf>
    <xf numFmtId="164" fontId="0" fillId="0" borderId="2" xfId="19" applyNumberFormat="1" applyFont="1" applyBorder="1" applyAlignment="1">
      <alignment horizontal="center"/>
      <protection/>
    </xf>
    <xf numFmtId="164" fontId="0" fillId="0" borderId="8" xfId="19" applyNumberFormat="1" applyFont="1" applyBorder="1" applyAlignment="1">
      <alignment horizontal="center"/>
      <protection/>
    </xf>
    <xf numFmtId="164" fontId="0" fillId="0" borderId="4" xfId="19" applyNumberFormat="1" applyFont="1" applyBorder="1" applyAlignment="1">
      <alignment horizontal="center"/>
      <protection/>
    </xf>
    <xf numFmtId="164" fontId="0" fillId="0" borderId="0" xfId="19" applyNumberFormat="1" applyFont="1" applyBorder="1" applyAlignment="1">
      <alignment horizontal="center"/>
      <protection/>
    </xf>
    <xf numFmtId="164" fontId="0" fillId="0" borderId="9" xfId="19" applyNumberFormat="1" applyFont="1" applyBorder="1" applyAlignment="1">
      <alignment horizontal="center"/>
      <protection/>
    </xf>
    <xf numFmtId="164" fontId="0" fillId="0" borderId="5" xfId="19" applyNumberFormat="1" applyFont="1" applyBorder="1" applyAlignment="1">
      <alignment horizontal="center"/>
      <protection/>
    </xf>
    <xf numFmtId="164" fontId="0" fillId="0" borderId="6" xfId="19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2" xfId="19" applyFont="1" applyBorder="1" applyAlignment="1">
      <alignment horizontal="center"/>
      <protection/>
    </xf>
    <xf numFmtId="164" fontId="0" fillId="0" borderId="0" xfId="19" applyFont="1" applyBorder="1" applyAlignment="1">
      <alignment horizontal="center"/>
      <protection/>
    </xf>
    <xf numFmtId="164" fontId="0" fillId="0" borderId="6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M12" sqref="M12"/>
    </sheetView>
  </sheetViews>
  <sheetFormatPr defaultColWidth="9.140625" defaultRowHeight="12.75"/>
  <cols>
    <col min="3" max="3" width="20.57421875" style="0" customWidth="1"/>
    <col min="4" max="4" width="19.28125" style="0" customWidth="1"/>
    <col min="5" max="5" width="17.7109375" style="0" customWidth="1"/>
  </cols>
  <sheetData>
    <row r="2" spans="3:5" ht="12.75">
      <c r="C2" t="s">
        <v>30</v>
      </c>
      <c r="D2" t="s">
        <v>31</v>
      </c>
      <c r="E2" t="s">
        <v>31</v>
      </c>
    </row>
    <row r="3" spans="4:5" ht="12.75">
      <c r="D3" t="s">
        <v>32</v>
      </c>
      <c r="E3" t="s">
        <v>33</v>
      </c>
    </row>
    <row r="4" spans="1:5" ht="12.75">
      <c r="A4" t="s">
        <v>34</v>
      </c>
      <c r="B4" s="24" t="s">
        <v>13</v>
      </c>
      <c r="C4" s="25">
        <v>-2.0895791806471543E-15</v>
      </c>
      <c r="D4" s="25">
        <v>8.469549487435793E-16</v>
      </c>
      <c r="E4" s="25">
        <f>AVERAGE(resid2)</f>
        <v>-1.094132835862473E-15</v>
      </c>
    </row>
    <row r="5" spans="2:5" ht="12.75">
      <c r="B5" s="7" t="s">
        <v>12</v>
      </c>
      <c r="C5" s="26">
        <v>0.005128229108827449</v>
      </c>
      <c r="D5" s="26">
        <v>0.0031266594421682256</v>
      </c>
      <c r="E5" s="26">
        <f>STDEV(resid2)</f>
        <v>0.002982134843779618</v>
      </c>
    </row>
    <row r="6" spans="2:5" ht="12.75">
      <c r="B6" s="27" t="s">
        <v>17</v>
      </c>
      <c r="C6" s="28">
        <v>0.01237684678289952</v>
      </c>
      <c r="D6" s="28">
        <v>0.010447889057211057</v>
      </c>
      <c r="E6" s="28">
        <f>MAX(resid2)</f>
        <v>0.011128620219247765</v>
      </c>
    </row>
    <row r="7" spans="2:5" ht="12.75">
      <c r="B7" s="29" t="s">
        <v>18</v>
      </c>
      <c r="C7" s="30">
        <v>-0.011148307547999892</v>
      </c>
      <c r="D7" s="30">
        <v>-0.007348263653643272</v>
      </c>
      <c r="E7" s="30">
        <f>MIN(resid2)</f>
        <v>-0.007230062998544895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C1">
      <selection activeCell="V5" sqref="V5"/>
    </sheetView>
  </sheetViews>
  <sheetFormatPr defaultColWidth="9.140625" defaultRowHeight="12.75"/>
  <cols>
    <col min="1" max="1" width="9.140625" style="2" customWidth="1"/>
    <col min="2" max="11" width="9.140625" style="1" customWidth="1"/>
    <col min="12" max="12" width="4.140625" style="1" customWidth="1"/>
    <col min="13" max="14" width="8.7109375" style="1" customWidth="1"/>
    <col min="15" max="15" width="3.00390625" style="1" customWidth="1"/>
    <col min="16" max="17" width="8.7109375" style="1" customWidth="1"/>
    <col min="18" max="18" width="2.57421875" style="1" customWidth="1"/>
    <col min="19" max="20" width="8.7109375" style="1" customWidth="1"/>
    <col min="21" max="21" width="2.00390625" style="1" customWidth="1"/>
    <col min="22" max="23" width="9.140625" style="1" customWidth="1"/>
    <col min="24" max="24" width="3.00390625" style="1" customWidth="1"/>
    <col min="25" max="16384" width="9.140625" style="1" customWidth="1"/>
  </cols>
  <sheetData>
    <row r="1" spans="1:19" ht="12.75">
      <c r="A1" s="2" t="s">
        <v>34</v>
      </c>
      <c r="D1" s="31" t="s">
        <v>19</v>
      </c>
      <c r="E1" s="31"/>
      <c r="F1" s="31"/>
      <c r="G1" s="31"/>
      <c r="H1" s="31"/>
      <c r="I1" s="31"/>
      <c r="J1" s="31"/>
      <c r="K1" s="31"/>
      <c r="M1" s="3" t="s">
        <v>14</v>
      </c>
      <c r="N1" s="3"/>
      <c r="O1" s="3"/>
      <c r="P1" s="3" t="s">
        <v>15</v>
      </c>
      <c r="Q1" s="3"/>
      <c r="R1" s="3"/>
      <c r="S1" s="1" t="s">
        <v>16</v>
      </c>
    </row>
    <row r="2" spans="1:25" ht="12.75">
      <c r="A2" s="2" t="s">
        <v>27</v>
      </c>
      <c r="B2" s="1" t="s">
        <v>28</v>
      </c>
      <c r="C2" s="11" t="s">
        <v>7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M2" s="1" t="s">
        <v>25</v>
      </c>
      <c r="N2" s="1" t="s">
        <v>12</v>
      </c>
      <c r="P2" s="1" t="s">
        <v>26</v>
      </c>
      <c r="Q2" s="1" t="s">
        <v>12</v>
      </c>
      <c r="S2" s="1" t="s">
        <v>13</v>
      </c>
      <c r="T2" s="1" t="s">
        <v>12</v>
      </c>
      <c r="V2" s="1" t="s">
        <v>23</v>
      </c>
      <c r="W2" s="1" t="s">
        <v>24</v>
      </c>
      <c r="Y2" s="1" t="s">
        <v>29</v>
      </c>
    </row>
    <row r="3" spans="1:25" ht="12.75">
      <c r="A3" s="2">
        <v>1</v>
      </c>
      <c r="B3" s="1" t="s">
        <v>0</v>
      </c>
      <c r="C3" s="14">
        <v>83.7431</v>
      </c>
      <c r="D3" s="15">
        <v>83.7429466920283</v>
      </c>
      <c r="E3" s="12">
        <v>83.7450290940953</v>
      </c>
      <c r="F3" s="16">
        <v>83.7415353771846</v>
      </c>
      <c r="G3" s="32">
        <v>83.7463750661229</v>
      </c>
      <c r="H3" s="12">
        <v>83.7483452244663</v>
      </c>
      <c r="I3" s="32">
        <v>83.7479935879275</v>
      </c>
      <c r="J3" s="12"/>
      <c r="K3" s="12">
        <v>83.7479935879275</v>
      </c>
      <c r="M3" s="1">
        <f aca="true" t="shared" si="0" ref="M3:M32">AVERAGE(C3:K3)</f>
        <v>83.74541482871903</v>
      </c>
      <c r="N3" s="1">
        <f aca="true" t="shared" si="1" ref="N3:N32">STDEV(C3:K3)</f>
        <v>0.002658096508739807</v>
      </c>
      <c r="P3" s="1">
        <f aca="true" t="shared" si="2" ref="P3:P32">AVERAGE(D3:K3)</f>
        <v>83.74574551853605</v>
      </c>
      <c r="Q3" s="1">
        <f aca="true" t="shared" si="3" ref="Q3:Q32">STDEV(D3:K3)</f>
        <v>0.0026874528542957577</v>
      </c>
      <c r="S3" s="1">
        <f>M3-P3</f>
        <v>-0.0003306898170194472</v>
      </c>
      <c r="T3" s="1">
        <f>N3-Q3</f>
        <v>-2.935634555595052E-05</v>
      </c>
      <c r="V3" s="1">
        <f aca="true" t="shared" si="4" ref="V3:V32">Avg1-Ref</f>
        <v>0.0023148287190366545</v>
      </c>
      <c r="W3" s="1">
        <f aca="true" t="shared" si="5" ref="W3:W32">Avg2-Ref</f>
        <v>0.0026455185360561018</v>
      </c>
      <c r="Y3" s="1">
        <f aca="true" t="shared" si="6" ref="Y3:Y32">Avg1-Avg2</f>
        <v>-0.0003306898170194472</v>
      </c>
    </row>
    <row r="4" spans="2:25" ht="12.75">
      <c r="B4" s="1" t="s">
        <v>1</v>
      </c>
      <c r="C4" s="17">
        <v>-25.4962</v>
      </c>
      <c r="D4" s="18">
        <v>-25.4980836076536</v>
      </c>
      <c r="E4" s="13">
        <v>-25.4938876650409</v>
      </c>
      <c r="F4" s="19">
        <v>-25.5015526102708</v>
      </c>
      <c r="G4" s="33">
        <v>-25.5065989923505</v>
      </c>
      <c r="H4" s="13">
        <v>-25.5027075147481</v>
      </c>
      <c r="I4" s="33">
        <v>-25.5037312679362</v>
      </c>
      <c r="J4" s="13"/>
      <c r="K4" s="13">
        <v>-25.5037312679362</v>
      </c>
      <c r="M4" s="1">
        <f t="shared" si="0"/>
        <v>-25.500811615742037</v>
      </c>
      <c r="N4" s="1">
        <f t="shared" si="1"/>
        <v>0.00433154695238989</v>
      </c>
      <c r="P4" s="1">
        <f t="shared" si="2"/>
        <v>-25.501470417990898</v>
      </c>
      <c r="Q4" s="1">
        <f t="shared" si="3"/>
        <v>0.004223563866992128</v>
      </c>
      <c r="S4" s="1">
        <f aca="true" t="shared" si="7" ref="S4:S32">M4-P4</f>
        <v>0.0006588022488607237</v>
      </c>
      <c r="T4" s="1">
        <f aca="true" t="shared" si="8" ref="T4:T32">N4-Q4</f>
        <v>0.00010798308539776251</v>
      </c>
      <c r="V4" s="1">
        <f t="shared" si="4"/>
        <v>-0.004611615742035724</v>
      </c>
      <c r="W4" s="1">
        <f t="shared" si="5"/>
        <v>-0.005270417990896448</v>
      </c>
      <c r="Y4" s="1">
        <f t="shared" si="6"/>
        <v>0.0006588022488607237</v>
      </c>
    </row>
    <row r="5" spans="2:25" ht="12.75">
      <c r="B5" s="1" t="s">
        <v>2</v>
      </c>
      <c r="C5" s="17">
        <v>-35.0809</v>
      </c>
      <c r="D5" s="18">
        <v>-35.0806344846905</v>
      </c>
      <c r="E5" s="13">
        <v>-35.0816105299695</v>
      </c>
      <c r="F5" s="19">
        <v>-35.0819598314446</v>
      </c>
      <c r="G5" s="33">
        <v>-35.0848100674588</v>
      </c>
      <c r="H5" s="13">
        <v>-35.0881480433229</v>
      </c>
      <c r="I5" s="33">
        <v>-35.0845137684637</v>
      </c>
      <c r="J5" s="13"/>
      <c r="K5" s="13">
        <v>-35.0845137684637</v>
      </c>
      <c r="M5" s="1">
        <f t="shared" si="0"/>
        <v>-35.08338631172671</v>
      </c>
      <c r="N5" s="1">
        <f t="shared" si="1"/>
        <v>0.0025686580835270804</v>
      </c>
      <c r="P5" s="1">
        <f t="shared" si="2"/>
        <v>-35.083741499116236</v>
      </c>
      <c r="Q5" s="1">
        <f t="shared" si="3"/>
        <v>0.0025534675076688</v>
      </c>
      <c r="S5" s="1">
        <f t="shared" si="7"/>
        <v>0.00035518738952333706</v>
      </c>
      <c r="T5" s="1">
        <f t="shared" si="8"/>
        <v>1.5190575858280327E-05</v>
      </c>
      <c r="V5" s="1">
        <f t="shared" si="4"/>
        <v>-0.0024863117267130974</v>
      </c>
      <c r="W5" s="1">
        <f t="shared" si="5"/>
        <v>-0.0028414991162364345</v>
      </c>
      <c r="Y5" s="1">
        <f t="shared" si="6"/>
        <v>0.00035518738952333706</v>
      </c>
    </row>
    <row r="6" spans="1:25" ht="12.75">
      <c r="A6" s="2">
        <v>2</v>
      </c>
      <c r="B6" s="1" t="s">
        <v>0</v>
      </c>
      <c r="C6" s="17">
        <v>65.0832</v>
      </c>
      <c r="D6" s="18">
        <v>65.0810385199877</v>
      </c>
      <c r="E6" s="19">
        <v>65.0742947605935</v>
      </c>
      <c r="F6" s="19">
        <v>65.0798046593509</v>
      </c>
      <c r="G6" s="33">
        <v>65.0804218090739</v>
      </c>
      <c r="H6" s="33">
        <v>65.0796823579371</v>
      </c>
      <c r="I6" s="33">
        <v>65.0804692920154</v>
      </c>
      <c r="J6" s="33">
        <v>65.074526398107</v>
      </c>
      <c r="K6" s="33">
        <v>65.0804692920154</v>
      </c>
      <c r="M6" s="1">
        <f t="shared" si="0"/>
        <v>65.07932300989788</v>
      </c>
      <c r="N6" s="1">
        <f t="shared" si="1"/>
        <v>0.0029677686290297688</v>
      </c>
      <c r="P6" s="1">
        <f t="shared" si="2"/>
        <v>65.0788383861351</v>
      </c>
      <c r="Q6" s="1">
        <f t="shared" si="3"/>
        <v>0.002765896168388032</v>
      </c>
      <c r="S6" s="1">
        <f t="shared" si="7"/>
        <v>0.0004846237627731398</v>
      </c>
      <c r="T6" s="1">
        <f t="shared" si="8"/>
        <v>0.00020187246064173664</v>
      </c>
      <c r="V6" s="1">
        <f t="shared" si="4"/>
        <v>-0.003876990102128275</v>
      </c>
      <c r="W6" s="1">
        <f t="shared" si="5"/>
        <v>-0.004361613864901415</v>
      </c>
      <c r="Y6" s="1">
        <f t="shared" si="6"/>
        <v>0.0004846237627731398</v>
      </c>
    </row>
    <row r="7" spans="2:25" ht="12.75">
      <c r="B7" s="1" t="s">
        <v>1</v>
      </c>
      <c r="C7" s="17">
        <v>-30.7374</v>
      </c>
      <c r="D7" s="18">
        <v>-30.7427542293391</v>
      </c>
      <c r="E7" s="19">
        <v>-30.7382469143948</v>
      </c>
      <c r="F7" s="19">
        <v>-30.7390083735812</v>
      </c>
      <c r="G7" s="33">
        <v>-30.7380390220187</v>
      </c>
      <c r="H7" s="33">
        <v>-30.7386265470071</v>
      </c>
      <c r="I7" s="33">
        <v>-30.7396966779314</v>
      </c>
      <c r="J7" s="33">
        <v>-30.739516480733</v>
      </c>
      <c r="K7" s="33">
        <v>-30.7396966779314</v>
      </c>
      <c r="M7" s="1">
        <f t="shared" si="0"/>
        <v>-30.739220546992968</v>
      </c>
      <c r="N7" s="1">
        <f t="shared" si="1"/>
        <v>0.0015445102637005404</v>
      </c>
      <c r="P7" s="1">
        <f t="shared" si="2"/>
        <v>-30.739448115367086</v>
      </c>
      <c r="Q7" s="1">
        <f t="shared" si="3"/>
        <v>0.0014810905906805026</v>
      </c>
      <c r="S7" s="1">
        <f t="shared" si="7"/>
        <v>0.0002275683741181922</v>
      </c>
      <c r="T7" s="1">
        <f t="shared" si="8"/>
        <v>6.341967302003781E-05</v>
      </c>
      <c r="V7" s="1">
        <f t="shared" si="4"/>
        <v>-0.0018205469929668538</v>
      </c>
      <c r="W7" s="1">
        <f t="shared" si="5"/>
        <v>-0.002048115367085046</v>
      </c>
      <c r="Y7" s="1">
        <f t="shared" si="6"/>
        <v>0.0002275683741181922</v>
      </c>
    </row>
    <row r="8" spans="2:25" ht="12.75">
      <c r="B8" s="1" t="s">
        <v>2</v>
      </c>
      <c r="C8" s="17">
        <v>-44.2412</v>
      </c>
      <c r="D8" s="18">
        <v>-44.247864710924</v>
      </c>
      <c r="E8" s="19">
        <v>-44.2491832287652</v>
      </c>
      <c r="F8" s="19">
        <v>-44.2502518810262</v>
      </c>
      <c r="G8" s="33">
        <v>-44.2518624655039</v>
      </c>
      <c r="H8" s="33">
        <v>-44.2492396084579</v>
      </c>
      <c r="I8" s="33">
        <v>-44.2509646170956</v>
      </c>
      <c r="J8" s="33">
        <v>-44.2397578110136</v>
      </c>
      <c r="K8" s="33">
        <v>-44.2509646170956</v>
      </c>
      <c r="M8" s="1">
        <f t="shared" si="0"/>
        <v>-44.247920993320214</v>
      </c>
      <c r="N8" s="1">
        <f t="shared" si="1"/>
        <v>0.004396589307837163</v>
      </c>
      <c r="P8" s="1">
        <f t="shared" si="2"/>
        <v>-44.248761117485245</v>
      </c>
      <c r="Q8" s="1">
        <f t="shared" si="3"/>
        <v>0.0038511920273846404</v>
      </c>
      <c r="S8" s="1">
        <f t="shared" si="7"/>
        <v>0.0008401241650304314</v>
      </c>
      <c r="T8" s="1">
        <f t="shared" si="8"/>
        <v>0.0005453972804525227</v>
      </c>
      <c r="V8" s="1">
        <f t="shared" si="4"/>
        <v>-0.00672099332021503</v>
      </c>
      <c r="W8" s="1">
        <f t="shared" si="5"/>
        <v>-0.007561117485245461</v>
      </c>
      <c r="Y8" s="1">
        <f t="shared" si="6"/>
        <v>0.0008401241650304314</v>
      </c>
    </row>
    <row r="9" spans="1:25" ht="12.75">
      <c r="A9" s="2">
        <v>3</v>
      </c>
      <c r="B9" s="1" t="s">
        <v>0</v>
      </c>
      <c r="C9" s="17">
        <v>43.8442</v>
      </c>
      <c r="D9" s="18">
        <v>43.8513871267265</v>
      </c>
      <c r="E9" s="19">
        <v>43.850041781625</v>
      </c>
      <c r="F9" s="19">
        <v>43.8543404940915</v>
      </c>
      <c r="G9" s="33">
        <v>43.8521155120584</v>
      </c>
      <c r="H9" s="33">
        <v>43.8546193659443</v>
      </c>
      <c r="I9" s="33">
        <v>43.8515874753251</v>
      </c>
      <c r="J9" s="33">
        <v>43.8476655045988</v>
      </c>
      <c r="K9" s="33">
        <v>43.8515874753251</v>
      </c>
      <c r="M9" s="1">
        <f t="shared" si="0"/>
        <v>43.85083830396608</v>
      </c>
      <c r="N9" s="1">
        <f t="shared" si="1"/>
        <v>0.0032477863798371595</v>
      </c>
      <c r="P9" s="1">
        <f t="shared" si="2"/>
        <v>43.85166809196184</v>
      </c>
      <c r="Q9" s="1">
        <f t="shared" si="3"/>
        <v>0.002229973301030381</v>
      </c>
      <c r="S9" s="1">
        <f t="shared" si="7"/>
        <v>-0.0008297879957623877</v>
      </c>
      <c r="T9" s="1">
        <f t="shared" si="8"/>
        <v>0.0010178130788067786</v>
      </c>
      <c r="V9" s="1">
        <f t="shared" si="4"/>
        <v>0.006638303966077785</v>
      </c>
      <c r="W9" s="1">
        <f t="shared" si="5"/>
        <v>0.007468091961840173</v>
      </c>
      <c r="Y9" s="1">
        <f t="shared" si="6"/>
        <v>-0.0008297879957623877</v>
      </c>
    </row>
    <row r="10" spans="2:25" ht="12.75">
      <c r="B10" s="1" t="s">
        <v>1</v>
      </c>
      <c r="C10" s="17">
        <v>-33.103</v>
      </c>
      <c r="D10" s="18">
        <v>-33.1101900926153</v>
      </c>
      <c r="E10" s="19">
        <v>-33.1061496509693</v>
      </c>
      <c r="F10" s="19">
        <v>-33.1039257006042</v>
      </c>
      <c r="G10" s="33">
        <v>-33.1011533189834</v>
      </c>
      <c r="H10" s="33">
        <v>-33.0968615395369</v>
      </c>
      <c r="I10" s="33">
        <v>-33.0999073572866</v>
      </c>
      <c r="J10" s="33">
        <v>-33.1055852196517</v>
      </c>
      <c r="K10" s="33">
        <v>-33.0999073572866</v>
      </c>
      <c r="M10" s="1">
        <f t="shared" si="0"/>
        <v>-33.102964470770445</v>
      </c>
      <c r="N10" s="1">
        <f t="shared" si="1"/>
        <v>0.004021294255357479</v>
      </c>
      <c r="P10" s="1">
        <f t="shared" si="2"/>
        <v>-33.10296002961675</v>
      </c>
      <c r="Q10" s="1">
        <f t="shared" si="3"/>
        <v>0.004298920791289142</v>
      </c>
      <c r="S10" s="1">
        <f t="shared" si="7"/>
        <v>-4.441153691914224E-06</v>
      </c>
      <c r="T10" s="1">
        <f t="shared" si="8"/>
        <v>-0.0002776265359316632</v>
      </c>
      <c r="V10" s="1">
        <f t="shared" si="4"/>
        <v>3.552922955663007E-05</v>
      </c>
      <c r="W10" s="1">
        <f t="shared" si="5"/>
        <v>3.9970383248544294E-05</v>
      </c>
      <c r="Y10" s="1">
        <f t="shared" si="6"/>
        <v>-4.441153691914224E-06</v>
      </c>
    </row>
    <row r="11" spans="2:25" ht="12.75">
      <c r="B11" s="1" t="s">
        <v>2</v>
      </c>
      <c r="C11" s="17">
        <v>-36.6766</v>
      </c>
      <c r="D11" s="18">
        <v>-36.6844420681875</v>
      </c>
      <c r="E11" s="19">
        <v>-36.6760694220102</v>
      </c>
      <c r="F11" s="19">
        <v>-36.6826541392576</v>
      </c>
      <c r="G11" s="33">
        <v>-36.6794091516681</v>
      </c>
      <c r="H11" s="33">
        <v>-36.6725829849023</v>
      </c>
      <c r="I11" s="33">
        <v>-36.6786300023235</v>
      </c>
      <c r="J11" s="33">
        <v>-36.6789714428691</v>
      </c>
      <c r="K11" s="33">
        <v>-36.6786300023235</v>
      </c>
      <c r="M11" s="1">
        <f t="shared" si="0"/>
        <v>-36.67866546817132</v>
      </c>
      <c r="N11" s="1">
        <f t="shared" si="1"/>
        <v>0.003498750192007311</v>
      </c>
      <c r="P11" s="1">
        <f t="shared" si="2"/>
        <v>-36.67892365169273</v>
      </c>
      <c r="Q11" s="1">
        <f t="shared" si="3"/>
        <v>0.0036475156836250646</v>
      </c>
      <c r="S11" s="1">
        <f t="shared" si="7"/>
        <v>0.0002581835214101602</v>
      </c>
      <c r="T11" s="1">
        <f t="shared" si="8"/>
        <v>-0.00014876549161775337</v>
      </c>
      <c r="V11" s="1">
        <f t="shared" si="4"/>
        <v>-0.002065468171316809</v>
      </c>
      <c r="W11" s="1">
        <f t="shared" si="5"/>
        <v>-0.002323651692726969</v>
      </c>
      <c r="Y11" s="1">
        <f t="shared" si="6"/>
        <v>0.0002581835214101602</v>
      </c>
    </row>
    <row r="12" spans="1:25" ht="12.75">
      <c r="A12" s="2">
        <v>4</v>
      </c>
      <c r="B12" s="1" t="s">
        <v>0</v>
      </c>
      <c r="C12" s="17">
        <v>32.7684</v>
      </c>
      <c r="D12" s="18">
        <v>32.7735704857849</v>
      </c>
      <c r="E12" s="19">
        <v>32.7721933642257</v>
      </c>
      <c r="F12" s="19">
        <v>32.7714769105393</v>
      </c>
      <c r="G12" s="33">
        <v>32.7728742924005</v>
      </c>
      <c r="I12" s="33">
        <v>32.7727535436245</v>
      </c>
      <c r="K12" s="33">
        <v>32.7727535436245</v>
      </c>
      <c r="M12" s="1">
        <f t="shared" si="0"/>
        <v>32.77200316288563</v>
      </c>
      <c r="N12" s="1">
        <f t="shared" si="1"/>
        <v>0.0017145169908253527</v>
      </c>
      <c r="P12" s="1">
        <f t="shared" si="2"/>
        <v>32.772603690033236</v>
      </c>
      <c r="Q12" s="1">
        <f t="shared" si="3"/>
        <v>0.0007058089203923569</v>
      </c>
      <c r="S12" s="1">
        <f t="shared" si="7"/>
        <v>-0.0006005271476041685</v>
      </c>
      <c r="T12" s="1">
        <f t="shared" si="8"/>
        <v>0.001008708070432996</v>
      </c>
      <c r="V12" s="1">
        <f t="shared" si="4"/>
        <v>0.0036031628856321163</v>
      </c>
      <c r="W12" s="1">
        <f t="shared" si="5"/>
        <v>0.004203690033236285</v>
      </c>
      <c r="Y12" s="1">
        <f t="shared" si="6"/>
        <v>-0.0006005271476041685</v>
      </c>
    </row>
    <row r="13" spans="2:25" ht="12.75">
      <c r="B13" s="1" t="s">
        <v>1</v>
      </c>
      <c r="C13" s="17">
        <v>-26.3498</v>
      </c>
      <c r="D13" s="18">
        <v>-26.3533093982124</v>
      </c>
      <c r="E13" s="19">
        <v>-26.3473541035746</v>
      </c>
      <c r="F13" s="13">
        <v>-26.3485531786755</v>
      </c>
      <c r="G13" s="33">
        <v>-26.3460547274271</v>
      </c>
      <c r="I13" s="33">
        <v>-26.344864804947</v>
      </c>
      <c r="K13" s="33">
        <v>-26.344864804947</v>
      </c>
      <c r="M13" s="1">
        <f t="shared" si="0"/>
        <v>-26.34782871682623</v>
      </c>
      <c r="N13" s="1">
        <f t="shared" si="1"/>
        <v>0.0030383798907053523</v>
      </c>
      <c r="P13" s="1">
        <f t="shared" si="2"/>
        <v>-26.347500169630603</v>
      </c>
      <c r="Q13" s="1">
        <f t="shared" si="3"/>
        <v>0.0031892600161082447</v>
      </c>
      <c r="S13" s="1">
        <f t="shared" si="7"/>
        <v>-0.0003285471956253616</v>
      </c>
      <c r="T13" s="1">
        <f t="shared" si="8"/>
        <v>-0.00015088012540289244</v>
      </c>
      <c r="V13" s="1">
        <f t="shared" si="4"/>
        <v>0.0019712831737699332</v>
      </c>
      <c r="W13" s="1">
        <f t="shared" si="5"/>
        <v>0.002299830369395295</v>
      </c>
      <c r="Y13" s="1">
        <f t="shared" si="6"/>
        <v>-0.0003285471956253616</v>
      </c>
    </row>
    <row r="14" spans="2:25" ht="12.75">
      <c r="B14" s="1" t="s">
        <v>2</v>
      </c>
      <c r="C14" s="17">
        <v>-15.4559</v>
      </c>
      <c r="D14" s="18">
        <v>-15.451332235327</v>
      </c>
      <c r="E14" s="19">
        <v>-15.4488101896013</v>
      </c>
      <c r="F14" s="13">
        <v>-15.450538329803</v>
      </c>
      <c r="G14" s="33">
        <v>-15.448506192848</v>
      </c>
      <c r="I14" s="33">
        <v>-15.4479297145905</v>
      </c>
      <c r="K14" s="33">
        <v>-15.4479297145905</v>
      </c>
      <c r="M14" s="1">
        <f t="shared" si="0"/>
        <v>-15.450135196680046</v>
      </c>
      <c r="N14" s="1">
        <f t="shared" si="1"/>
        <v>0.002856745668676978</v>
      </c>
      <c r="P14" s="1">
        <f t="shared" si="2"/>
        <v>-15.449174396126717</v>
      </c>
      <c r="Q14" s="1">
        <f t="shared" si="3"/>
        <v>0.0014278789413402996</v>
      </c>
      <c r="S14" s="1">
        <f t="shared" si="7"/>
        <v>-0.0009608005533294772</v>
      </c>
      <c r="T14" s="1">
        <f t="shared" si="8"/>
        <v>0.0014288667273366783</v>
      </c>
      <c r="V14" s="1">
        <f t="shared" si="4"/>
        <v>0.005764803319953771</v>
      </c>
      <c r="W14" s="1">
        <f t="shared" si="5"/>
        <v>0.006725603873283248</v>
      </c>
      <c r="Y14" s="1">
        <f t="shared" si="6"/>
        <v>-0.0009608005533294772</v>
      </c>
    </row>
    <row r="15" spans="1:25" ht="12.75">
      <c r="A15" s="2">
        <v>5</v>
      </c>
      <c r="B15" s="1" t="s">
        <v>0</v>
      </c>
      <c r="C15" s="17">
        <v>31.4294</v>
      </c>
      <c r="D15" s="18">
        <v>31.428343936517</v>
      </c>
      <c r="E15" s="19">
        <v>31.4303967162194</v>
      </c>
      <c r="F15" s="19">
        <v>31.4362853667536</v>
      </c>
      <c r="G15" s="33">
        <v>31.426582309578</v>
      </c>
      <c r="H15" s="13">
        <v>31.4286245926249</v>
      </c>
      <c r="I15" s="33">
        <v>31.4266810155122</v>
      </c>
      <c r="J15" s="33">
        <v>31.4316980899992</v>
      </c>
      <c r="K15" s="33">
        <v>31.4266810155122</v>
      </c>
      <c r="M15" s="1">
        <f t="shared" si="0"/>
        <v>31.429410338079613</v>
      </c>
      <c r="N15" s="1">
        <f t="shared" si="1"/>
        <v>0.003124972671810931</v>
      </c>
      <c r="P15" s="1">
        <f t="shared" si="2"/>
        <v>31.429411630339562</v>
      </c>
      <c r="Q15" s="1">
        <f t="shared" si="3"/>
        <v>0.0033407337380783565</v>
      </c>
      <c r="S15" s="1">
        <f t="shared" si="7"/>
        <v>-1.2922599488263131E-06</v>
      </c>
      <c r="T15" s="1">
        <f t="shared" si="8"/>
        <v>-0.00021576106626742565</v>
      </c>
      <c r="V15" s="1">
        <f t="shared" si="4"/>
        <v>1.0338079611926787E-05</v>
      </c>
      <c r="W15" s="1">
        <f t="shared" si="5"/>
        <v>1.16303395607531E-05</v>
      </c>
      <c r="Y15" s="1">
        <f t="shared" si="6"/>
        <v>-1.2922599488263131E-06</v>
      </c>
    </row>
    <row r="16" spans="2:25" ht="12.75">
      <c r="B16" s="1" t="s">
        <v>1</v>
      </c>
      <c r="C16" s="17">
        <v>-7.5547</v>
      </c>
      <c r="D16" s="18">
        <v>-7.55068218342915</v>
      </c>
      <c r="E16" s="19">
        <v>-7.55407344894595</v>
      </c>
      <c r="F16" s="19">
        <v>-7.55187872429755</v>
      </c>
      <c r="G16" s="33">
        <v>-7.55111522438728</v>
      </c>
      <c r="H16" s="13">
        <v>-7.54584174489463</v>
      </c>
      <c r="I16" s="33">
        <v>-7.55194311526196</v>
      </c>
      <c r="J16" s="33">
        <v>-7.55659652602253</v>
      </c>
      <c r="K16" s="33">
        <v>-7.55194311526196</v>
      </c>
      <c r="M16" s="1">
        <f t="shared" si="0"/>
        <v>-7.552086009166779</v>
      </c>
      <c r="N16" s="1">
        <f t="shared" si="1"/>
        <v>0.003023148559475447</v>
      </c>
      <c r="P16" s="1">
        <f t="shared" si="2"/>
        <v>-7.551759260312627</v>
      </c>
      <c r="Q16" s="1">
        <f t="shared" si="3"/>
        <v>0.003057271218296763</v>
      </c>
      <c r="S16" s="1">
        <f t="shared" si="7"/>
        <v>-0.00032674885415229227</v>
      </c>
      <c r="T16" s="1">
        <f t="shared" si="8"/>
        <v>-3.412265882131579E-05</v>
      </c>
      <c r="V16" s="1">
        <f t="shared" si="4"/>
        <v>0.0026139908332210027</v>
      </c>
      <c r="W16" s="1">
        <f t="shared" si="5"/>
        <v>0.002940739687373295</v>
      </c>
      <c r="Y16" s="1">
        <f t="shared" si="6"/>
        <v>-0.00032674885415229227</v>
      </c>
    </row>
    <row r="17" spans="2:25" ht="12.75">
      <c r="B17" s="1" t="s">
        <v>2</v>
      </c>
      <c r="C17" s="17">
        <v>-13.9061</v>
      </c>
      <c r="D17" s="18">
        <v>-13.911462479763</v>
      </c>
      <c r="E17" s="19">
        <v>-13.9124361928833</v>
      </c>
      <c r="F17" s="19">
        <v>-13.9083797420962</v>
      </c>
      <c r="G17" s="33">
        <v>-13.9083693484929</v>
      </c>
      <c r="H17" s="13">
        <v>-13.9049520668974</v>
      </c>
      <c r="I17" s="33">
        <v>-13.9081434724295</v>
      </c>
      <c r="J17" s="33">
        <v>-13.9079684857093</v>
      </c>
      <c r="K17" s="33">
        <v>-13.9081434724295</v>
      </c>
      <c r="M17" s="1">
        <f t="shared" si="0"/>
        <v>-13.908439473411233</v>
      </c>
      <c r="N17" s="1">
        <f t="shared" si="1"/>
        <v>0.002322526153989554</v>
      </c>
      <c r="P17" s="1">
        <f t="shared" si="2"/>
        <v>-13.908731907587638</v>
      </c>
      <c r="Q17" s="1">
        <f t="shared" si="3"/>
        <v>0.00229893590495453</v>
      </c>
      <c r="S17" s="1">
        <f t="shared" si="7"/>
        <v>0.0002924341764050098</v>
      </c>
      <c r="T17" s="1">
        <f t="shared" si="8"/>
        <v>2.3590249035023922E-05</v>
      </c>
      <c r="V17" s="1">
        <f t="shared" si="4"/>
        <v>-0.002339473411232973</v>
      </c>
      <c r="W17" s="1">
        <f t="shared" si="5"/>
        <v>-0.0026319075876379827</v>
      </c>
      <c r="Y17" s="1">
        <f t="shared" si="6"/>
        <v>0.0002924341764050098</v>
      </c>
    </row>
    <row r="18" spans="1:25" ht="12.75">
      <c r="A18" s="2">
        <v>6</v>
      </c>
      <c r="B18" s="1" t="s">
        <v>0</v>
      </c>
      <c r="C18" s="17">
        <v>20.3845</v>
      </c>
      <c r="D18" s="18">
        <v>20.3840043277135</v>
      </c>
      <c r="E18" s="19">
        <v>20.3856714998932</v>
      </c>
      <c r="F18" s="19">
        <v>20.3864894495618</v>
      </c>
      <c r="G18" s="33">
        <v>20.378571456929</v>
      </c>
      <c r="H18" s="33">
        <v>20.386770987341</v>
      </c>
      <c r="I18" s="33">
        <v>20.3780156360787</v>
      </c>
      <c r="J18" s="33">
        <v>20.388172675472</v>
      </c>
      <c r="K18" s="33">
        <v>20.3780156360787</v>
      </c>
      <c r="M18" s="1">
        <f t="shared" si="0"/>
        <v>20.383356852118652</v>
      </c>
      <c r="N18" s="1">
        <f t="shared" si="1"/>
        <v>0.004057438098183574</v>
      </c>
      <c r="P18" s="1">
        <f t="shared" si="2"/>
        <v>20.38321395863349</v>
      </c>
      <c r="Q18" s="1">
        <f t="shared" si="3"/>
        <v>0.004313306585461249</v>
      </c>
      <c r="S18" s="1">
        <f t="shared" si="7"/>
        <v>0.0001428934851617214</v>
      </c>
      <c r="T18" s="1">
        <f t="shared" si="8"/>
        <v>-0.00025586848727767505</v>
      </c>
      <c r="V18" s="1">
        <f t="shared" si="4"/>
        <v>-0.001143147881347062</v>
      </c>
      <c r="W18" s="1">
        <f t="shared" si="5"/>
        <v>-0.0012860413665087833</v>
      </c>
      <c r="Y18" s="1">
        <f t="shared" si="6"/>
        <v>0.0001428934851617214</v>
      </c>
    </row>
    <row r="19" spans="2:25" ht="12.75">
      <c r="B19" s="1" t="s">
        <v>1</v>
      </c>
      <c r="C19" s="17">
        <v>9.8926</v>
      </c>
      <c r="D19" s="18">
        <v>9.90239379593866</v>
      </c>
      <c r="E19" s="19">
        <v>9.89437989452098</v>
      </c>
      <c r="F19" s="19">
        <v>9.90192154771716</v>
      </c>
      <c r="G19" s="33">
        <v>9.89339526086305</v>
      </c>
      <c r="H19" s="33">
        <v>9.8980106911808</v>
      </c>
      <c r="I19" s="33">
        <v>9.89474037208703</v>
      </c>
      <c r="J19" s="33">
        <v>9.89253759201471</v>
      </c>
      <c r="K19" s="33">
        <v>9.89474037208703</v>
      </c>
      <c r="M19" s="1">
        <f t="shared" si="0"/>
        <v>9.896079947378825</v>
      </c>
      <c r="N19" s="1">
        <f t="shared" si="1"/>
        <v>0.003808899289747874</v>
      </c>
      <c r="P19" s="1">
        <f t="shared" si="2"/>
        <v>9.896514940801177</v>
      </c>
      <c r="Q19" s="1">
        <f t="shared" si="3"/>
        <v>0.0038254397023875487</v>
      </c>
      <c r="S19" s="1">
        <f t="shared" si="7"/>
        <v>-0.0004349934223526475</v>
      </c>
      <c r="T19" s="1">
        <f t="shared" si="8"/>
        <v>-1.6540412639674817E-05</v>
      </c>
      <c r="V19" s="1">
        <f t="shared" si="4"/>
        <v>0.0034799473788247326</v>
      </c>
      <c r="W19" s="1">
        <f t="shared" si="5"/>
        <v>0.00391494080117738</v>
      </c>
      <c r="Y19" s="1">
        <f t="shared" si="6"/>
        <v>-0.0004349934223526475</v>
      </c>
    </row>
    <row r="20" spans="2:25" ht="12.75">
      <c r="B20" s="1" t="s">
        <v>2</v>
      </c>
      <c r="C20" s="17">
        <v>-8.6744</v>
      </c>
      <c r="D20" s="18">
        <v>-8.670743160987</v>
      </c>
      <c r="E20" s="19">
        <v>-8.67728141701203</v>
      </c>
      <c r="F20" s="19">
        <v>-8.67504628971868</v>
      </c>
      <c r="G20" s="33">
        <v>-8.67601971216858</v>
      </c>
      <c r="H20" s="33">
        <v>-8.67520214170764</v>
      </c>
      <c r="I20" s="33">
        <v>-8.67751476816942</v>
      </c>
      <c r="J20" s="33">
        <v>-8.67619729038933</v>
      </c>
      <c r="K20" s="33">
        <v>-8.67751476816942</v>
      </c>
      <c r="M20" s="1">
        <f t="shared" si="0"/>
        <v>-8.675546616480233</v>
      </c>
      <c r="N20" s="1">
        <f t="shared" si="1"/>
        <v>0.0021260548811186603</v>
      </c>
      <c r="P20" s="1">
        <f t="shared" si="2"/>
        <v>-8.675689943540263</v>
      </c>
      <c r="Q20" s="1">
        <f t="shared" si="3"/>
        <v>0.0022258803824359804</v>
      </c>
      <c r="S20" s="1">
        <f t="shared" si="7"/>
        <v>0.00014332706003017393</v>
      </c>
      <c r="T20" s="1">
        <f t="shared" si="8"/>
        <v>-9.982550131732012E-05</v>
      </c>
      <c r="V20" s="1">
        <f t="shared" si="4"/>
        <v>-0.0011466164802325096</v>
      </c>
      <c r="W20" s="1">
        <f t="shared" si="5"/>
        <v>-0.0012899435402626835</v>
      </c>
      <c r="Y20" s="1">
        <f t="shared" si="6"/>
        <v>0.00014332706003017393</v>
      </c>
    </row>
    <row r="21" spans="1:25" ht="12.75">
      <c r="A21" s="2">
        <v>7</v>
      </c>
      <c r="B21" s="1" t="s">
        <v>0</v>
      </c>
      <c r="C21" s="17">
        <v>56.0574</v>
      </c>
      <c r="D21" s="18">
        <v>56.0566533962226</v>
      </c>
      <c r="E21" s="19">
        <v>56.0520507038733</v>
      </c>
      <c r="F21" s="19">
        <v>56.0517555241875</v>
      </c>
      <c r="H21" s="33">
        <v>56.0509125481377</v>
      </c>
      <c r="M21" s="1">
        <f t="shared" si="0"/>
        <v>56.05375443448422</v>
      </c>
      <c r="N21" s="1">
        <f t="shared" si="1"/>
        <v>0.003027737829877982</v>
      </c>
      <c r="P21" s="1">
        <f t="shared" si="2"/>
        <v>56.052843043105284</v>
      </c>
      <c r="Q21" s="1">
        <f t="shared" si="3"/>
        <v>0.002585607636745073</v>
      </c>
      <c r="S21" s="1">
        <f t="shared" si="7"/>
        <v>0.0009113913789349226</v>
      </c>
      <c r="T21" s="1">
        <f t="shared" si="8"/>
        <v>0.00044213019313290875</v>
      </c>
      <c r="V21" s="1">
        <f t="shared" si="4"/>
        <v>-0.003645565515782323</v>
      </c>
      <c r="W21" s="1">
        <f t="shared" si="5"/>
        <v>-0.004556956894717246</v>
      </c>
      <c r="Y21" s="1">
        <f t="shared" si="6"/>
        <v>0.0009113913789349226</v>
      </c>
    </row>
    <row r="22" spans="2:25" ht="12.75">
      <c r="B22" s="1" t="s">
        <v>1</v>
      </c>
      <c r="C22" s="17">
        <v>44.5573</v>
      </c>
      <c r="D22" s="18">
        <v>44.5616478112726</v>
      </c>
      <c r="E22" s="19">
        <v>44.5611561703137</v>
      </c>
      <c r="F22" s="19">
        <v>44.5656744921174</v>
      </c>
      <c r="H22" s="33">
        <v>44.5611691756388</v>
      </c>
      <c r="M22" s="1">
        <f t="shared" si="0"/>
        <v>44.5613895298685</v>
      </c>
      <c r="N22" s="1">
        <f t="shared" si="1"/>
        <v>0.002968790914326681</v>
      </c>
      <c r="P22" s="1">
        <f t="shared" si="2"/>
        <v>44.56241191233563</v>
      </c>
      <c r="Q22" s="1">
        <f t="shared" si="3"/>
        <v>0.002187049747203784</v>
      </c>
      <c r="S22" s="1">
        <f t="shared" si="7"/>
        <v>-0.0010223824671271586</v>
      </c>
      <c r="T22" s="1">
        <f t="shared" si="8"/>
        <v>0.000781741167122897</v>
      </c>
      <c r="V22" s="1">
        <f t="shared" si="4"/>
        <v>0.004089529868501529</v>
      </c>
      <c r="W22" s="1">
        <f t="shared" si="5"/>
        <v>0.005111912335628688</v>
      </c>
      <c r="Y22" s="1">
        <f t="shared" si="6"/>
        <v>-0.0010223824671271586</v>
      </c>
    </row>
    <row r="23" spans="2:25" ht="12.75">
      <c r="B23" s="1" t="s">
        <v>2</v>
      </c>
      <c r="C23" s="17">
        <v>-22.7259</v>
      </c>
      <c r="D23" s="18">
        <v>-22.7261102819266</v>
      </c>
      <c r="E23" s="19">
        <v>-22.722809810697</v>
      </c>
      <c r="F23" s="19">
        <v>-22.7261401390365</v>
      </c>
      <c r="H23" s="33">
        <v>-22.7260025365656</v>
      </c>
      <c r="M23" s="1">
        <f t="shared" si="0"/>
        <v>-22.725392553645143</v>
      </c>
      <c r="N23" s="1">
        <f t="shared" si="1"/>
        <v>0.0014469070379481788</v>
      </c>
      <c r="P23" s="1">
        <f t="shared" si="2"/>
        <v>-22.725265692056425</v>
      </c>
      <c r="Q23" s="1">
        <f t="shared" si="3"/>
        <v>0.0016383205477999495</v>
      </c>
      <c r="S23" s="1">
        <f t="shared" si="7"/>
        <v>-0.000126861588718441</v>
      </c>
      <c r="T23" s="1">
        <f t="shared" si="8"/>
        <v>-0.0001914135098517707</v>
      </c>
      <c r="V23" s="1">
        <f t="shared" si="4"/>
        <v>0.0005074463548560004</v>
      </c>
      <c r="W23" s="1">
        <f t="shared" si="5"/>
        <v>0.0006343079435744414</v>
      </c>
      <c r="Y23" s="1">
        <f t="shared" si="6"/>
        <v>-0.000126861588718441</v>
      </c>
    </row>
    <row r="24" spans="1:25" ht="12.75">
      <c r="A24" s="2">
        <v>8</v>
      </c>
      <c r="B24" s="1" t="s">
        <v>0</v>
      </c>
      <c r="C24" s="17">
        <v>76.5308</v>
      </c>
      <c r="D24" s="18">
        <v>76.5286801433294</v>
      </c>
      <c r="E24" s="19">
        <v>76.5316699993699</v>
      </c>
      <c r="F24" s="19">
        <v>76.522219366457</v>
      </c>
      <c r="H24" s="33">
        <v>76.5236049517282</v>
      </c>
      <c r="M24" s="1">
        <f t="shared" si="0"/>
        <v>76.5273948921769</v>
      </c>
      <c r="N24" s="1">
        <f t="shared" si="1"/>
        <v>0.004262419688557455</v>
      </c>
      <c r="P24" s="1">
        <f t="shared" si="2"/>
        <v>76.52654361522113</v>
      </c>
      <c r="Q24" s="1">
        <f t="shared" si="3"/>
        <v>0.004403764953496199</v>
      </c>
      <c r="S24" s="1">
        <f t="shared" si="7"/>
        <v>0.0008512769557711408</v>
      </c>
      <c r="T24" s="1">
        <f t="shared" si="8"/>
        <v>-0.00014134526493874387</v>
      </c>
      <c r="V24" s="1">
        <f t="shared" si="4"/>
        <v>-0.003405107823098774</v>
      </c>
      <c r="W24" s="1">
        <f t="shared" si="5"/>
        <v>-0.004256384778869915</v>
      </c>
      <c r="Y24" s="1">
        <f t="shared" si="6"/>
        <v>0.0008512769557711408</v>
      </c>
    </row>
    <row r="25" spans="2:25" ht="12.75">
      <c r="B25" s="1" t="s">
        <v>1</v>
      </c>
      <c r="C25" s="17">
        <v>31.3921</v>
      </c>
      <c r="D25" s="18">
        <v>31.3913823016192</v>
      </c>
      <c r="E25" s="19">
        <v>31.3909499128062</v>
      </c>
      <c r="F25" s="19">
        <v>31.3858002214568</v>
      </c>
      <c r="H25" s="33">
        <v>31.3833720209737</v>
      </c>
      <c r="M25" s="1">
        <f t="shared" si="0"/>
        <v>31.38872089137118</v>
      </c>
      <c r="N25" s="1">
        <f t="shared" si="1"/>
        <v>0.003892645099068458</v>
      </c>
      <c r="P25" s="1">
        <f t="shared" si="2"/>
        <v>31.387876114213974</v>
      </c>
      <c r="Q25" s="1">
        <f t="shared" si="3"/>
        <v>0.003930130386407983</v>
      </c>
      <c r="S25" s="1">
        <f t="shared" si="7"/>
        <v>0.000844777157205101</v>
      </c>
      <c r="T25" s="1">
        <f t="shared" si="8"/>
        <v>-3.74852873395253E-05</v>
      </c>
      <c r="V25" s="1">
        <f t="shared" si="4"/>
        <v>-0.003379108628820404</v>
      </c>
      <c r="W25" s="1">
        <f t="shared" si="5"/>
        <v>-0.004223885786025505</v>
      </c>
      <c r="Y25" s="1">
        <f t="shared" si="6"/>
        <v>0.000844777157205101</v>
      </c>
    </row>
    <row r="26" spans="2:25" ht="12.75">
      <c r="B26" s="1" t="s">
        <v>2</v>
      </c>
      <c r="C26" s="17">
        <v>-30.0788</v>
      </c>
      <c r="D26" s="18">
        <v>-30.0725512807672</v>
      </c>
      <c r="E26" s="19">
        <v>-30.0719197540236</v>
      </c>
      <c r="F26" s="19">
        <v>-30.0664231532171</v>
      </c>
      <c r="H26" s="33">
        <v>-30.0675644937239</v>
      </c>
      <c r="M26" s="1">
        <f t="shared" si="0"/>
        <v>-30.071451736346358</v>
      </c>
      <c r="N26" s="1">
        <f t="shared" si="1"/>
        <v>0.0048944438064188155</v>
      </c>
      <c r="P26" s="1">
        <f t="shared" si="2"/>
        <v>-30.069614670432948</v>
      </c>
      <c r="Q26" s="1">
        <f t="shared" si="3"/>
        <v>0.0030727890312927855</v>
      </c>
      <c r="S26" s="1">
        <f t="shared" si="7"/>
        <v>-0.0018370659134099299</v>
      </c>
      <c r="T26" s="1">
        <f t="shared" si="8"/>
        <v>0.00182165477512603</v>
      </c>
      <c r="V26" s="1">
        <f t="shared" si="4"/>
        <v>0.007348263653643272</v>
      </c>
      <c r="W26" s="1">
        <f t="shared" si="5"/>
        <v>0.009185329567053202</v>
      </c>
      <c r="Y26" s="1">
        <f t="shared" si="6"/>
        <v>-0.0018370659134099299</v>
      </c>
    </row>
    <row r="27" spans="1:25" ht="12.75">
      <c r="A27" s="2">
        <v>9</v>
      </c>
      <c r="B27" s="1" t="s">
        <v>0</v>
      </c>
      <c r="C27" s="17">
        <v>63.064</v>
      </c>
      <c r="D27" s="18">
        <v>63.0612179582485</v>
      </c>
      <c r="E27" s="19">
        <v>63.0666515943214</v>
      </c>
      <c r="F27" s="19">
        <v>63.0629399422868</v>
      </c>
      <c r="G27" s="13">
        <v>63.058468402148</v>
      </c>
      <c r="H27" s="33">
        <v>63.0612556702252</v>
      </c>
      <c r="I27" s="13">
        <v>63.0584469253175</v>
      </c>
      <c r="J27" s="33">
        <v>63.0628085159773</v>
      </c>
      <c r="K27" s="33">
        <v>63.0584469253175</v>
      </c>
      <c r="M27" s="1">
        <f>AVERAGE(C27:K27)</f>
        <v>63.061581770426905</v>
      </c>
      <c r="N27" s="1">
        <f>STDEV(C27:K27)</f>
        <v>0.0028391626062662175</v>
      </c>
      <c r="P27" s="1">
        <f>AVERAGE(D27:K27)</f>
        <v>63.061279491730275</v>
      </c>
      <c r="Q27" s="1">
        <f>STDEV(D27:K27)</f>
        <v>0.002876206352791842</v>
      </c>
      <c r="S27" s="1">
        <f t="shared" si="7"/>
        <v>0.00030227869662979856</v>
      </c>
      <c r="T27" s="1">
        <f t="shared" si="8"/>
        <v>-3.704374652562436E-05</v>
      </c>
      <c r="V27" s="1">
        <f t="shared" si="4"/>
        <v>-0.002418229573095232</v>
      </c>
      <c r="W27" s="1">
        <f t="shared" si="5"/>
        <v>-0.0027205082697250305</v>
      </c>
      <c r="Y27" s="1">
        <f t="shared" si="6"/>
        <v>0.00030227869662979856</v>
      </c>
    </row>
    <row r="28" spans="2:25" ht="12.75">
      <c r="B28" s="1" t="s">
        <v>1</v>
      </c>
      <c r="C28" s="17">
        <v>22.5585</v>
      </c>
      <c r="D28" s="18">
        <v>22.5642133726645</v>
      </c>
      <c r="E28" s="19">
        <v>22.5637741128327</v>
      </c>
      <c r="F28" s="19">
        <v>22.5607019567019</v>
      </c>
      <c r="G28" s="13">
        <v>22.5677004625876</v>
      </c>
      <c r="H28" s="33">
        <v>22.5590303070466</v>
      </c>
      <c r="I28" s="13">
        <v>22.5610976953429</v>
      </c>
      <c r="J28" s="33">
        <v>22.5601585946316</v>
      </c>
      <c r="K28" s="33">
        <v>22.5610976953429</v>
      </c>
      <c r="M28" s="1">
        <f>AVERAGE(C28:K28)</f>
        <v>22.561808244127857</v>
      </c>
      <c r="N28" s="1">
        <f>STDEV(C28:K28)</f>
        <v>0.00291513099057402</v>
      </c>
      <c r="P28" s="1">
        <f>AVERAGE(D28:K28)</f>
        <v>22.562221774643838</v>
      </c>
      <c r="Q28" s="1">
        <f>STDEV(D28:K28)</f>
        <v>0.0028201157632508377</v>
      </c>
      <c r="S28" s="1">
        <f t="shared" si="7"/>
        <v>-0.00041353051598136403</v>
      </c>
      <c r="T28" s="1">
        <f t="shared" si="8"/>
        <v>9.501522732318236E-05</v>
      </c>
      <c r="V28" s="1">
        <f t="shared" si="4"/>
        <v>0.0033082441278580177</v>
      </c>
      <c r="W28" s="1">
        <f t="shared" si="5"/>
        <v>0.0037217746438393817</v>
      </c>
      <c r="Y28" s="1">
        <f t="shared" si="6"/>
        <v>-0.00041353051598136403</v>
      </c>
    </row>
    <row r="29" spans="2:25" ht="12.75">
      <c r="B29" s="1" t="s">
        <v>2</v>
      </c>
      <c r="C29" s="17">
        <v>-49.8256</v>
      </c>
      <c r="D29" s="18">
        <v>-49.8286720713707</v>
      </c>
      <c r="E29" s="19">
        <v>-49.8287004264771</v>
      </c>
      <c r="F29" s="19">
        <v>-49.8294778036323</v>
      </c>
      <c r="G29" s="13">
        <v>-49.823425301902</v>
      </c>
      <c r="H29" s="33">
        <v>-49.8292372994555</v>
      </c>
      <c r="I29" s="13">
        <v>-49.8187092428368</v>
      </c>
      <c r="J29" s="33">
        <v>-49.8284670962817</v>
      </c>
      <c r="K29" s="33">
        <v>-49.8187092428368</v>
      </c>
      <c r="M29" s="1">
        <f>AVERAGE(C29:K29)</f>
        <v>-49.825666498310326</v>
      </c>
      <c r="N29" s="1">
        <f>STDEV(C29:K29)</f>
        <v>0.004404435242301332</v>
      </c>
      <c r="P29" s="1">
        <f>AVERAGE(D29:K29)</f>
        <v>-49.82567481059912</v>
      </c>
      <c r="Q29" s="1">
        <f>STDEV(D29:K29)</f>
        <v>0.004708463863096101</v>
      </c>
      <c r="S29" s="1">
        <f t="shared" si="7"/>
        <v>8.312288791501032E-06</v>
      </c>
      <c r="T29" s="1">
        <f t="shared" si="8"/>
        <v>-0.00030402862079476935</v>
      </c>
      <c r="V29" s="1">
        <f t="shared" si="4"/>
        <v>-6.649831032490283E-05</v>
      </c>
      <c r="W29" s="1">
        <f t="shared" si="5"/>
        <v>-7.481059911640386E-05</v>
      </c>
      <c r="Y29" s="1">
        <f t="shared" si="6"/>
        <v>8.312288791501032E-06</v>
      </c>
    </row>
    <row r="30" spans="1:25" ht="12.75">
      <c r="A30" s="2">
        <v>10</v>
      </c>
      <c r="B30" s="1" t="s">
        <v>0</v>
      </c>
      <c r="C30" s="17">
        <v>68.9759</v>
      </c>
      <c r="D30" s="18">
        <v>68.9730574134416</v>
      </c>
      <c r="E30" s="19">
        <v>68.9729004857831</v>
      </c>
      <c r="F30" s="33">
        <v>68.9740529095868</v>
      </c>
      <c r="G30" s="13">
        <v>68.9772911516893</v>
      </c>
      <c r="H30" s="33">
        <v>68.9786843015953</v>
      </c>
      <c r="I30" s="13">
        <v>68.976752524199</v>
      </c>
      <c r="J30" s="33">
        <v>68.9763288158458</v>
      </c>
      <c r="K30" s="13">
        <v>68.976752524199</v>
      </c>
      <c r="M30" s="1">
        <f>AVERAGE(C30:K30)</f>
        <v>68.97574668070443</v>
      </c>
      <c r="N30" s="1">
        <f>STDEV(C30:K30)</f>
        <v>0.001987545032885132</v>
      </c>
      <c r="P30" s="1">
        <f>AVERAGE(D30:K30)</f>
        <v>68.9757275157925</v>
      </c>
      <c r="Q30" s="1">
        <f>STDEV(D30:K30)</f>
        <v>0.002123885822354186</v>
      </c>
      <c r="S30" s="1">
        <f t="shared" si="7"/>
        <v>1.9164911932989526E-05</v>
      </c>
      <c r="T30" s="1">
        <f t="shared" si="8"/>
        <v>-0.00013634078946905392</v>
      </c>
      <c r="V30" s="1">
        <f t="shared" si="4"/>
        <v>-0.0001533192955633922</v>
      </c>
      <c r="W30" s="1">
        <f t="shared" si="5"/>
        <v>-0.00017248420749638171</v>
      </c>
      <c r="Y30" s="1">
        <f t="shared" si="6"/>
        <v>1.9164911932989526E-05</v>
      </c>
    </row>
    <row r="31" spans="2:25" ht="12.75">
      <c r="B31" s="1" t="s">
        <v>1</v>
      </c>
      <c r="C31" s="17">
        <v>-14.7697</v>
      </c>
      <c r="D31" s="18">
        <v>-14.7749177702454</v>
      </c>
      <c r="E31" s="19">
        <v>-14.780848307548</v>
      </c>
      <c r="F31" s="33">
        <v>-14.7794796305639</v>
      </c>
      <c r="G31" s="13">
        <v>-14.7778344382836</v>
      </c>
      <c r="H31" s="33">
        <v>-14.7780448486534</v>
      </c>
      <c r="I31" s="13">
        <v>-14.7753948440667</v>
      </c>
      <c r="J31" s="33">
        <v>-14.7646979602391</v>
      </c>
      <c r="K31" s="13">
        <v>-14.7753948440667</v>
      </c>
      <c r="M31" s="1">
        <f>AVERAGE(C31:K31)</f>
        <v>-14.775145849296312</v>
      </c>
      <c r="N31" s="1">
        <f>STDEV(C31:K31)</f>
        <v>0.005073510561697698</v>
      </c>
      <c r="P31" s="1">
        <f>AVERAGE(D31:K31)</f>
        <v>-14.775826580458348</v>
      </c>
      <c r="Q31" s="1">
        <f>STDEV(D31:K31)</f>
        <v>0.004965015342795592</v>
      </c>
      <c r="S31" s="1">
        <f t="shared" si="7"/>
        <v>0.0006807311620367074</v>
      </c>
      <c r="T31" s="1">
        <f t="shared" si="8"/>
        <v>0.00010849521890210576</v>
      </c>
      <c r="V31" s="1">
        <f t="shared" si="4"/>
        <v>-0.0054458492963114224</v>
      </c>
      <c r="W31" s="1">
        <f t="shared" si="5"/>
        <v>-0.00612658045834813</v>
      </c>
      <c r="Y31" s="1">
        <f t="shared" si="6"/>
        <v>0.0006807311620367074</v>
      </c>
    </row>
    <row r="32" spans="2:25" ht="12.75">
      <c r="B32" s="1" t="s">
        <v>2</v>
      </c>
      <c r="C32" s="20">
        <v>-55.3992</v>
      </c>
      <c r="D32" s="21">
        <v>-55.3907872260564</v>
      </c>
      <c r="E32" s="22">
        <v>-55.3957790285608</v>
      </c>
      <c r="F32" s="34">
        <v>-55.393728690768</v>
      </c>
      <c r="G32" s="13">
        <v>-55.3874977599576</v>
      </c>
      <c r="H32" s="33">
        <v>-55.395770824967</v>
      </c>
      <c r="I32" s="13">
        <v>-55.393494414091</v>
      </c>
      <c r="J32" s="33">
        <v>-55.3917378737369</v>
      </c>
      <c r="K32" s="13">
        <v>-55.393494414091</v>
      </c>
      <c r="M32" s="1">
        <f>AVERAGE(C32:K32)</f>
        <v>-55.393498914692074</v>
      </c>
      <c r="N32" s="1">
        <f>STDEV(C32:K32)</f>
        <v>0.0033426053731631573</v>
      </c>
      <c r="P32" s="1">
        <f>AVERAGE(D32:K32)</f>
        <v>-55.39278627902858</v>
      </c>
      <c r="Q32" s="1">
        <f>STDEV(D32:K32)</f>
        <v>0.0027469181444554633</v>
      </c>
      <c r="S32" s="1">
        <f t="shared" si="7"/>
        <v>-0.0007126356634969966</v>
      </c>
      <c r="T32" s="1">
        <f t="shared" si="8"/>
        <v>0.000595687228707694</v>
      </c>
      <c r="V32" s="1">
        <f t="shared" si="4"/>
        <v>0.005701085307926235</v>
      </c>
      <c r="W32" s="1">
        <f t="shared" si="5"/>
        <v>0.006413720971423231</v>
      </c>
      <c r="Y32" s="1">
        <f t="shared" si="6"/>
        <v>-0.0007126356634969966</v>
      </c>
    </row>
  </sheetData>
  <mergeCells count="1">
    <mergeCell ref="D1:K1"/>
  </mergeCells>
  <conditionalFormatting sqref="N3:O32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orientation="portrait" paperSize="9"/>
  <ignoredErrors>
    <ignoredError sqref="P3:Q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N33" sqref="N33"/>
    </sheetView>
  </sheetViews>
  <sheetFormatPr defaultColWidth="9.140625" defaultRowHeight="12.75"/>
  <cols>
    <col min="4" max="11" width="9.140625" style="1" customWidth="1"/>
  </cols>
  <sheetData>
    <row r="1" spans="1:3" ht="12.75">
      <c r="A1" s="2" t="s">
        <v>34</v>
      </c>
      <c r="B1" s="1"/>
      <c r="C1" s="1"/>
    </row>
    <row r="2" spans="1:11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</row>
    <row r="3" spans="1:11" ht="12.75">
      <c r="A3" s="2">
        <v>1</v>
      </c>
      <c r="B3" s="1" t="s">
        <v>0</v>
      </c>
      <c r="D3" s="6">
        <f aca="true" t="shared" si="0" ref="D3:K12">IF(Data="","",Data-Ref)</f>
        <v>-0.0001533079717006558</v>
      </c>
      <c r="E3" s="5">
        <f t="shared" si="0"/>
        <v>0.0019290940953027302</v>
      </c>
      <c r="F3" s="5">
        <f t="shared" si="0"/>
        <v>-0.0015646228153940456</v>
      </c>
      <c r="G3" s="5">
        <f t="shared" si="0"/>
        <v>0.0032750661228959643</v>
      </c>
      <c r="H3" s="5">
        <f t="shared" si="0"/>
        <v>0.005245224466307263</v>
      </c>
      <c r="I3" s="5">
        <f t="shared" si="0"/>
        <v>0.004893587927497833</v>
      </c>
      <c r="J3" s="5">
        <f t="shared" si="0"/>
      </c>
      <c r="K3" s="5">
        <f t="shared" si="0"/>
        <v>0.004893587927497833</v>
      </c>
    </row>
    <row r="4" spans="1:11" ht="12.75">
      <c r="A4" s="2"/>
      <c r="B4" s="1" t="s">
        <v>1</v>
      </c>
      <c r="D4" s="7">
        <f t="shared" si="0"/>
        <v>-0.0018836076535997393</v>
      </c>
      <c r="E4" s="4">
        <f t="shared" si="0"/>
        <v>0.002312334959100326</v>
      </c>
      <c r="F4" s="10">
        <f t="shared" si="0"/>
        <v>-0.0053526102707976975</v>
      </c>
      <c r="G4" s="4">
        <f t="shared" si="0"/>
        <v>-0.010398992350499014</v>
      </c>
      <c r="H4" s="4">
        <f t="shared" si="0"/>
        <v>-0.00650751474809752</v>
      </c>
      <c r="I4" s="4">
        <f t="shared" si="0"/>
        <v>-0.00753126793619785</v>
      </c>
      <c r="J4" s="4">
        <f t="shared" si="0"/>
      </c>
      <c r="K4" s="4">
        <f t="shared" si="0"/>
        <v>-0.00753126793619785</v>
      </c>
    </row>
    <row r="5" spans="1:11" ht="12.75">
      <c r="A5" s="2"/>
      <c r="B5" s="1" t="s">
        <v>2</v>
      </c>
      <c r="D5" s="7">
        <f t="shared" si="0"/>
        <v>0.00026551530950058577</v>
      </c>
      <c r="E5" s="4">
        <f t="shared" si="0"/>
        <v>-0.0007105299695027156</v>
      </c>
      <c r="F5" s="4">
        <f t="shared" si="0"/>
        <v>-0.001059831444599979</v>
      </c>
      <c r="G5" s="4">
        <f t="shared" si="0"/>
        <v>-0.003910067458797073</v>
      </c>
      <c r="H5" s="4">
        <f t="shared" si="0"/>
        <v>-0.007248043322903186</v>
      </c>
      <c r="I5" s="4">
        <f t="shared" si="0"/>
        <v>-0.0036137684637012057</v>
      </c>
      <c r="J5" s="4">
        <f t="shared" si="0"/>
      </c>
      <c r="K5" s="4">
        <f t="shared" si="0"/>
        <v>-0.0036137684637012057</v>
      </c>
    </row>
    <row r="6" spans="1:11" ht="12.75">
      <c r="A6" s="2">
        <v>2</v>
      </c>
      <c r="B6" s="1" t="s">
        <v>0</v>
      </c>
      <c r="D6" s="7">
        <f t="shared" si="0"/>
        <v>-0.0021614800123046507</v>
      </c>
      <c r="E6" s="4">
        <f t="shared" si="0"/>
        <v>-0.008905239406502119</v>
      </c>
      <c r="F6" s="4">
        <f t="shared" si="0"/>
        <v>-0.0033953406491065152</v>
      </c>
      <c r="G6" s="4">
        <f t="shared" si="0"/>
        <v>-0.002778190926107982</v>
      </c>
      <c r="H6" s="4">
        <f t="shared" si="0"/>
        <v>-0.003517642062902837</v>
      </c>
      <c r="I6" s="4">
        <f t="shared" si="0"/>
        <v>-0.0027307079846110582</v>
      </c>
      <c r="J6" s="4">
        <f t="shared" si="0"/>
        <v>-0.008673601893008254</v>
      </c>
      <c r="K6" s="4">
        <f t="shared" si="0"/>
        <v>-0.0027307079846110582</v>
      </c>
    </row>
    <row r="7" spans="1:11" ht="12.75">
      <c r="A7" s="2"/>
      <c r="B7" s="1" t="s">
        <v>1</v>
      </c>
      <c r="D7" s="7">
        <f t="shared" si="0"/>
        <v>-0.0053542293390975715</v>
      </c>
      <c r="E7" s="4">
        <f t="shared" si="0"/>
        <v>-0.0008469143947991142</v>
      </c>
      <c r="F7" s="4">
        <f t="shared" si="0"/>
        <v>-0.0016083735811989186</v>
      </c>
      <c r="G7" s="4">
        <f t="shared" si="0"/>
        <v>-0.0006390220186993645</v>
      </c>
      <c r="H7" s="4">
        <f t="shared" si="0"/>
        <v>-0.0012265470071000095</v>
      </c>
      <c r="I7" s="4">
        <f t="shared" si="0"/>
        <v>-0.0022966779313975394</v>
      </c>
      <c r="J7" s="4">
        <f t="shared" si="0"/>
        <v>-0.0021164807329974167</v>
      </c>
      <c r="K7" s="4">
        <f t="shared" si="0"/>
        <v>-0.0022966779313975394</v>
      </c>
    </row>
    <row r="8" spans="1:11" ht="12.75">
      <c r="A8" s="2"/>
      <c r="B8" s="1" t="s">
        <v>2</v>
      </c>
      <c r="D8" s="7">
        <f t="shared" si="0"/>
        <v>-0.006664710923999451</v>
      </c>
      <c r="E8" s="4">
        <f t="shared" si="0"/>
        <v>-0.007983228765198191</v>
      </c>
      <c r="F8" s="4">
        <f t="shared" si="0"/>
        <v>-0.00905188102620258</v>
      </c>
      <c r="G8" s="4">
        <f t="shared" si="0"/>
        <v>-0.010662465503898488</v>
      </c>
      <c r="H8" s="4">
        <f t="shared" si="0"/>
        <v>-0.008039608457899305</v>
      </c>
      <c r="I8" s="4">
        <f t="shared" si="0"/>
        <v>-0.009764617095598283</v>
      </c>
      <c r="J8" s="4">
        <f t="shared" si="0"/>
        <v>0.0014421889864024706</v>
      </c>
      <c r="K8" s="4">
        <f t="shared" si="0"/>
        <v>-0.009764617095598283</v>
      </c>
    </row>
    <row r="9" spans="1:11" ht="12.75">
      <c r="A9" s="2">
        <v>3</v>
      </c>
      <c r="B9" s="1" t="s">
        <v>0</v>
      </c>
      <c r="D9" s="7">
        <f t="shared" si="0"/>
        <v>0.007187126726499571</v>
      </c>
      <c r="E9" s="4">
        <f t="shared" si="0"/>
        <v>0.005841781625001374</v>
      </c>
      <c r="F9" s="4">
        <f t="shared" si="0"/>
        <v>0.01014049409150175</v>
      </c>
      <c r="G9" s="4">
        <f t="shared" si="0"/>
        <v>0.007915512058396246</v>
      </c>
      <c r="H9" s="4">
        <f t="shared" si="0"/>
        <v>0.010419365944301262</v>
      </c>
      <c r="I9" s="4">
        <f t="shared" si="0"/>
        <v>0.007387475325096204</v>
      </c>
      <c r="J9" s="4">
        <f t="shared" si="0"/>
        <v>0.0034655045988003508</v>
      </c>
      <c r="K9" s="4">
        <f t="shared" si="0"/>
        <v>0.007387475325096204</v>
      </c>
    </row>
    <row r="10" spans="1:11" ht="12.75">
      <c r="A10" s="2"/>
      <c r="B10" s="1" t="s">
        <v>1</v>
      </c>
      <c r="D10" s="7">
        <f t="shared" si="0"/>
        <v>-0.007190092615296351</v>
      </c>
      <c r="E10" s="4">
        <f t="shared" si="0"/>
        <v>-0.003149650969298534</v>
      </c>
      <c r="F10" s="4">
        <f t="shared" si="0"/>
        <v>-0.0009257006041991644</v>
      </c>
      <c r="G10" s="4">
        <f t="shared" si="0"/>
        <v>0.0018466810166017922</v>
      </c>
      <c r="H10" s="4">
        <f t="shared" si="0"/>
        <v>0.006138460463098738</v>
      </c>
      <c r="I10" s="4">
        <f t="shared" si="0"/>
        <v>0.003092642713404814</v>
      </c>
      <c r="J10" s="4">
        <f t="shared" si="0"/>
        <v>-0.002585219651699333</v>
      </c>
      <c r="K10" s="4">
        <f t="shared" si="0"/>
        <v>0.003092642713404814</v>
      </c>
    </row>
    <row r="11" spans="1:11" ht="12.75">
      <c r="A11" s="2"/>
      <c r="B11" s="1" t="s">
        <v>2</v>
      </c>
      <c r="D11" s="7">
        <f t="shared" si="0"/>
        <v>-0.007842068187500217</v>
      </c>
      <c r="E11" s="4">
        <f t="shared" si="0"/>
        <v>0.0005305779897994967</v>
      </c>
      <c r="F11" s="4">
        <f t="shared" si="0"/>
        <v>-0.0060541392575999</v>
      </c>
      <c r="G11" s="4">
        <f t="shared" si="0"/>
        <v>-0.0028091516680959217</v>
      </c>
      <c r="H11" s="4">
        <f t="shared" si="0"/>
        <v>0.004017015097701915</v>
      </c>
      <c r="I11" s="4">
        <f t="shared" si="0"/>
        <v>-0.0020300023235009235</v>
      </c>
      <c r="J11" s="4">
        <f t="shared" si="0"/>
        <v>-0.0023714428690979616</v>
      </c>
      <c r="K11" s="4">
        <f t="shared" si="0"/>
        <v>-0.0020300023235009235</v>
      </c>
    </row>
    <row r="12" spans="1:11" ht="12.75">
      <c r="A12" s="2">
        <v>4</v>
      </c>
      <c r="B12" s="1" t="s">
        <v>0</v>
      </c>
      <c r="D12" s="7">
        <f t="shared" si="0"/>
        <v>0.005170485784901757</v>
      </c>
      <c r="E12" s="4">
        <f t="shared" si="0"/>
        <v>0.003793364225700202</v>
      </c>
      <c r="F12" s="4">
        <f t="shared" si="0"/>
        <v>0.003076910539299149</v>
      </c>
      <c r="G12" s="4">
        <f t="shared" si="0"/>
        <v>0.004474292400502122</v>
      </c>
      <c r="H12" s="4">
        <f t="shared" si="0"/>
      </c>
      <c r="I12" s="4">
        <f t="shared" si="0"/>
        <v>0.004353543624503686</v>
      </c>
      <c r="J12" s="4">
        <f t="shared" si="0"/>
      </c>
      <c r="K12" s="4">
        <f t="shared" si="0"/>
        <v>0.004353543624503686</v>
      </c>
    </row>
    <row r="13" spans="1:11" ht="12.75">
      <c r="A13" s="2"/>
      <c r="B13" s="1" t="s">
        <v>1</v>
      </c>
      <c r="D13" s="7">
        <f aca="true" t="shared" si="1" ref="D13:K22">IF(Data="","",Data-Ref)</f>
        <v>-0.003509398212401038</v>
      </c>
      <c r="E13" s="4">
        <f t="shared" si="1"/>
        <v>0.0024458964253994964</v>
      </c>
      <c r="F13" s="4">
        <f t="shared" si="1"/>
        <v>0.001246821324500047</v>
      </c>
      <c r="G13" s="4">
        <f t="shared" si="1"/>
        <v>0.003745272572899694</v>
      </c>
      <c r="H13" s="4">
        <f t="shared" si="1"/>
      </c>
      <c r="I13" s="4">
        <f t="shared" si="1"/>
        <v>0.004935195052997443</v>
      </c>
      <c r="J13" s="4">
        <f t="shared" si="1"/>
      </c>
      <c r="K13" s="4">
        <f t="shared" si="1"/>
        <v>0.004935195052997443</v>
      </c>
    </row>
    <row r="14" spans="1:11" ht="12.75">
      <c r="A14" s="2"/>
      <c r="B14" s="1" t="s">
        <v>2</v>
      </c>
      <c r="D14" s="7">
        <f t="shared" si="1"/>
        <v>0.004567764673000241</v>
      </c>
      <c r="E14" s="4">
        <f t="shared" si="1"/>
        <v>0.007089810398699825</v>
      </c>
      <c r="F14" s="4">
        <f t="shared" si="1"/>
        <v>0.005361670196998958</v>
      </c>
      <c r="G14" s="4">
        <f t="shared" si="1"/>
        <v>0.007393807151998999</v>
      </c>
      <c r="H14" s="4">
        <f t="shared" si="1"/>
      </c>
      <c r="I14" s="4">
        <f t="shared" si="1"/>
        <v>0.007970285409498956</v>
      </c>
      <c r="J14" s="4">
        <f t="shared" si="1"/>
      </c>
      <c r="K14" s="4">
        <f t="shared" si="1"/>
        <v>0.007970285409498956</v>
      </c>
    </row>
    <row r="15" spans="1:11" ht="12.75">
      <c r="A15" s="2">
        <v>5</v>
      </c>
      <c r="B15" s="1" t="s">
        <v>0</v>
      </c>
      <c r="D15" s="7">
        <f t="shared" si="1"/>
        <v>-0.0010560634830021343</v>
      </c>
      <c r="E15" s="4">
        <f t="shared" si="1"/>
        <v>0.0009967162193973422</v>
      </c>
      <c r="F15" s="4">
        <f t="shared" si="1"/>
        <v>0.006885366753600408</v>
      </c>
      <c r="G15" s="4">
        <f t="shared" si="1"/>
        <v>-0.002817690422002528</v>
      </c>
      <c r="H15" s="4">
        <f t="shared" si="1"/>
        <v>-0.0007754073751016222</v>
      </c>
      <c r="I15" s="4">
        <f t="shared" si="1"/>
        <v>-0.002718984487799503</v>
      </c>
      <c r="J15" s="4">
        <f t="shared" si="1"/>
        <v>0.002298089999197117</v>
      </c>
      <c r="K15" s="4">
        <f t="shared" si="1"/>
        <v>-0.002718984487799503</v>
      </c>
    </row>
    <row r="16" spans="1:11" ht="12.75">
      <c r="A16" s="2"/>
      <c r="B16" s="1" t="s">
        <v>1</v>
      </c>
      <c r="D16" s="7">
        <f t="shared" si="1"/>
        <v>0.004017816570850208</v>
      </c>
      <c r="E16" s="4">
        <f t="shared" si="1"/>
        <v>0.0006265510540508501</v>
      </c>
      <c r="F16" s="4">
        <f t="shared" si="1"/>
        <v>0.0028212757024501656</v>
      </c>
      <c r="G16" s="4">
        <f t="shared" si="1"/>
        <v>0.0035847756127207475</v>
      </c>
      <c r="H16" s="4">
        <f t="shared" si="1"/>
        <v>0.008858255105370638</v>
      </c>
      <c r="I16" s="4">
        <f t="shared" si="1"/>
        <v>0.00275688473804081</v>
      </c>
      <c r="J16" s="4">
        <f t="shared" si="1"/>
        <v>-0.0018965260225298763</v>
      </c>
      <c r="K16" s="4">
        <f t="shared" si="1"/>
        <v>0.00275688473804081</v>
      </c>
    </row>
    <row r="17" spans="1:11" ht="12.75">
      <c r="A17" s="2"/>
      <c r="B17" s="1" t="s">
        <v>2</v>
      </c>
      <c r="D17" s="7">
        <f t="shared" si="1"/>
        <v>-0.005362479762998973</v>
      </c>
      <c r="E17" s="4">
        <f t="shared" si="1"/>
        <v>-0.006336192883299674</v>
      </c>
      <c r="F17" s="4">
        <f t="shared" si="1"/>
        <v>-0.0022797420961993</v>
      </c>
      <c r="G17" s="4">
        <f t="shared" si="1"/>
        <v>-0.0022693484929003915</v>
      </c>
      <c r="H17" s="4">
        <f t="shared" si="1"/>
        <v>0.0011479331026009731</v>
      </c>
      <c r="I17" s="4">
        <f t="shared" si="1"/>
        <v>-0.002043472429500426</v>
      </c>
      <c r="J17" s="4">
        <f t="shared" si="1"/>
        <v>-0.001868485709300316</v>
      </c>
      <c r="K17" s="4">
        <f t="shared" si="1"/>
        <v>-0.002043472429500426</v>
      </c>
    </row>
    <row r="18" spans="1:11" ht="12.75">
      <c r="A18" s="2">
        <v>6</v>
      </c>
      <c r="B18" s="1" t="s">
        <v>0</v>
      </c>
      <c r="D18" s="7">
        <f t="shared" si="1"/>
        <v>-0.000495672286497495</v>
      </c>
      <c r="E18" s="4">
        <f t="shared" si="1"/>
        <v>0.0011714998931999787</v>
      </c>
      <c r="F18" s="4">
        <f t="shared" si="1"/>
        <v>0.0019894495618011376</v>
      </c>
      <c r="G18" s="4">
        <f t="shared" si="1"/>
        <v>-0.005928543071000547</v>
      </c>
      <c r="H18" s="4">
        <f t="shared" si="1"/>
        <v>0.0022709873409993975</v>
      </c>
      <c r="I18" s="4">
        <f t="shared" si="1"/>
        <v>-0.006484363921298808</v>
      </c>
      <c r="J18" s="4">
        <f t="shared" si="1"/>
        <v>0.0036726754720000088</v>
      </c>
      <c r="K18" s="4">
        <f t="shared" si="1"/>
        <v>-0.006484363921298808</v>
      </c>
    </row>
    <row r="19" spans="1:11" ht="12.75">
      <c r="A19" s="2"/>
      <c r="B19" s="1" t="s">
        <v>1</v>
      </c>
      <c r="D19" s="7">
        <f t="shared" si="1"/>
        <v>0.00979379593866092</v>
      </c>
      <c r="E19" s="4">
        <f t="shared" si="1"/>
        <v>0.0017798945209808181</v>
      </c>
      <c r="F19" s="4">
        <f t="shared" si="1"/>
        <v>0.009321547717160428</v>
      </c>
      <c r="G19" s="4">
        <f t="shared" si="1"/>
        <v>0.0007952608630503732</v>
      </c>
      <c r="H19" s="4">
        <f t="shared" si="1"/>
        <v>0.005410691180800953</v>
      </c>
      <c r="I19" s="4">
        <f t="shared" si="1"/>
        <v>0.002140372087030329</v>
      </c>
      <c r="J19" s="4">
        <f t="shared" si="1"/>
        <v>-6.240798528978075E-05</v>
      </c>
      <c r="K19" s="4">
        <f t="shared" si="1"/>
        <v>0.002140372087030329</v>
      </c>
    </row>
    <row r="20" spans="1:11" ht="12.75">
      <c r="A20" s="2"/>
      <c r="B20" s="1" t="s">
        <v>2</v>
      </c>
      <c r="D20" s="7">
        <f t="shared" si="1"/>
        <v>0.0036568390130007344</v>
      </c>
      <c r="E20" s="4">
        <f t="shared" si="1"/>
        <v>-0.0028814170120288196</v>
      </c>
      <c r="F20" s="4">
        <f t="shared" si="1"/>
        <v>-0.0006462897186789718</v>
      </c>
      <c r="G20" s="4">
        <f t="shared" si="1"/>
        <v>-0.0016197121685799232</v>
      </c>
      <c r="H20" s="4">
        <f t="shared" si="1"/>
        <v>-0.000802141707639592</v>
      </c>
      <c r="I20" s="4">
        <f t="shared" si="1"/>
        <v>-0.0031147681694196905</v>
      </c>
      <c r="J20" s="4">
        <f t="shared" si="1"/>
        <v>-0.0017972903893301861</v>
      </c>
      <c r="K20" s="4">
        <f t="shared" si="1"/>
        <v>-0.0031147681694196905</v>
      </c>
    </row>
    <row r="21" spans="1:11" ht="12.75">
      <c r="A21" s="2">
        <v>7</v>
      </c>
      <c r="B21" s="1" t="s">
        <v>0</v>
      </c>
      <c r="D21" s="7">
        <f t="shared" si="1"/>
        <v>-0.0007466037774008782</v>
      </c>
      <c r="E21" s="4">
        <f t="shared" si="1"/>
        <v>-0.005349296126702541</v>
      </c>
      <c r="F21" s="4">
        <f t="shared" si="1"/>
        <v>-0.005644475812502492</v>
      </c>
      <c r="G21" s="4">
        <f t="shared" si="1"/>
      </c>
      <c r="H21" s="4">
        <f t="shared" si="1"/>
        <v>-0.006487451862298599</v>
      </c>
      <c r="I21" s="4">
        <f t="shared" si="1"/>
      </c>
      <c r="J21" s="4">
        <f t="shared" si="1"/>
      </c>
      <c r="K21" s="4">
        <f t="shared" si="1"/>
      </c>
    </row>
    <row r="22" spans="1:11" ht="12.75">
      <c r="A22" s="2"/>
      <c r="B22" s="1" t="s">
        <v>1</v>
      </c>
      <c r="D22" s="7">
        <f t="shared" si="1"/>
        <v>0.004347811272602087</v>
      </c>
      <c r="E22" s="4">
        <f t="shared" si="1"/>
        <v>0.003856170313703444</v>
      </c>
      <c r="F22" s="4">
        <f t="shared" si="1"/>
        <v>0.008374492117404486</v>
      </c>
      <c r="G22" s="4">
        <f t="shared" si="1"/>
      </c>
      <c r="H22" s="4">
        <f t="shared" si="1"/>
        <v>0.003869175638804734</v>
      </c>
      <c r="I22" s="4">
        <f t="shared" si="1"/>
      </c>
      <c r="J22" s="4">
        <f t="shared" si="1"/>
      </c>
      <c r="K22" s="4">
        <f t="shared" si="1"/>
      </c>
    </row>
    <row r="23" spans="1:11" ht="12.75">
      <c r="A23" s="2"/>
      <c r="B23" s="1" t="s">
        <v>2</v>
      </c>
      <c r="D23" s="7">
        <f aca="true" t="shared" si="2" ref="D23:K32">IF(Data="","",Data-Ref)</f>
        <v>-0.0002102819266021072</v>
      </c>
      <c r="E23" s="4">
        <f t="shared" si="2"/>
        <v>0.003090189302998425</v>
      </c>
      <c r="F23" s="4">
        <f t="shared" si="2"/>
        <v>-0.00024013903649944268</v>
      </c>
      <c r="G23" s="4">
        <f t="shared" si="2"/>
      </c>
      <c r="H23" s="4">
        <f t="shared" si="2"/>
        <v>-0.00010253656559910951</v>
      </c>
      <c r="I23" s="4">
        <f t="shared" si="2"/>
      </c>
      <c r="J23" s="4">
        <f t="shared" si="2"/>
      </c>
      <c r="K23" s="4">
        <f t="shared" si="2"/>
      </c>
    </row>
    <row r="24" spans="1:11" ht="12.75">
      <c r="A24" s="2">
        <v>8</v>
      </c>
      <c r="B24" s="1" t="s">
        <v>0</v>
      </c>
      <c r="D24" s="7">
        <f t="shared" si="2"/>
        <v>-0.002119856670603326</v>
      </c>
      <c r="E24" s="4">
        <f t="shared" si="2"/>
        <v>0.0008699993698968456</v>
      </c>
      <c r="F24" s="4">
        <f t="shared" si="2"/>
        <v>-0.008580633543004978</v>
      </c>
      <c r="G24" s="4">
        <f t="shared" si="2"/>
      </c>
      <c r="H24" s="4">
        <f t="shared" si="2"/>
        <v>-0.007195048271796622</v>
      </c>
      <c r="I24" s="4">
        <f t="shared" si="2"/>
      </c>
      <c r="J24" s="4">
        <f t="shared" si="2"/>
      </c>
      <c r="K24" s="4">
        <f t="shared" si="2"/>
      </c>
    </row>
    <row r="25" spans="1:11" ht="12.75">
      <c r="A25" s="2"/>
      <c r="B25" s="1" t="s">
        <v>1</v>
      </c>
      <c r="D25" s="7">
        <f t="shared" si="2"/>
        <v>-0.000717698380800158</v>
      </c>
      <c r="E25" s="4">
        <f t="shared" si="2"/>
        <v>-0.0011500871937997204</v>
      </c>
      <c r="F25" s="4">
        <f t="shared" si="2"/>
        <v>-0.006299778543198187</v>
      </c>
      <c r="G25" s="4">
        <f t="shared" si="2"/>
      </c>
      <c r="H25" s="4">
        <f t="shared" si="2"/>
        <v>-0.008727979026300403</v>
      </c>
      <c r="I25" s="4">
        <f t="shared" si="2"/>
      </c>
      <c r="J25" s="4">
        <f t="shared" si="2"/>
      </c>
      <c r="K25" s="4">
        <f t="shared" si="2"/>
      </c>
    </row>
    <row r="26" spans="1:11" ht="12.75">
      <c r="A26" s="2"/>
      <c r="B26" s="1" t="s">
        <v>2</v>
      </c>
      <c r="D26" s="7">
        <f t="shared" si="2"/>
        <v>0.006248719232800681</v>
      </c>
      <c r="E26" s="4">
        <f t="shared" si="2"/>
        <v>0.006880245976400801</v>
      </c>
      <c r="F26" s="4">
        <f t="shared" si="2"/>
        <v>0.01237684678289952</v>
      </c>
      <c r="G26" s="4">
        <f t="shared" si="2"/>
      </c>
      <c r="H26" s="4">
        <f t="shared" si="2"/>
        <v>0.011235506276101148</v>
      </c>
      <c r="I26" s="4">
        <f t="shared" si="2"/>
      </c>
      <c r="J26" s="4">
        <f t="shared" si="2"/>
      </c>
      <c r="K26" s="4">
        <f t="shared" si="2"/>
      </c>
    </row>
    <row r="27" spans="1:11" ht="12.75">
      <c r="A27" s="2">
        <v>9</v>
      </c>
      <c r="B27" s="1" t="s">
        <v>0</v>
      </c>
      <c r="D27" s="7">
        <f t="shared" si="2"/>
        <v>-0.0027820417515016516</v>
      </c>
      <c r="E27" s="4">
        <f t="shared" si="2"/>
        <v>0.0026515943213993864</v>
      </c>
      <c r="F27" s="4">
        <f t="shared" si="2"/>
        <v>-0.001060057713196727</v>
      </c>
      <c r="G27" s="4">
        <f t="shared" si="2"/>
        <v>-0.0055315978519985265</v>
      </c>
      <c r="H27" s="4">
        <f t="shared" si="2"/>
        <v>-0.0027443297747993256</v>
      </c>
      <c r="I27" s="4">
        <f t="shared" si="2"/>
        <v>-0.005553074682502768</v>
      </c>
      <c r="J27" s="4">
        <f t="shared" si="2"/>
        <v>-0.001191484022697864</v>
      </c>
      <c r="K27" s="4">
        <f t="shared" si="2"/>
        <v>-0.005553074682502768</v>
      </c>
    </row>
    <row r="28" spans="1:11" ht="12.75">
      <c r="A28" s="2"/>
      <c r="B28" s="1" t="s">
        <v>1</v>
      </c>
      <c r="D28" s="7">
        <f t="shared" si="2"/>
        <v>0.005713372664502003</v>
      </c>
      <c r="E28" s="4">
        <f t="shared" si="2"/>
        <v>0.005274112832701405</v>
      </c>
      <c r="F28" s="4">
        <f t="shared" si="2"/>
        <v>0.0022019567019029296</v>
      </c>
      <c r="G28" s="4">
        <f t="shared" si="2"/>
        <v>0.0092004625876001</v>
      </c>
      <c r="H28" s="4">
        <f t="shared" si="2"/>
        <v>0.0005303070466027293</v>
      </c>
      <c r="I28" s="4">
        <f t="shared" si="2"/>
        <v>0.0025976953429029948</v>
      </c>
      <c r="J28" s="4">
        <f t="shared" si="2"/>
        <v>0.0016585946315998967</v>
      </c>
      <c r="K28" s="4">
        <f t="shared" si="2"/>
        <v>0.0025976953429029948</v>
      </c>
    </row>
    <row r="29" spans="1:11" ht="12.75">
      <c r="A29" s="2"/>
      <c r="B29" s="1" t="s">
        <v>2</v>
      </c>
      <c r="D29" s="7">
        <f t="shared" si="2"/>
        <v>-0.0030720713706955394</v>
      </c>
      <c r="E29" s="4">
        <f t="shared" si="2"/>
        <v>-0.0031004264770970735</v>
      </c>
      <c r="F29" s="4">
        <f t="shared" si="2"/>
        <v>-0.0038778036322995035</v>
      </c>
      <c r="G29" s="4">
        <f t="shared" si="2"/>
        <v>0.0021746980980026365</v>
      </c>
      <c r="H29" s="4">
        <f t="shared" si="2"/>
        <v>-0.0036372994554980664</v>
      </c>
      <c r="I29" s="4">
        <f t="shared" si="2"/>
        <v>0.006890757163198202</v>
      </c>
      <c r="J29" s="4">
        <f t="shared" si="2"/>
        <v>-0.0028670962816974566</v>
      </c>
      <c r="K29" s="4">
        <f t="shared" si="2"/>
        <v>0.006890757163198202</v>
      </c>
    </row>
    <row r="30" spans="1:11" ht="12.75">
      <c r="A30" s="2">
        <v>10</v>
      </c>
      <c r="B30" s="1" t="s">
        <v>0</v>
      </c>
      <c r="D30" s="7">
        <f t="shared" si="2"/>
        <v>-0.0028425865584011945</v>
      </c>
      <c r="E30" s="4">
        <f t="shared" si="2"/>
        <v>-0.0029995142168957045</v>
      </c>
      <c r="F30" s="4">
        <f t="shared" si="2"/>
        <v>-0.0018470904131930865</v>
      </c>
      <c r="G30" s="4">
        <f t="shared" si="2"/>
        <v>0.0013911516893045928</v>
      </c>
      <c r="H30" s="4">
        <f t="shared" si="2"/>
        <v>0.0027843015952981887</v>
      </c>
      <c r="I30" s="4">
        <f t="shared" si="2"/>
        <v>0.0008525241990042787</v>
      </c>
      <c r="J30" s="4">
        <f t="shared" si="2"/>
        <v>0.00042881584580811705</v>
      </c>
      <c r="K30" s="4">
        <f t="shared" si="2"/>
        <v>0.0008525241990042787</v>
      </c>
    </row>
    <row r="31" spans="1:11" ht="12.75">
      <c r="A31" s="2"/>
      <c r="B31" s="1" t="s">
        <v>1</v>
      </c>
      <c r="D31" s="7">
        <f t="shared" si="2"/>
        <v>-0.005217770245399933</v>
      </c>
      <c r="E31" s="4">
        <f t="shared" si="2"/>
        <v>-0.011148307547999892</v>
      </c>
      <c r="F31" s="4">
        <f t="shared" si="2"/>
        <v>-0.009779630563899744</v>
      </c>
      <c r="G31" s="4">
        <f t="shared" si="2"/>
        <v>-0.008134438283599721</v>
      </c>
      <c r="H31" s="4">
        <f t="shared" si="2"/>
        <v>-0.00834484865339924</v>
      </c>
      <c r="I31" s="4">
        <f t="shared" si="2"/>
        <v>-0.0056948440666992894</v>
      </c>
      <c r="J31" s="4">
        <f t="shared" si="2"/>
        <v>0.005002039760899635</v>
      </c>
      <c r="K31" s="4">
        <f t="shared" si="2"/>
        <v>-0.0056948440666992894</v>
      </c>
    </row>
    <row r="32" spans="1:11" ht="12.75">
      <c r="A32" s="2"/>
      <c r="B32" s="1" t="s">
        <v>2</v>
      </c>
      <c r="D32" s="8">
        <f t="shared" si="2"/>
        <v>0.008412773943597074</v>
      </c>
      <c r="E32" s="9">
        <f t="shared" si="2"/>
        <v>0.0034209714391977286</v>
      </c>
      <c r="F32" s="9">
        <f t="shared" si="2"/>
        <v>0.00547130923200001</v>
      </c>
      <c r="G32" s="9">
        <f t="shared" si="2"/>
        <v>0.011702240042403389</v>
      </c>
      <c r="H32" s="9">
        <f t="shared" si="2"/>
        <v>0.003429175032998444</v>
      </c>
      <c r="I32" s="9">
        <f t="shared" si="2"/>
        <v>0.005705585908998501</v>
      </c>
      <c r="J32" s="9">
        <f t="shared" si="2"/>
        <v>0.007462126263099833</v>
      </c>
      <c r="K32" s="9">
        <f t="shared" si="2"/>
        <v>0.005705585908998501</v>
      </c>
    </row>
    <row r="34" spans="10:11" ht="12.75">
      <c r="J34" s="24" t="s">
        <v>13</v>
      </c>
      <c r="K34" s="25">
        <f>AVERAGE(resid0)</f>
        <v>-2.0895791806471543E-15</v>
      </c>
    </row>
    <row r="35" spans="3:11" ht="12.75">
      <c r="C35" s="23" t="s">
        <v>22</v>
      </c>
      <c r="J35" s="7" t="s">
        <v>12</v>
      </c>
      <c r="K35" s="26">
        <f>STDEV(resid0)</f>
        <v>0.005128229108827449</v>
      </c>
    </row>
    <row r="36" spans="10:11" ht="12.75">
      <c r="J36" s="27" t="s">
        <v>17</v>
      </c>
      <c r="K36" s="28">
        <f>MAX(resid0)</f>
        <v>0.01237684678289952</v>
      </c>
    </row>
    <row r="37" spans="10:11" ht="12.75">
      <c r="J37" s="29" t="s">
        <v>18</v>
      </c>
      <c r="K37" s="30">
        <f>MIN(resid0)</f>
        <v>-0.011148307547999892</v>
      </c>
    </row>
  </sheetData>
  <conditionalFormatting sqref="D3:K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34" sqref="K34:K37"/>
    </sheetView>
  </sheetViews>
  <sheetFormatPr defaultColWidth="9.140625" defaultRowHeight="12.75"/>
  <sheetData>
    <row r="1" spans="1:11" ht="12.75">
      <c r="A1" s="2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</row>
    <row r="3" spans="1:11" ht="12.75">
      <c r="A3" s="2">
        <v>1</v>
      </c>
      <c r="B3" s="1" t="s">
        <v>0</v>
      </c>
      <c r="C3" s="6">
        <f aca="true" t="shared" si="0" ref="C3:C32">Ref-Avg1</f>
        <v>-0.0023148287190366545</v>
      </c>
      <c r="D3" s="6">
        <f aca="true" t="shared" si="1" ref="D3:K12">IF(Data="","",Data-Avg1)</f>
        <v>-0.0024681366907373103</v>
      </c>
      <c r="E3" s="5">
        <f t="shared" si="1"/>
        <v>-0.0003857346237339243</v>
      </c>
      <c r="F3" s="5">
        <f t="shared" si="1"/>
        <v>-0.0038794515344307</v>
      </c>
      <c r="G3" s="5">
        <f t="shared" si="1"/>
        <v>0.0009602374038593098</v>
      </c>
      <c r="H3" s="5">
        <f t="shared" si="1"/>
        <v>0.002930395747270609</v>
      </c>
      <c r="I3" s="5">
        <f t="shared" si="1"/>
        <v>0.002578759208461179</v>
      </c>
      <c r="J3" s="5">
        <f t="shared" si="1"/>
      </c>
      <c r="K3" s="5">
        <f t="shared" si="1"/>
        <v>0.002578759208461179</v>
      </c>
    </row>
    <row r="4" spans="1:11" ht="12.75">
      <c r="A4" s="2"/>
      <c r="B4" s="1" t="s">
        <v>1</v>
      </c>
      <c r="C4" s="7">
        <f t="shared" si="0"/>
        <v>0.004611615742035724</v>
      </c>
      <c r="D4" s="7">
        <f t="shared" si="1"/>
        <v>0.0027280080884359847</v>
      </c>
      <c r="E4" s="4">
        <f t="shared" si="1"/>
        <v>0.00692395070113605</v>
      </c>
      <c r="F4" s="4">
        <f t="shared" si="1"/>
        <v>-0.0007409945287619735</v>
      </c>
      <c r="G4" s="4">
        <f t="shared" si="1"/>
        <v>-0.0057873766084632905</v>
      </c>
      <c r="H4" s="4">
        <f t="shared" si="1"/>
        <v>-0.0018958990060617964</v>
      </c>
      <c r="I4" s="4">
        <f t="shared" si="1"/>
        <v>-0.0029196521941621256</v>
      </c>
      <c r="J4" s="4">
        <f t="shared" si="1"/>
      </c>
      <c r="K4" s="4">
        <f t="shared" si="1"/>
        <v>-0.0029196521941621256</v>
      </c>
    </row>
    <row r="5" spans="1:11" ht="12.75">
      <c r="A5" s="2"/>
      <c r="B5" s="1" t="s">
        <v>2</v>
      </c>
      <c r="C5" s="7">
        <f t="shared" si="0"/>
        <v>0.0024863117267130974</v>
      </c>
      <c r="D5" s="7">
        <f t="shared" si="1"/>
        <v>0.002751827036213683</v>
      </c>
      <c r="E5" s="4">
        <f t="shared" si="1"/>
        <v>0.0017757817572103818</v>
      </c>
      <c r="F5" s="4">
        <f t="shared" si="1"/>
        <v>0.0014264802821131184</v>
      </c>
      <c r="G5" s="4">
        <f t="shared" si="1"/>
        <v>-0.0014237557320839755</v>
      </c>
      <c r="H5" s="4">
        <f t="shared" si="1"/>
        <v>-0.004761731596190089</v>
      </c>
      <c r="I5" s="4">
        <f t="shared" si="1"/>
        <v>-0.0011274567369881083</v>
      </c>
      <c r="J5" s="4">
        <f t="shared" si="1"/>
      </c>
      <c r="K5" s="4">
        <f t="shared" si="1"/>
        <v>-0.0011274567369881083</v>
      </c>
    </row>
    <row r="6" spans="1:11" ht="12.75">
      <c r="A6" s="2">
        <v>2</v>
      </c>
      <c r="B6" s="1" t="s">
        <v>0</v>
      </c>
      <c r="C6" s="7">
        <f t="shared" si="0"/>
        <v>0.003876990102128275</v>
      </c>
      <c r="D6" s="7">
        <f t="shared" si="1"/>
        <v>0.0017155100898236242</v>
      </c>
      <c r="E6" s="4">
        <f t="shared" si="1"/>
        <v>-0.005028249304373844</v>
      </c>
      <c r="F6" s="4">
        <f t="shared" si="1"/>
        <v>0.00048164945302175965</v>
      </c>
      <c r="G6" s="4">
        <f t="shared" si="1"/>
        <v>0.001098799176020293</v>
      </c>
      <c r="H6" s="4">
        <f t="shared" si="1"/>
        <v>0.0003593480392254378</v>
      </c>
      <c r="I6" s="4">
        <f t="shared" si="1"/>
        <v>0.0011462821175172166</v>
      </c>
      <c r="J6" s="4">
        <f t="shared" si="1"/>
        <v>-0.004796611790879979</v>
      </c>
      <c r="K6" s="4">
        <f t="shared" si="1"/>
        <v>0.0011462821175172166</v>
      </c>
    </row>
    <row r="7" spans="1:11" ht="12.75">
      <c r="A7" s="2"/>
      <c r="B7" s="1" t="s">
        <v>1</v>
      </c>
      <c r="C7" s="7">
        <f t="shared" si="0"/>
        <v>0.0018205469929668538</v>
      </c>
      <c r="D7" s="7">
        <f t="shared" si="1"/>
        <v>-0.0035336823461307176</v>
      </c>
      <c r="E7" s="4">
        <f t="shared" si="1"/>
        <v>0.0009736325981677396</v>
      </c>
      <c r="F7" s="4">
        <f t="shared" si="1"/>
        <v>0.00021217341176793525</v>
      </c>
      <c r="G7" s="4">
        <f t="shared" si="1"/>
        <v>0.0011815249742674894</v>
      </c>
      <c r="H7" s="4">
        <f t="shared" si="1"/>
        <v>0.0005939999858668443</v>
      </c>
      <c r="I7" s="4">
        <f t="shared" si="1"/>
        <v>-0.00047613093843068555</v>
      </c>
      <c r="J7" s="4">
        <f t="shared" si="1"/>
        <v>-0.00029593374003056283</v>
      </c>
      <c r="K7" s="4">
        <f t="shared" si="1"/>
        <v>-0.00047613093843068555</v>
      </c>
    </row>
    <row r="8" spans="1:11" ht="12.75">
      <c r="A8" s="2"/>
      <c r="B8" s="1" t="s">
        <v>2</v>
      </c>
      <c r="C8" s="7">
        <f t="shared" si="0"/>
        <v>0.00672099332021503</v>
      </c>
      <c r="D8" s="7">
        <f t="shared" si="1"/>
        <v>5.6282396215578956E-05</v>
      </c>
      <c r="E8" s="4">
        <f t="shared" si="1"/>
        <v>-0.0012622354449831619</v>
      </c>
      <c r="F8" s="4">
        <f t="shared" si="1"/>
        <v>-0.00233088770598755</v>
      </c>
      <c r="G8" s="4">
        <f t="shared" si="1"/>
        <v>-0.003941472183683459</v>
      </c>
      <c r="H8" s="4">
        <f t="shared" si="1"/>
        <v>-0.0013186151376842759</v>
      </c>
      <c r="I8" s="4">
        <f t="shared" si="1"/>
        <v>-0.003043623775383253</v>
      </c>
      <c r="J8" s="4">
        <f t="shared" si="1"/>
        <v>0.0081631823066175</v>
      </c>
      <c r="K8" s="4">
        <f t="shared" si="1"/>
        <v>-0.003043623775383253</v>
      </c>
    </row>
    <row r="9" spans="1:11" ht="12.75">
      <c r="A9" s="2">
        <v>3</v>
      </c>
      <c r="B9" s="1" t="s">
        <v>0</v>
      </c>
      <c r="C9" s="7">
        <f t="shared" si="0"/>
        <v>-0.006638303966077785</v>
      </c>
      <c r="D9" s="7">
        <f t="shared" si="1"/>
        <v>0.0005488227604217855</v>
      </c>
      <c r="E9" s="4">
        <f t="shared" si="1"/>
        <v>-0.0007965223410764111</v>
      </c>
      <c r="F9" s="4">
        <f t="shared" si="1"/>
        <v>0.003502190125423965</v>
      </c>
      <c r="G9" s="4">
        <f t="shared" si="1"/>
        <v>0.0012772080923184603</v>
      </c>
      <c r="H9" s="4">
        <f t="shared" si="1"/>
        <v>0.0037810619782234767</v>
      </c>
      <c r="I9" s="4">
        <f t="shared" si="1"/>
        <v>0.000749171359018419</v>
      </c>
      <c r="J9" s="4">
        <f t="shared" si="1"/>
        <v>-0.0031727993672774346</v>
      </c>
      <c r="K9" s="4">
        <f t="shared" si="1"/>
        <v>0.000749171359018419</v>
      </c>
    </row>
    <row r="10" spans="1:11" ht="12.75">
      <c r="A10" s="2"/>
      <c r="B10" s="1" t="s">
        <v>1</v>
      </c>
      <c r="C10" s="7">
        <f t="shared" si="0"/>
        <v>-3.552922955663007E-05</v>
      </c>
      <c r="D10" s="7">
        <f t="shared" si="1"/>
        <v>-0.007225621844852981</v>
      </c>
      <c r="E10" s="4">
        <f t="shared" si="1"/>
        <v>-0.0031851801988551642</v>
      </c>
      <c r="F10" s="4">
        <f t="shared" si="1"/>
        <v>-0.0009612298337557945</v>
      </c>
      <c r="G10" s="4">
        <f t="shared" si="1"/>
        <v>0.0018111517870451621</v>
      </c>
      <c r="H10" s="4">
        <f t="shared" si="1"/>
        <v>0.006102931233542108</v>
      </c>
      <c r="I10" s="4">
        <f t="shared" si="1"/>
        <v>0.003057113483848184</v>
      </c>
      <c r="J10" s="4">
        <f t="shared" si="1"/>
        <v>-0.002620748881255963</v>
      </c>
      <c r="K10" s="4">
        <f t="shared" si="1"/>
        <v>0.003057113483848184</v>
      </c>
    </row>
    <row r="11" spans="1:11" ht="12.75">
      <c r="A11" s="2"/>
      <c r="B11" s="1" t="s">
        <v>2</v>
      </c>
      <c r="C11" s="7">
        <f t="shared" si="0"/>
        <v>0.002065468171316809</v>
      </c>
      <c r="D11" s="7">
        <f t="shared" si="1"/>
        <v>-0.005776600016183409</v>
      </c>
      <c r="E11" s="4">
        <f t="shared" si="1"/>
        <v>0.0025960461611163055</v>
      </c>
      <c r="F11" s="4">
        <f t="shared" si="1"/>
        <v>-0.003988671086283091</v>
      </c>
      <c r="G11" s="4">
        <f t="shared" si="1"/>
        <v>-0.0007436834967791128</v>
      </c>
      <c r="H11" s="4">
        <f t="shared" si="1"/>
        <v>0.006082483269018724</v>
      </c>
      <c r="I11" s="4">
        <f t="shared" si="1"/>
        <v>3.5465847815885354E-05</v>
      </c>
      <c r="J11" s="4">
        <f t="shared" si="1"/>
        <v>-0.0003059746977811528</v>
      </c>
      <c r="K11" s="4">
        <f t="shared" si="1"/>
        <v>3.5465847815885354E-05</v>
      </c>
    </row>
    <row r="12" spans="1:11" ht="12.75">
      <c r="A12" s="2">
        <v>4</v>
      </c>
      <c r="B12" s="1" t="s">
        <v>0</v>
      </c>
      <c r="C12" s="7">
        <f t="shared" si="0"/>
        <v>-0.0036031628856321163</v>
      </c>
      <c r="D12" s="7">
        <f t="shared" si="1"/>
        <v>0.0015673228992696409</v>
      </c>
      <c r="E12" s="4">
        <f t="shared" si="1"/>
        <v>0.00019020134006808576</v>
      </c>
      <c r="F12" s="4">
        <f t="shared" si="1"/>
        <v>-0.0005262523463329671</v>
      </c>
      <c r="G12" s="4">
        <f t="shared" si="1"/>
        <v>0.000871129514870006</v>
      </c>
      <c r="H12" s="4">
        <f t="shared" si="1"/>
      </c>
      <c r="I12" s="4">
        <f t="shared" si="1"/>
        <v>0.00075038073887157</v>
      </c>
      <c r="J12" s="4">
        <f t="shared" si="1"/>
      </c>
      <c r="K12" s="4">
        <f t="shared" si="1"/>
        <v>0.00075038073887157</v>
      </c>
    </row>
    <row r="13" spans="1:11" ht="12.75">
      <c r="A13" s="2"/>
      <c r="B13" s="1" t="s">
        <v>1</v>
      </c>
      <c r="C13" s="7">
        <f t="shared" si="0"/>
        <v>-0.0019712831737699332</v>
      </c>
      <c r="D13" s="7">
        <f aca="true" t="shared" si="2" ref="D13:K22">IF(Data="","",Data-Avg1)</f>
        <v>-0.005480681386170971</v>
      </c>
      <c r="E13" s="4">
        <f t="shared" si="2"/>
        <v>0.00047461325162956314</v>
      </c>
      <c r="F13" s="4">
        <f t="shared" si="2"/>
        <v>-0.0007244618492698862</v>
      </c>
      <c r="G13" s="4">
        <f t="shared" si="2"/>
        <v>0.0017739893991297606</v>
      </c>
      <c r="H13" s="4">
        <f t="shared" si="2"/>
      </c>
      <c r="I13" s="4">
        <f t="shared" si="2"/>
        <v>0.00296391187922751</v>
      </c>
      <c r="J13" s="4">
        <f t="shared" si="2"/>
      </c>
      <c r="K13" s="4">
        <f t="shared" si="2"/>
        <v>0.00296391187922751</v>
      </c>
    </row>
    <row r="14" spans="1:11" ht="12.75">
      <c r="A14" s="2"/>
      <c r="B14" s="1" t="s">
        <v>2</v>
      </c>
      <c r="C14" s="7">
        <f t="shared" si="0"/>
        <v>-0.005764803319953771</v>
      </c>
      <c r="D14" s="7">
        <f t="shared" si="2"/>
        <v>-0.00119703864695353</v>
      </c>
      <c r="E14" s="4">
        <f t="shared" si="2"/>
        <v>0.0013250070787460544</v>
      </c>
      <c r="F14" s="4">
        <f t="shared" si="2"/>
        <v>-0.00040313312295481296</v>
      </c>
      <c r="G14" s="4">
        <f t="shared" si="2"/>
        <v>0.0016290038320452283</v>
      </c>
      <c r="H14" s="4">
        <f t="shared" si="2"/>
      </c>
      <c r="I14" s="4">
        <f t="shared" si="2"/>
        <v>0.0022054820895451854</v>
      </c>
      <c r="J14" s="4">
        <f t="shared" si="2"/>
      </c>
      <c r="K14" s="4">
        <f t="shared" si="2"/>
        <v>0.0022054820895451854</v>
      </c>
    </row>
    <row r="15" spans="1:11" ht="12.75">
      <c r="A15" s="2">
        <v>5</v>
      </c>
      <c r="B15" s="1" t="s">
        <v>0</v>
      </c>
      <c r="C15" s="7">
        <f t="shared" si="0"/>
        <v>-1.0338079611926787E-05</v>
      </c>
      <c r="D15" s="7">
        <f t="shared" si="2"/>
        <v>-0.001066401562614061</v>
      </c>
      <c r="E15" s="4">
        <f t="shared" si="2"/>
        <v>0.0009863781397854154</v>
      </c>
      <c r="F15" s="4">
        <f t="shared" si="2"/>
        <v>0.006875028673988481</v>
      </c>
      <c r="G15" s="4">
        <f t="shared" si="2"/>
        <v>-0.0028280285016144546</v>
      </c>
      <c r="H15" s="4">
        <f t="shared" si="2"/>
        <v>-0.000785745454713549</v>
      </c>
      <c r="I15" s="4">
        <f t="shared" si="2"/>
        <v>-0.0027293225674114296</v>
      </c>
      <c r="J15" s="4">
        <f t="shared" si="2"/>
        <v>0.0022877519195851903</v>
      </c>
      <c r="K15" s="4">
        <f t="shared" si="2"/>
        <v>-0.0027293225674114296</v>
      </c>
    </row>
    <row r="16" spans="1:11" ht="12.75">
      <c r="A16" s="2"/>
      <c r="B16" s="1" t="s">
        <v>1</v>
      </c>
      <c r="C16" s="7">
        <f t="shared" si="0"/>
        <v>-0.0026139908332210027</v>
      </c>
      <c r="D16" s="7">
        <f t="shared" si="2"/>
        <v>0.0014038257376292052</v>
      </c>
      <c r="E16" s="4">
        <f t="shared" si="2"/>
        <v>-0.0019874397791701526</v>
      </c>
      <c r="F16" s="4">
        <f t="shared" si="2"/>
        <v>0.0002072848692291629</v>
      </c>
      <c r="G16" s="4">
        <f t="shared" si="2"/>
        <v>0.0009707847794997448</v>
      </c>
      <c r="H16" s="4">
        <f t="shared" si="2"/>
        <v>0.0062442642721496355</v>
      </c>
      <c r="I16" s="4">
        <f t="shared" si="2"/>
        <v>0.00014289390481980746</v>
      </c>
      <c r="J16" s="4">
        <f t="shared" si="2"/>
        <v>-0.004510516855750879</v>
      </c>
      <c r="K16" s="4">
        <f t="shared" si="2"/>
        <v>0.00014289390481980746</v>
      </c>
    </row>
    <row r="17" spans="1:11" ht="12.75">
      <c r="A17" s="2"/>
      <c r="B17" s="1" t="s">
        <v>2</v>
      </c>
      <c r="C17" s="7">
        <f t="shared" si="0"/>
        <v>0.002339473411232973</v>
      </c>
      <c r="D17" s="7">
        <f t="shared" si="2"/>
        <v>-0.003023006351766</v>
      </c>
      <c r="E17" s="4">
        <f t="shared" si="2"/>
        <v>-0.003996719472066701</v>
      </c>
      <c r="F17" s="4">
        <f t="shared" si="2"/>
        <v>5.973131503367313E-05</v>
      </c>
      <c r="G17" s="4">
        <f t="shared" si="2"/>
        <v>7.012491833258139E-05</v>
      </c>
      <c r="H17" s="4">
        <f t="shared" si="2"/>
        <v>0.003487406513833946</v>
      </c>
      <c r="I17" s="4">
        <f t="shared" si="2"/>
        <v>0.0002960009817325471</v>
      </c>
      <c r="J17" s="4">
        <f t="shared" si="2"/>
        <v>0.00047098770193265693</v>
      </c>
      <c r="K17" s="4">
        <f t="shared" si="2"/>
        <v>0.0002960009817325471</v>
      </c>
    </row>
    <row r="18" spans="1:11" ht="12.75">
      <c r="A18" s="2">
        <v>6</v>
      </c>
      <c r="B18" s="1" t="s">
        <v>0</v>
      </c>
      <c r="C18" s="7">
        <f t="shared" si="0"/>
        <v>0.001143147881347062</v>
      </c>
      <c r="D18" s="7">
        <f t="shared" si="2"/>
        <v>0.000647475594849567</v>
      </c>
      <c r="E18" s="4">
        <f t="shared" si="2"/>
        <v>0.0023146477745470406</v>
      </c>
      <c r="F18" s="4">
        <f t="shared" si="2"/>
        <v>0.0031325974431481995</v>
      </c>
      <c r="G18" s="4">
        <f t="shared" si="2"/>
        <v>-0.004785395189653485</v>
      </c>
      <c r="H18" s="4">
        <f t="shared" si="2"/>
        <v>0.0034141352223464594</v>
      </c>
      <c r="I18" s="4">
        <f t="shared" si="2"/>
        <v>-0.005341216039951746</v>
      </c>
      <c r="J18" s="4">
        <f t="shared" si="2"/>
        <v>0.004815823353347071</v>
      </c>
      <c r="K18" s="4">
        <f t="shared" si="2"/>
        <v>-0.005341216039951746</v>
      </c>
    </row>
    <row r="19" spans="1:11" ht="12.75">
      <c r="A19" s="2"/>
      <c r="B19" s="1" t="s">
        <v>1</v>
      </c>
      <c r="C19" s="7">
        <f t="shared" si="0"/>
        <v>-0.0034799473788247326</v>
      </c>
      <c r="D19" s="7">
        <f t="shared" si="2"/>
        <v>0.006313848559836188</v>
      </c>
      <c r="E19" s="4">
        <f t="shared" si="2"/>
        <v>-0.0017000528578439145</v>
      </c>
      <c r="F19" s="4">
        <f t="shared" si="2"/>
        <v>0.005841600338335695</v>
      </c>
      <c r="G19" s="4">
        <f t="shared" si="2"/>
        <v>-0.0026846865157743593</v>
      </c>
      <c r="H19" s="4">
        <f t="shared" si="2"/>
        <v>0.0019307438019762202</v>
      </c>
      <c r="I19" s="4">
        <f t="shared" si="2"/>
        <v>-0.0013395752917944037</v>
      </c>
      <c r="J19" s="4">
        <f t="shared" si="2"/>
        <v>-0.0035423553641145133</v>
      </c>
      <c r="K19" s="4">
        <f t="shared" si="2"/>
        <v>-0.0013395752917944037</v>
      </c>
    </row>
    <row r="20" spans="1:11" ht="12.75">
      <c r="A20" s="2"/>
      <c r="B20" s="1" t="s">
        <v>2</v>
      </c>
      <c r="C20" s="7">
        <f t="shared" si="0"/>
        <v>0.0011466164802325096</v>
      </c>
      <c r="D20" s="7">
        <f t="shared" si="2"/>
        <v>0.004803455493233244</v>
      </c>
      <c r="E20" s="4">
        <f t="shared" si="2"/>
        <v>-0.00173480053179631</v>
      </c>
      <c r="F20" s="4">
        <f t="shared" si="2"/>
        <v>0.0005003267615535378</v>
      </c>
      <c r="G20" s="4">
        <f t="shared" si="2"/>
        <v>-0.00047309568834741356</v>
      </c>
      <c r="H20" s="4">
        <f t="shared" si="2"/>
        <v>0.0003444747725929176</v>
      </c>
      <c r="I20" s="4">
        <f t="shared" si="2"/>
        <v>-0.001968151689187181</v>
      </c>
      <c r="J20" s="4">
        <f t="shared" si="2"/>
        <v>-0.0006506739090976765</v>
      </c>
      <c r="K20" s="4">
        <f t="shared" si="2"/>
        <v>-0.001968151689187181</v>
      </c>
    </row>
    <row r="21" spans="1:11" ht="12.75">
      <c r="A21" s="2">
        <v>7</v>
      </c>
      <c r="B21" s="1" t="s">
        <v>0</v>
      </c>
      <c r="C21" s="7">
        <f t="shared" si="0"/>
        <v>0.003645565515782323</v>
      </c>
      <c r="D21" s="7">
        <f t="shared" si="2"/>
        <v>0.0028989617383814448</v>
      </c>
      <c r="E21" s="4">
        <f t="shared" si="2"/>
        <v>-0.0017037306109202177</v>
      </c>
      <c r="F21" s="4">
        <f t="shared" si="2"/>
        <v>-0.001998910296720169</v>
      </c>
      <c r="G21" s="4">
        <f t="shared" si="2"/>
      </c>
      <c r="H21" s="4">
        <f t="shared" si="2"/>
        <v>-0.002841886346516276</v>
      </c>
      <c r="I21" s="4">
        <f t="shared" si="2"/>
      </c>
      <c r="J21" s="4">
        <f t="shared" si="2"/>
      </c>
      <c r="K21" s="4">
        <f t="shared" si="2"/>
      </c>
    </row>
    <row r="22" spans="1:11" ht="12.75">
      <c r="A22" s="2"/>
      <c r="B22" s="1" t="s">
        <v>1</v>
      </c>
      <c r="C22" s="7">
        <f t="shared" si="0"/>
        <v>-0.004089529868501529</v>
      </c>
      <c r="D22" s="7">
        <f t="shared" si="2"/>
        <v>0.00025828140410055767</v>
      </c>
      <c r="E22" s="4">
        <f t="shared" si="2"/>
        <v>-0.0002333595547980849</v>
      </c>
      <c r="F22" s="4">
        <f t="shared" si="2"/>
        <v>0.004284962248902957</v>
      </c>
      <c r="G22" s="4">
        <f t="shared" si="2"/>
      </c>
      <c r="H22" s="4">
        <f t="shared" si="2"/>
        <v>-0.0002203542296967953</v>
      </c>
      <c r="I22" s="4">
        <f t="shared" si="2"/>
      </c>
      <c r="J22" s="4">
        <f t="shared" si="2"/>
      </c>
      <c r="K22" s="4">
        <f t="shared" si="2"/>
      </c>
    </row>
    <row r="23" spans="1:11" ht="12.75">
      <c r="A23" s="2"/>
      <c r="B23" s="1" t="s">
        <v>2</v>
      </c>
      <c r="C23" s="7">
        <f t="shared" si="0"/>
        <v>-0.0005074463548560004</v>
      </c>
      <c r="D23" s="7">
        <f aca="true" t="shared" si="3" ref="D23:K32">IF(Data="","",Data-Avg1)</f>
        <v>-0.0007177282814581076</v>
      </c>
      <c r="E23" s="4">
        <f t="shared" si="3"/>
        <v>0.0025827429481424247</v>
      </c>
      <c r="F23" s="4">
        <f t="shared" si="3"/>
        <v>-0.0007475853913554431</v>
      </c>
      <c r="G23" s="4">
        <f t="shared" si="3"/>
      </c>
      <c r="H23" s="4">
        <f t="shared" si="3"/>
        <v>-0.0006099829204551099</v>
      </c>
      <c r="I23" s="4">
        <f t="shared" si="3"/>
      </c>
      <c r="J23" s="4">
        <f t="shared" si="3"/>
      </c>
      <c r="K23" s="4">
        <f t="shared" si="3"/>
      </c>
    </row>
    <row r="24" spans="1:11" ht="12.75">
      <c r="A24" s="2">
        <v>8</v>
      </c>
      <c r="B24" s="1" t="s">
        <v>0</v>
      </c>
      <c r="C24" s="7">
        <f t="shared" si="0"/>
        <v>0.003405107823098774</v>
      </c>
      <c r="D24" s="7">
        <f t="shared" si="3"/>
        <v>0.001285251152495448</v>
      </c>
      <c r="E24" s="4">
        <f t="shared" si="3"/>
        <v>0.00427510719299562</v>
      </c>
      <c r="F24" s="4">
        <f t="shared" si="3"/>
        <v>-0.005175525719906204</v>
      </c>
      <c r="G24" s="4">
        <f t="shared" si="3"/>
      </c>
      <c r="H24" s="4">
        <f t="shared" si="3"/>
        <v>-0.0037899404486978483</v>
      </c>
      <c r="I24" s="4">
        <f t="shared" si="3"/>
      </c>
      <c r="J24" s="4">
        <f t="shared" si="3"/>
      </c>
      <c r="K24" s="4">
        <f t="shared" si="3"/>
      </c>
    </row>
    <row r="25" spans="1:11" ht="12.75">
      <c r="A25" s="2"/>
      <c r="B25" s="1" t="s">
        <v>1</v>
      </c>
      <c r="C25" s="7">
        <f t="shared" si="0"/>
        <v>0.003379108628820404</v>
      </c>
      <c r="D25" s="7">
        <f t="shared" si="3"/>
        <v>0.002661410248020246</v>
      </c>
      <c r="E25" s="4">
        <f t="shared" si="3"/>
        <v>0.002229021435020684</v>
      </c>
      <c r="F25" s="4">
        <f t="shared" si="3"/>
        <v>-0.0029206699143777826</v>
      </c>
      <c r="G25" s="4">
        <f t="shared" si="3"/>
      </c>
      <c r="H25" s="4">
        <f t="shared" si="3"/>
        <v>-0.005348870397479999</v>
      </c>
      <c r="I25" s="4">
        <f t="shared" si="3"/>
      </c>
      <c r="J25" s="4">
        <f t="shared" si="3"/>
      </c>
      <c r="K25" s="4">
        <f t="shared" si="3"/>
      </c>
    </row>
    <row r="26" spans="1:11" ht="12.75">
      <c r="A26" s="2"/>
      <c r="B26" s="1" t="s">
        <v>2</v>
      </c>
      <c r="C26" s="7">
        <f t="shared" si="0"/>
        <v>-0.007348263653643272</v>
      </c>
      <c r="D26" s="7">
        <f t="shared" si="3"/>
        <v>-0.0010995444208425909</v>
      </c>
      <c r="E26" s="4">
        <f t="shared" si="3"/>
        <v>-0.00046801767724247156</v>
      </c>
      <c r="F26" s="4">
        <f t="shared" si="3"/>
        <v>0.005028583129256248</v>
      </c>
      <c r="G26" s="4">
        <f t="shared" si="3"/>
      </c>
      <c r="H26" s="4">
        <f t="shared" si="3"/>
        <v>0.003887242622457876</v>
      </c>
      <c r="I26" s="4">
        <f t="shared" si="3"/>
      </c>
      <c r="J26" s="4">
        <f t="shared" si="3"/>
      </c>
      <c r="K26" s="4">
        <f t="shared" si="3"/>
      </c>
    </row>
    <row r="27" spans="1:11" ht="12.75">
      <c r="A27" s="2">
        <v>9</v>
      </c>
      <c r="B27" s="1" t="s">
        <v>0</v>
      </c>
      <c r="C27" s="7">
        <f t="shared" si="0"/>
        <v>0.002418229573095232</v>
      </c>
      <c r="D27" s="7">
        <f t="shared" si="3"/>
        <v>-0.00036381217840641966</v>
      </c>
      <c r="E27" s="4">
        <f t="shared" si="3"/>
        <v>0.005069823894494618</v>
      </c>
      <c r="F27" s="4">
        <f t="shared" si="3"/>
        <v>0.0013581718598985049</v>
      </c>
      <c r="G27" s="4">
        <f t="shared" si="3"/>
        <v>-0.0031133682789032946</v>
      </c>
      <c r="H27" s="4">
        <f t="shared" si="3"/>
        <v>-0.0003261002017040937</v>
      </c>
      <c r="I27" s="4">
        <f t="shared" si="3"/>
        <v>-0.003134845109407536</v>
      </c>
      <c r="J27" s="4">
        <f t="shared" si="3"/>
        <v>0.0012267455503973679</v>
      </c>
      <c r="K27" s="4">
        <f t="shared" si="3"/>
        <v>-0.003134845109407536</v>
      </c>
    </row>
    <row r="28" spans="1:11" ht="12.75">
      <c r="A28" s="2"/>
      <c r="B28" s="1" t="s">
        <v>1</v>
      </c>
      <c r="C28" s="7">
        <f t="shared" si="0"/>
        <v>-0.0033082441278580177</v>
      </c>
      <c r="D28" s="7">
        <f t="shared" si="3"/>
        <v>0.0024051285366439856</v>
      </c>
      <c r="E28" s="4">
        <f t="shared" si="3"/>
        <v>0.0019658687048433876</v>
      </c>
      <c r="F28" s="4">
        <f t="shared" si="3"/>
        <v>-0.0011062874259550881</v>
      </c>
      <c r="G28" s="4">
        <f t="shared" si="3"/>
        <v>0.005892218459742082</v>
      </c>
      <c r="H28" s="4">
        <f t="shared" si="3"/>
        <v>-0.0027779370812552884</v>
      </c>
      <c r="I28" s="4">
        <f t="shared" si="3"/>
        <v>-0.0007105487849550229</v>
      </c>
      <c r="J28" s="4">
        <f t="shared" si="3"/>
        <v>-0.001649649496258121</v>
      </c>
      <c r="K28" s="4">
        <f t="shared" si="3"/>
        <v>-0.0007105487849550229</v>
      </c>
    </row>
    <row r="29" spans="1:11" ht="12.75">
      <c r="A29" s="2"/>
      <c r="B29" s="1" t="s">
        <v>2</v>
      </c>
      <c r="C29" s="7">
        <f t="shared" si="0"/>
        <v>6.649831032490283E-05</v>
      </c>
      <c r="D29" s="7">
        <f t="shared" si="3"/>
        <v>-0.0030055730603706365</v>
      </c>
      <c r="E29" s="4">
        <f t="shared" si="3"/>
        <v>-0.0030339281667721707</v>
      </c>
      <c r="F29" s="4">
        <f t="shared" si="3"/>
        <v>-0.0038113053219746007</v>
      </c>
      <c r="G29" s="4">
        <f t="shared" si="3"/>
        <v>0.0022411964083275393</v>
      </c>
      <c r="H29" s="4">
        <f t="shared" si="3"/>
        <v>-0.0035708011451731636</v>
      </c>
      <c r="I29" s="4">
        <f t="shared" si="3"/>
        <v>0.006957255473523105</v>
      </c>
      <c r="J29" s="4">
        <f t="shared" si="3"/>
        <v>-0.0028005979713725537</v>
      </c>
      <c r="K29" s="4">
        <f t="shared" si="3"/>
        <v>0.006957255473523105</v>
      </c>
    </row>
    <row r="30" spans="1:11" ht="12.75">
      <c r="A30" s="2">
        <v>10</v>
      </c>
      <c r="B30" s="1" t="s">
        <v>0</v>
      </c>
      <c r="C30" s="7">
        <f t="shared" si="0"/>
        <v>0.0001533192955633922</v>
      </c>
      <c r="D30" s="7">
        <f t="shared" si="3"/>
        <v>-0.0026892672628378023</v>
      </c>
      <c r="E30" s="4">
        <f t="shared" si="3"/>
        <v>-0.0028461949213323123</v>
      </c>
      <c r="F30" s="4">
        <f t="shared" si="3"/>
        <v>-0.0016937711176296943</v>
      </c>
      <c r="G30" s="4">
        <f t="shared" si="3"/>
        <v>0.001544470984867985</v>
      </c>
      <c r="H30" s="4">
        <f t="shared" si="3"/>
        <v>0.002937620890861581</v>
      </c>
      <c r="I30" s="4">
        <f t="shared" si="3"/>
        <v>0.0010058434945676709</v>
      </c>
      <c r="J30" s="4">
        <f t="shared" si="3"/>
        <v>0.0005821351413715092</v>
      </c>
      <c r="K30" s="4">
        <f t="shared" si="3"/>
        <v>0.0010058434945676709</v>
      </c>
    </row>
    <row r="31" spans="1:11" ht="12.75">
      <c r="A31" s="2"/>
      <c r="B31" s="1" t="s">
        <v>1</v>
      </c>
      <c r="C31" s="7">
        <f t="shared" si="0"/>
        <v>0.0054458492963114224</v>
      </c>
      <c r="D31" s="7">
        <f t="shared" si="3"/>
        <v>0.0002280790509114894</v>
      </c>
      <c r="E31" s="4">
        <f t="shared" si="3"/>
        <v>-0.005702458251688469</v>
      </c>
      <c r="F31" s="4">
        <f t="shared" si="3"/>
        <v>-0.004333781267588321</v>
      </c>
      <c r="G31" s="4">
        <f t="shared" si="3"/>
        <v>-0.0026885889872882984</v>
      </c>
      <c r="H31" s="4">
        <f t="shared" si="3"/>
        <v>-0.002898999357087817</v>
      </c>
      <c r="I31" s="4">
        <f t="shared" si="3"/>
        <v>-0.000248994770387867</v>
      </c>
      <c r="J31" s="4">
        <f t="shared" si="3"/>
        <v>0.010447889057211057</v>
      </c>
      <c r="K31" s="4">
        <f t="shared" si="3"/>
        <v>-0.000248994770387867</v>
      </c>
    </row>
    <row r="32" spans="1:11" ht="12.75">
      <c r="A32" s="2"/>
      <c r="B32" s="1" t="s">
        <v>2</v>
      </c>
      <c r="C32" s="8">
        <f t="shared" si="0"/>
        <v>-0.005701085307926235</v>
      </c>
      <c r="D32" s="8">
        <f t="shared" si="3"/>
        <v>0.002711688635670839</v>
      </c>
      <c r="E32" s="9">
        <f t="shared" si="3"/>
        <v>-0.002280113868728506</v>
      </c>
      <c r="F32" s="9">
        <f t="shared" si="3"/>
        <v>-0.00022977607592622462</v>
      </c>
      <c r="G32" s="9">
        <f t="shared" si="3"/>
        <v>0.006001154734477154</v>
      </c>
      <c r="H32" s="9">
        <f t="shared" si="3"/>
        <v>-0.002271910274927791</v>
      </c>
      <c r="I32" s="9">
        <f t="shared" si="3"/>
        <v>4.5006010722659084E-06</v>
      </c>
      <c r="J32" s="9">
        <f t="shared" si="3"/>
        <v>0.0017610409551735984</v>
      </c>
      <c r="K32" s="9">
        <f t="shared" si="3"/>
        <v>4.5006010722659084E-06</v>
      </c>
    </row>
    <row r="34" spans="10:11" ht="12.75">
      <c r="J34" s="24" t="s">
        <v>13</v>
      </c>
      <c r="K34" s="25">
        <f>AVERAGE(resid1)</f>
        <v>8.469549487435793E-16</v>
      </c>
    </row>
    <row r="35" spans="3:11" ht="12.75">
      <c r="C35" s="23" t="s">
        <v>20</v>
      </c>
      <c r="J35" s="7" t="s">
        <v>12</v>
      </c>
      <c r="K35" s="26">
        <f>STDEV(resid1)</f>
        <v>0.0031266594421682256</v>
      </c>
    </row>
    <row r="36" spans="10:11" ht="12.75">
      <c r="J36" s="27" t="s">
        <v>17</v>
      </c>
      <c r="K36" s="28">
        <f>MAX(resid1)</f>
        <v>0.010447889057211057</v>
      </c>
    </row>
    <row r="37" spans="10:11" ht="12.75">
      <c r="J37" s="29" t="s">
        <v>18</v>
      </c>
      <c r="K37" s="30">
        <f>MIN(resid1)</f>
        <v>-0.007348263653643272</v>
      </c>
    </row>
  </sheetData>
  <conditionalFormatting sqref="C3:K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N33" sqref="N33"/>
    </sheetView>
  </sheetViews>
  <sheetFormatPr defaultColWidth="9.140625" defaultRowHeight="12.75"/>
  <sheetData>
    <row r="1" spans="1:11" ht="12.75">
      <c r="A1" s="2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</row>
    <row r="3" spans="1:11" ht="12.75">
      <c r="A3" s="2">
        <v>1</v>
      </c>
      <c r="B3" s="1" t="s">
        <v>0</v>
      </c>
      <c r="D3" s="6">
        <f aca="true" t="shared" si="0" ref="D3:K12">IF(Data="","",Data-Avg2)</f>
        <v>-0.0027988265077567576</v>
      </c>
      <c r="E3" s="5">
        <f t="shared" si="0"/>
        <v>-0.0007164244407533715</v>
      </c>
      <c r="F3" s="5">
        <f t="shared" si="0"/>
        <v>-0.004210141351450147</v>
      </c>
      <c r="G3" s="5">
        <f t="shared" si="0"/>
        <v>0.0006295475868398626</v>
      </c>
      <c r="H3" s="5">
        <f t="shared" si="0"/>
        <v>0.0025997059302511616</v>
      </c>
      <c r="I3" s="5">
        <f t="shared" si="0"/>
        <v>0.0022480693914417316</v>
      </c>
      <c r="J3" s="5">
        <f t="shared" si="0"/>
      </c>
      <c r="K3" s="5">
        <f t="shared" si="0"/>
        <v>0.0022480693914417316</v>
      </c>
    </row>
    <row r="4" spans="1:11" ht="12.75">
      <c r="A4" s="2"/>
      <c r="B4" s="1" t="s">
        <v>1</v>
      </c>
      <c r="D4" s="7">
        <f t="shared" si="0"/>
        <v>0.0033868103372967084</v>
      </c>
      <c r="E4" s="4">
        <f t="shared" si="0"/>
        <v>0.007582752949996774</v>
      </c>
      <c r="F4" s="4">
        <f t="shared" si="0"/>
        <v>-8.219227990124978E-05</v>
      </c>
      <c r="G4" s="4">
        <f t="shared" si="0"/>
        <v>-0.005128574359602567</v>
      </c>
      <c r="H4" s="4">
        <f t="shared" si="0"/>
        <v>-0.0012370967572010727</v>
      </c>
      <c r="I4" s="4">
        <f t="shared" si="0"/>
        <v>-0.002260849945301402</v>
      </c>
      <c r="J4" s="4">
        <f t="shared" si="0"/>
      </c>
      <c r="K4" s="4">
        <f t="shared" si="0"/>
        <v>-0.002260849945301402</v>
      </c>
    </row>
    <row r="5" spans="1:11" ht="12.75">
      <c r="A5" s="2"/>
      <c r="B5" s="1" t="s">
        <v>2</v>
      </c>
      <c r="D5" s="7">
        <f t="shared" si="0"/>
        <v>0.0031070144257370202</v>
      </c>
      <c r="E5" s="4">
        <f t="shared" si="0"/>
        <v>0.002130969146733719</v>
      </c>
      <c r="F5" s="4">
        <f t="shared" si="0"/>
        <v>0.0017816676716364555</v>
      </c>
      <c r="G5" s="4">
        <f t="shared" si="0"/>
        <v>-0.0010685683425606385</v>
      </c>
      <c r="H5" s="4">
        <f t="shared" si="0"/>
        <v>-0.0044065442066667515</v>
      </c>
      <c r="I5" s="4">
        <f t="shared" si="0"/>
        <v>-0.0007722693474647713</v>
      </c>
      <c r="J5" s="4">
        <f t="shared" si="0"/>
      </c>
      <c r="K5" s="4">
        <f t="shared" si="0"/>
        <v>-0.0007722693474647713</v>
      </c>
    </row>
    <row r="6" spans="1:11" ht="12.75">
      <c r="A6" s="2">
        <v>2</v>
      </c>
      <c r="B6" s="1" t="s">
        <v>0</v>
      </c>
      <c r="D6" s="7">
        <f t="shared" si="0"/>
        <v>0.002200133852596764</v>
      </c>
      <c r="E6" s="4">
        <f t="shared" si="0"/>
        <v>-0.004543625541600704</v>
      </c>
      <c r="F6" s="4">
        <f t="shared" si="0"/>
        <v>0.0009662732157948994</v>
      </c>
      <c r="G6" s="4">
        <f t="shared" si="0"/>
        <v>0.0015834229387934329</v>
      </c>
      <c r="H6" s="4">
        <f t="shared" si="0"/>
        <v>0.0008439718019985776</v>
      </c>
      <c r="I6" s="4">
        <f t="shared" si="0"/>
        <v>0.0016309058802903564</v>
      </c>
      <c r="J6" s="4">
        <f t="shared" si="0"/>
        <v>-0.004311988028106839</v>
      </c>
      <c r="K6" s="4">
        <f t="shared" si="0"/>
        <v>0.0016309058802903564</v>
      </c>
    </row>
    <row r="7" spans="1:11" ht="12.75">
      <c r="A7" s="2"/>
      <c r="B7" s="1" t="s">
        <v>1</v>
      </c>
      <c r="D7" s="7">
        <f t="shared" si="0"/>
        <v>-0.0033061139720125254</v>
      </c>
      <c r="E7" s="4">
        <f t="shared" si="0"/>
        <v>0.0012012009722859318</v>
      </c>
      <c r="F7" s="4">
        <f t="shared" si="0"/>
        <v>0.00043974178588612745</v>
      </c>
      <c r="G7" s="4">
        <f t="shared" si="0"/>
        <v>0.0014090933483856816</v>
      </c>
      <c r="H7" s="4">
        <f t="shared" si="0"/>
        <v>0.0008215683599850365</v>
      </c>
      <c r="I7" s="4">
        <f t="shared" si="0"/>
        <v>-0.00024856256431249335</v>
      </c>
      <c r="J7" s="4">
        <f t="shared" si="0"/>
        <v>-6.836536591237063E-05</v>
      </c>
      <c r="K7" s="4">
        <f t="shared" si="0"/>
        <v>-0.00024856256431249335</v>
      </c>
    </row>
    <row r="8" spans="1:11" ht="12.75">
      <c r="A8" s="2"/>
      <c r="B8" s="1" t="s">
        <v>2</v>
      </c>
      <c r="D8" s="7">
        <f t="shared" si="0"/>
        <v>0.0008964065612460104</v>
      </c>
      <c r="E8" s="4">
        <f t="shared" si="0"/>
        <v>-0.00042211127995273046</v>
      </c>
      <c r="F8" s="4">
        <f t="shared" si="0"/>
        <v>-0.0014907635409571185</v>
      </c>
      <c r="G8" s="4">
        <f t="shared" si="0"/>
        <v>-0.0031013480186530273</v>
      </c>
      <c r="H8" s="4">
        <f t="shared" si="0"/>
        <v>-0.00047849097265384444</v>
      </c>
      <c r="I8" s="4">
        <f t="shared" si="0"/>
        <v>-0.0022034996103528215</v>
      </c>
      <c r="J8" s="4">
        <f t="shared" si="0"/>
        <v>0.009003306471647932</v>
      </c>
      <c r="K8" s="4">
        <f t="shared" si="0"/>
        <v>-0.0022034996103528215</v>
      </c>
    </row>
    <row r="9" spans="1:11" ht="12.75">
      <c r="A9" s="2">
        <v>3</v>
      </c>
      <c r="B9" s="1" t="s">
        <v>0</v>
      </c>
      <c r="D9" s="7">
        <f t="shared" si="0"/>
        <v>-0.00028096523534060225</v>
      </c>
      <c r="E9" s="4">
        <f t="shared" si="0"/>
        <v>-0.0016263103368387988</v>
      </c>
      <c r="F9" s="4">
        <f t="shared" si="0"/>
        <v>0.0026724021296615774</v>
      </c>
      <c r="G9" s="4">
        <f t="shared" si="0"/>
        <v>0.0004474200965560726</v>
      </c>
      <c r="H9" s="4">
        <f t="shared" si="0"/>
        <v>0.002951273982461089</v>
      </c>
      <c r="I9" s="4">
        <f t="shared" si="0"/>
        <v>-8.061663674396868E-05</v>
      </c>
      <c r="J9" s="4">
        <f t="shared" si="0"/>
        <v>-0.004002587363039822</v>
      </c>
      <c r="K9" s="4">
        <f t="shared" si="0"/>
        <v>-8.061663674396868E-05</v>
      </c>
    </row>
    <row r="10" spans="1:11" ht="12.75">
      <c r="A10" s="2"/>
      <c r="B10" s="1" t="s">
        <v>1</v>
      </c>
      <c r="D10" s="7">
        <f t="shared" si="0"/>
        <v>-0.007230062998544895</v>
      </c>
      <c r="E10" s="4">
        <f t="shared" si="0"/>
        <v>-0.0031896213525470785</v>
      </c>
      <c r="F10" s="4">
        <f t="shared" si="0"/>
        <v>-0.0009656709874477087</v>
      </c>
      <c r="G10" s="4">
        <f t="shared" si="0"/>
        <v>0.0018067106333532479</v>
      </c>
      <c r="H10" s="4">
        <f t="shared" si="0"/>
        <v>0.006098490079850194</v>
      </c>
      <c r="I10" s="4">
        <f t="shared" si="0"/>
        <v>0.0030526723301562697</v>
      </c>
      <c r="J10" s="4">
        <f t="shared" si="0"/>
        <v>-0.0026251900349478774</v>
      </c>
      <c r="K10" s="4">
        <f t="shared" si="0"/>
        <v>0.0030526723301562697</v>
      </c>
    </row>
    <row r="11" spans="1:11" ht="12.75">
      <c r="A11" s="2"/>
      <c r="B11" s="1" t="s">
        <v>2</v>
      </c>
      <c r="D11" s="7">
        <f t="shared" si="0"/>
        <v>-0.005518416494773248</v>
      </c>
      <c r="E11" s="4">
        <f t="shared" si="0"/>
        <v>0.0028542296825264657</v>
      </c>
      <c r="F11" s="4">
        <f t="shared" si="0"/>
        <v>-0.0037304875648729308</v>
      </c>
      <c r="G11" s="4">
        <f t="shared" si="0"/>
        <v>-0.0004854999753689526</v>
      </c>
      <c r="H11" s="4">
        <f t="shared" si="0"/>
        <v>0.006340666790428884</v>
      </c>
      <c r="I11" s="4">
        <f t="shared" si="0"/>
        <v>0.00029364936922604556</v>
      </c>
      <c r="J11" s="4">
        <f t="shared" si="0"/>
        <v>-4.7791176370992616E-05</v>
      </c>
      <c r="K11" s="4">
        <f t="shared" si="0"/>
        <v>0.00029364936922604556</v>
      </c>
    </row>
    <row r="12" spans="1:11" ht="12.75">
      <c r="A12" s="2">
        <v>4</v>
      </c>
      <c r="B12" s="1" t="s">
        <v>0</v>
      </c>
      <c r="D12" s="7">
        <f t="shared" si="0"/>
        <v>0.0009667957516654724</v>
      </c>
      <c r="E12" s="4">
        <f t="shared" si="0"/>
        <v>-0.0004103258075360827</v>
      </c>
      <c r="F12" s="4">
        <f t="shared" si="0"/>
        <v>-0.0011267794939371356</v>
      </c>
      <c r="G12" s="4">
        <f t="shared" si="0"/>
        <v>0.00027060236726583753</v>
      </c>
      <c r="H12" s="4">
        <f t="shared" si="0"/>
      </c>
      <c r="I12" s="4">
        <f t="shared" si="0"/>
        <v>0.0001498535912674015</v>
      </c>
      <c r="J12" s="4">
        <f t="shared" si="0"/>
      </c>
      <c r="K12" s="4">
        <f t="shared" si="0"/>
        <v>0.0001498535912674015</v>
      </c>
    </row>
    <row r="13" spans="1:11" ht="12.75">
      <c r="A13" s="2"/>
      <c r="B13" s="1" t="s">
        <v>1</v>
      </c>
      <c r="D13" s="7">
        <f aca="true" t="shared" si="1" ref="D13:K22">IF(Data="","",Data-Avg2)</f>
        <v>-0.005809228581796333</v>
      </c>
      <c r="E13" s="4">
        <f t="shared" si="1"/>
        <v>0.00014606605600420153</v>
      </c>
      <c r="F13" s="4">
        <f t="shared" si="1"/>
        <v>-0.0010530090448952478</v>
      </c>
      <c r="G13" s="4">
        <f t="shared" si="1"/>
        <v>0.001445442203504399</v>
      </c>
      <c r="H13" s="4">
        <f t="shared" si="1"/>
      </c>
      <c r="I13" s="4">
        <f t="shared" si="1"/>
        <v>0.0026353646836021483</v>
      </c>
      <c r="J13" s="4">
        <f t="shared" si="1"/>
      </c>
      <c r="K13" s="4">
        <f t="shared" si="1"/>
        <v>0.0026353646836021483</v>
      </c>
    </row>
    <row r="14" spans="1:11" ht="12.75">
      <c r="A14" s="2"/>
      <c r="B14" s="1" t="s">
        <v>2</v>
      </c>
      <c r="D14" s="7">
        <f t="shared" si="1"/>
        <v>-0.002157839200283007</v>
      </c>
      <c r="E14" s="4">
        <f t="shared" si="1"/>
        <v>0.00036420652541657716</v>
      </c>
      <c r="F14" s="4">
        <f t="shared" si="1"/>
        <v>-0.0013639336762842902</v>
      </c>
      <c r="G14" s="4">
        <f t="shared" si="1"/>
        <v>0.000668203278715751</v>
      </c>
      <c r="H14" s="4">
        <f t="shared" si="1"/>
      </c>
      <c r="I14" s="4">
        <f t="shared" si="1"/>
        <v>0.0012446815362157082</v>
      </c>
      <c r="J14" s="4">
        <f t="shared" si="1"/>
      </c>
      <c r="K14" s="4">
        <f t="shared" si="1"/>
        <v>0.0012446815362157082</v>
      </c>
    </row>
    <row r="15" spans="1:11" ht="12.75">
      <c r="A15" s="2">
        <v>5</v>
      </c>
      <c r="B15" s="1" t="s">
        <v>0</v>
      </c>
      <c r="D15" s="7">
        <f t="shared" si="1"/>
        <v>-0.0010676938225628874</v>
      </c>
      <c r="E15" s="4">
        <f t="shared" si="1"/>
        <v>0.0009850858798365891</v>
      </c>
      <c r="F15" s="4">
        <f t="shared" si="1"/>
        <v>0.006873736414039655</v>
      </c>
      <c r="G15" s="4">
        <f t="shared" si="1"/>
        <v>-0.002829320761563281</v>
      </c>
      <c r="H15" s="4">
        <f t="shared" si="1"/>
        <v>-0.0007870377146623753</v>
      </c>
      <c r="I15" s="4">
        <f t="shared" si="1"/>
        <v>-0.002730614827360256</v>
      </c>
      <c r="J15" s="4">
        <f t="shared" si="1"/>
        <v>0.002286459659636364</v>
      </c>
      <c r="K15" s="4">
        <f t="shared" si="1"/>
        <v>-0.002730614827360256</v>
      </c>
    </row>
    <row r="16" spans="1:11" ht="12.75">
      <c r="A16" s="2"/>
      <c r="B16" s="1" t="s">
        <v>1</v>
      </c>
      <c r="D16" s="7">
        <f t="shared" si="1"/>
        <v>0.0010770768834769129</v>
      </c>
      <c r="E16" s="4">
        <f t="shared" si="1"/>
        <v>-0.002314188633322445</v>
      </c>
      <c r="F16" s="4">
        <f t="shared" si="1"/>
        <v>-0.00011946398492312937</v>
      </c>
      <c r="G16" s="4">
        <f t="shared" si="1"/>
        <v>0.0006440359253474526</v>
      </c>
      <c r="H16" s="4">
        <f t="shared" si="1"/>
        <v>0.005917515417997343</v>
      </c>
      <c r="I16" s="4">
        <f t="shared" si="1"/>
        <v>-0.0001838549493324848</v>
      </c>
      <c r="J16" s="4">
        <f t="shared" si="1"/>
        <v>-0.004837265709903171</v>
      </c>
      <c r="K16" s="4">
        <f t="shared" si="1"/>
        <v>-0.0001838549493324848</v>
      </c>
    </row>
    <row r="17" spans="1:11" ht="12.75">
      <c r="A17" s="2"/>
      <c r="B17" s="1" t="s">
        <v>2</v>
      </c>
      <c r="D17" s="7">
        <f t="shared" si="1"/>
        <v>-0.00273057217536099</v>
      </c>
      <c r="E17" s="4">
        <f t="shared" si="1"/>
        <v>-0.003704285295661691</v>
      </c>
      <c r="F17" s="4">
        <f t="shared" si="1"/>
        <v>0.0003521654914386829</v>
      </c>
      <c r="G17" s="4">
        <f t="shared" si="1"/>
        <v>0.0003625590947375912</v>
      </c>
      <c r="H17" s="4">
        <f t="shared" si="1"/>
        <v>0.003779840690238956</v>
      </c>
      <c r="I17" s="4">
        <f t="shared" si="1"/>
        <v>0.0005884351581375569</v>
      </c>
      <c r="J17" s="4">
        <f t="shared" si="1"/>
        <v>0.0007634218783376667</v>
      </c>
      <c r="K17" s="4">
        <f t="shared" si="1"/>
        <v>0.0005884351581375569</v>
      </c>
    </row>
    <row r="18" spans="1:11" ht="12.75">
      <c r="A18" s="2">
        <v>6</v>
      </c>
      <c r="B18" s="1" t="s">
        <v>0</v>
      </c>
      <c r="D18" s="7">
        <f t="shared" si="1"/>
        <v>0.0007903690800112884</v>
      </c>
      <c r="E18" s="4">
        <f t="shared" si="1"/>
        <v>0.002457541259708762</v>
      </c>
      <c r="F18" s="4">
        <f t="shared" si="1"/>
        <v>0.003275490928309921</v>
      </c>
      <c r="G18" s="4">
        <f t="shared" si="1"/>
        <v>-0.004642501704491764</v>
      </c>
      <c r="H18" s="4">
        <f t="shared" si="1"/>
        <v>0.003557028707508181</v>
      </c>
      <c r="I18" s="4">
        <f t="shared" si="1"/>
        <v>-0.005198322554790025</v>
      </c>
      <c r="J18" s="4">
        <f t="shared" si="1"/>
        <v>0.004958716838508792</v>
      </c>
      <c r="K18" s="4">
        <f t="shared" si="1"/>
        <v>-0.005198322554790025</v>
      </c>
    </row>
    <row r="19" spans="1:11" ht="12.75">
      <c r="A19" s="2"/>
      <c r="B19" s="1" t="s">
        <v>1</v>
      </c>
      <c r="D19" s="7">
        <f t="shared" si="1"/>
        <v>0.005878855137483541</v>
      </c>
      <c r="E19" s="4">
        <f t="shared" si="1"/>
        <v>-0.002135046280196562</v>
      </c>
      <c r="F19" s="4">
        <f t="shared" si="1"/>
        <v>0.005406606915983048</v>
      </c>
      <c r="G19" s="4">
        <f t="shared" si="1"/>
        <v>-0.003119679938127007</v>
      </c>
      <c r="H19" s="4">
        <f t="shared" si="1"/>
        <v>0.0014957503796235727</v>
      </c>
      <c r="I19" s="4">
        <f t="shared" si="1"/>
        <v>-0.0017745687141470512</v>
      </c>
      <c r="J19" s="4">
        <f t="shared" si="1"/>
        <v>-0.003977348786467161</v>
      </c>
      <c r="K19" s="4">
        <f t="shared" si="1"/>
        <v>-0.0017745687141470512</v>
      </c>
    </row>
    <row r="20" spans="1:11" ht="12.75">
      <c r="A20" s="2"/>
      <c r="B20" s="1" t="s">
        <v>2</v>
      </c>
      <c r="D20" s="7">
        <f t="shared" si="1"/>
        <v>0.004946782553263418</v>
      </c>
      <c r="E20" s="4">
        <f t="shared" si="1"/>
        <v>-0.001591473471766136</v>
      </c>
      <c r="F20" s="4">
        <f t="shared" si="1"/>
        <v>0.0006436538215837118</v>
      </c>
      <c r="G20" s="4">
        <f t="shared" si="1"/>
        <v>-0.00032976862831723963</v>
      </c>
      <c r="H20" s="4">
        <f t="shared" si="1"/>
        <v>0.0004878018326230915</v>
      </c>
      <c r="I20" s="4">
        <f t="shared" si="1"/>
        <v>-0.001824824629157007</v>
      </c>
      <c r="J20" s="4">
        <f t="shared" si="1"/>
        <v>-0.0005073468490675026</v>
      </c>
      <c r="K20" s="4">
        <f t="shared" si="1"/>
        <v>-0.001824824629157007</v>
      </c>
    </row>
    <row r="21" spans="1:11" ht="12.75">
      <c r="A21" s="2">
        <v>7</v>
      </c>
      <c r="B21" s="1" t="s">
        <v>0</v>
      </c>
      <c r="D21" s="7">
        <f t="shared" si="1"/>
        <v>0.0038103531173163674</v>
      </c>
      <c r="E21" s="4">
        <f t="shared" si="1"/>
        <v>-0.0007923392319852951</v>
      </c>
      <c r="F21" s="4">
        <f t="shared" si="1"/>
        <v>-0.0010875189177852462</v>
      </c>
      <c r="G21" s="4">
        <f t="shared" si="1"/>
      </c>
      <c r="H21" s="4">
        <f t="shared" si="1"/>
        <v>-0.0019304949675813532</v>
      </c>
      <c r="I21" s="4">
        <f t="shared" si="1"/>
      </c>
      <c r="J21" s="4">
        <f t="shared" si="1"/>
      </c>
      <c r="K21" s="4">
        <f t="shared" si="1"/>
      </c>
    </row>
    <row r="22" spans="1:11" ht="12.75">
      <c r="A22" s="2"/>
      <c r="B22" s="1" t="s">
        <v>1</v>
      </c>
      <c r="D22" s="7">
        <f t="shared" si="1"/>
        <v>-0.000764101063026601</v>
      </c>
      <c r="E22" s="4">
        <f t="shared" si="1"/>
        <v>-0.0012557420219252435</v>
      </c>
      <c r="F22" s="4">
        <f t="shared" si="1"/>
        <v>0.0032625797817757984</v>
      </c>
      <c r="G22" s="4">
        <f t="shared" si="1"/>
      </c>
      <c r="H22" s="4">
        <f t="shared" si="1"/>
        <v>-0.001242736696823954</v>
      </c>
      <c r="I22" s="4">
        <f t="shared" si="1"/>
      </c>
      <c r="J22" s="4">
        <f t="shared" si="1"/>
      </c>
      <c r="K22" s="4">
        <f t="shared" si="1"/>
      </c>
    </row>
    <row r="23" spans="1:11" ht="12.75">
      <c r="A23" s="2"/>
      <c r="B23" s="1" t="s">
        <v>2</v>
      </c>
      <c r="D23" s="7">
        <f aca="true" t="shared" si="2" ref="D23:K32">IF(Data="","",Data-Avg2)</f>
        <v>-0.0008445898701765486</v>
      </c>
      <c r="E23" s="4">
        <f t="shared" si="2"/>
        <v>0.0024558813594239837</v>
      </c>
      <c r="F23" s="4">
        <f t="shared" si="2"/>
        <v>-0.0008744469800738841</v>
      </c>
      <c r="G23" s="4">
        <f t="shared" si="2"/>
      </c>
      <c r="H23" s="4">
        <f t="shared" si="2"/>
        <v>-0.0007368445091735509</v>
      </c>
      <c r="I23" s="4">
        <f t="shared" si="2"/>
      </c>
      <c r="J23" s="4">
        <f t="shared" si="2"/>
      </c>
      <c r="K23" s="4">
        <f t="shared" si="2"/>
      </c>
    </row>
    <row r="24" spans="1:11" ht="12.75">
      <c r="A24" s="2">
        <v>8</v>
      </c>
      <c r="B24" s="1" t="s">
        <v>0</v>
      </c>
      <c r="D24" s="7">
        <f t="shared" si="2"/>
        <v>0.002136528108266589</v>
      </c>
      <c r="E24" s="4">
        <f t="shared" si="2"/>
        <v>0.0051263841487667605</v>
      </c>
      <c r="F24" s="4">
        <f t="shared" si="2"/>
        <v>-0.0043242487641350635</v>
      </c>
      <c r="G24" s="4">
        <f t="shared" si="2"/>
      </c>
      <c r="H24" s="4">
        <f t="shared" si="2"/>
        <v>-0.0029386634929267075</v>
      </c>
      <c r="I24" s="4">
        <f t="shared" si="2"/>
      </c>
      <c r="J24" s="4">
        <f t="shared" si="2"/>
      </c>
      <c r="K24" s="4">
        <f t="shared" si="2"/>
      </c>
    </row>
    <row r="25" spans="1:11" ht="12.75">
      <c r="A25" s="2"/>
      <c r="B25" s="1" t="s">
        <v>1</v>
      </c>
      <c r="D25" s="7">
        <f t="shared" si="2"/>
        <v>0.0035061874052253472</v>
      </c>
      <c r="E25" s="4">
        <f t="shared" si="2"/>
        <v>0.003073798592225785</v>
      </c>
      <c r="F25" s="4">
        <f t="shared" si="2"/>
        <v>-0.0020758927571726815</v>
      </c>
      <c r="G25" s="4">
        <f t="shared" si="2"/>
      </c>
      <c r="H25" s="4">
        <f t="shared" si="2"/>
        <v>-0.004504093240274898</v>
      </c>
      <c r="I25" s="4">
        <f t="shared" si="2"/>
      </c>
      <c r="J25" s="4">
        <f t="shared" si="2"/>
      </c>
      <c r="K25" s="4">
        <f t="shared" si="2"/>
      </c>
    </row>
    <row r="26" spans="1:11" ht="12.75">
      <c r="A26" s="2"/>
      <c r="B26" s="1" t="s">
        <v>2</v>
      </c>
      <c r="D26" s="7">
        <f t="shared" si="2"/>
        <v>-0.0029366103342525207</v>
      </c>
      <c r="E26" s="4">
        <f t="shared" si="2"/>
        <v>-0.0023050835906524014</v>
      </c>
      <c r="F26" s="4">
        <f t="shared" si="2"/>
        <v>0.003191517215846318</v>
      </c>
      <c r="G26" s="4">
        <f t="shared" si="2"/>
      </c>
      <c r="H26" s="4">
        <f t="shared" si="2"/>
        <v>0.002050176709047946</v>
      </c>
      <c r="I26" s="4">
        <f t="shared" si="2"/>
      </c>
      <c r="J26" s="4">
        <f t="shared" si="2"/>
      </c>
      <c r="K26" s="4">
        <f t="shared" si="2"/>
      </c>
    </row>
    <row r="27" spans="1:11" ht="12.75">
      <c r="A27" s="2">
        <v>9</v>
      </c>
      <c r="B27" s="1" t="s">
        <v>0</v>
      </c>
      <c r="D27" s="7">
        <f t="shared" si="2"/>
        <v>-6.15334817766211E-05</v>
      </c>
      <c r="E27" s="4">
        <f t="shared" si="2"/>
        <v>0.005372102591124417</v>
      </c>
      <c r="F27" s="4">
        <f t="shared" si="2"/>
        <v>0.0016604505565283034</v>
      </c>
      <c r="G27" s="4">
        <f t="shared" si="2"/>
        <v>-0.002811089582273496</v>
      </c>
      <c r="H27" s="4">
        <f t="shared" si="2"/>
        <v>-2.3821505074295146E-05</v>
      </c>
      <c r="I27" s="4">
        <f t="shared" si="2"/>
        <v>-0.0028325664127777372</v>
      </c>
      <c r="J27" s="4">
        <f t="shared" si="2"/>
        <v>0.0015290242470271664</v>
      </c>
      <c r="K27" s="4">
        <f t="shared" si="2"/>
        <v>-0.0028325664127777372</v>
      </c>
    </row>
    <row r="28" spans="1:11" ht="12.75">
      <c r="A28" s="2"/>
      <c r="B28" s="1" t="s">
        <v>1</v>
      </c>
      <c r="D28" s="7">
        <f t="shared" si="2"/>
        <v>0.0019915980206626216</v>
      </c>
      <c r="E28" s="4">
        <f t="shared" si="2"/>
        <v>0.0015523381888620236</v>
      </c>
      <c r="F28" s="4">
        <f t="shared" si="2"/>
        <v>-0.0015198179419364521</v>
      </c>
      <c r="G28" s="4">
        <f t="shared" si="2"/>
        <v>0.005478687943760718</v>
      </c>
      <c r="H28" s="4">
        <f t="shared" si="2"/>
        <v>-0.0031914675972366524</v>
      </c>
      <c r="I28" s="4">
        <f t="shared" si="2"/>
        <v>-0.001124079300936387</v>
      </c>
      <c r="J28" s="4">
        <f t="shared" si="2"/>
        <v>-0.002063180012239485</v>
      </c>
      <c r="K28" s="4">
        <f t="shared" si="2"/>
        <v>-0.001124079300936387</v>
      </c>
    </row>
    <row r="29" spans="1:11" ht="12.75">
      <c r="A29" s="2"/>
      <c r="B29" s="1" t="s">
        <v>2</v>
      </c>
      <c r="D29" s="7">
        <f t="shared" si="2"/>
        <v>-0.0029972607715791355</v>
      </c>
      <c r="E29" s="4">
        <f t="shared" si="2"/>
        <v>-0.0030256158779806697</v>
      </c>
      <c r="F29" s="4">
        <f t="shared" si="2"/>
        <v>-0.0038029930331830997</v>
      </c>
      <c r="G29" s="4">
        <f t="shared" si="2"/>
        <v>0.0022495086971190403</v>
      </c>
      <c r="H29" s="4">
        <f t="shared" si="2"/>
        <v>-0.0035624888563816626</v>
      </c>
      <c r="I29" s="4">
        <f t="shared" si="2"/>
        <v>0.006965567762314606</v>
      </c>
      <c r="J29" s="4">
        <f t="shared" si="2"/>
        <v>-0.0027922856825810527</v>
      </c>
      <c r="K29" s="4">
        <f t="shared" si="2"/>
        <v>0.006965567762314606</v>
      </c>
    </row>
    <row r="30" spans="1:11" ht="12.75">
      <c r="A30" s="2">
        <v>10</v>
      </c>
      <c r="B30" s="1" t="s">
        <v>0</v>
      </c>
      <c r="D30" s="7">
        <f t="shared" si="2"/>
        <v>-0.0026701023509048127</v>
      </c>
      <c r="E30" s="4">
        <f t="shared" si="2"/>
        <v>-0.002827030009399323</v>
      </c>
      <c r="F30" s="4">
        <f t="shared" si="2"/>
        <v>-0.0016746062056967048</v>
      </c>
      <c r="G30" s="4">
        <f t="shared" si="2"/>
        <v>0.0015636358968009745</v>
      </c>
      <c r="H30" s="4">
        <f t="shared" si="2"/>
        <v>0.0029567858027945704</v>
      </c>
      <c r="I30" s="4">
        <f t="shared" si="2"/>
        <v>0.0010250084065006604</v>
      </c>
      <c r="J30" s="4">
        <f t="shared" si="2"/>
        <v>0.0006013000533044988</v>
      </c>
      <c r="K30" s="4">
        <f t="shared" si="2"/>
        <v>0.0010250084065006604</v>
      </c>
    </row>
    <row r="31" spans="1:11" ht="12.75">
      <c r="A31" s="2"/>
      <c r="B31" s="1" t="s">
        <v>1</v>
      </c>
      <c r="D31" s="7">
        <f t="shared" si="2"/>
        <v>0.0009088102129481967</v>
      </c>
      <c r="E31" s="4">
        <f t="shared" si="2"/>
        <v>-0.005021727089651762</v>
      </c>
      <c r="F31" s="4">
        <f t="shared" si="2"/>
        <v>-0.003653050105551614</v>
      </c>
      <c r="G31" s="4">
        <f t="shared" si="2"/>
        <v>-0.002007857825251591</v>
      </c>
      <c r="H31" s="4">
        <f t="shared" si="2"/>
        <v>-0.0022182681950511096</v>
      </c>
      <c r="I31" s="4">
        <f t="shared" si="2"/>
        <v>0.00043173639164884037</v>
      </c>
      <c r="J31" s="4">
        <f t="shared" si="2"/>
        <v>0.011128620219247765</v>
      </c>
      <c r="K31" s="4">
        <f t="shared" si="2"/>
        <v>0.00043173639164884037</v>
      </c>
    </row>
    <row r="32" spans="1:11" ht="12.75">
      <c r="A32" s="2"/>
      <c r="B32" s="1" t="s">
        <v>2</v>
      </c>
      <c r="D32" s="8">
        <f t="shared" si="2"/>
        <v>0.0019990529721738426</v>
      </c>
      <c r="E32" s="9">
        <f t="shared" si="2"/>
        <v>-0.0029927495322255027</v>
      </c>
      <c r="F32" s="9">
        <f t="shared" si="2"/>
        <v>-0.0009424117394232212</v>
      </c>
      <c r="G32" s="9">
        <f t="shared" si="2"/>
        <v>0.005288519070980158</v>
      </c>
      <c r="H32" s="9">
        <f t="shared" si="2"/>
        <v>-0.0029845459384247874</v>
      </c>
      <c r="I32" s="9">
        <f t="shared" si="2"/>
        <v>-0.0007081350624247307</v>
      </c>
      <c r="J32" s="9">
        <f t="shared" si="2"/>
        <v>0.0010484052916766018</v>
      </c>
      <c r="K32" s="9">
        <f t="shared" si="2"/>
        <v>-0.0007081350624247307</v>
      </c>
    </row>
    <row r="34" spans="10:11" ht="12.75">
      <c r="J34" s="24" t="s">
        <v>13</v>
      </c>
      <c r="K34" s="25">
        <f>AVERAGE(resid2)</f>
        <v>-1.094132835862473E-15</v>
      </c>
    </row>
    <row r="35" spans="3:11" ht="12.75">
      <c r="C35" s="23" t="s">
        <v>21</v>
      </c>
      <c r="J35" s="7" t="s">
        <v>12</v>
      </c>
      <c r="K35" s="26">
        <f>STDEV(resid2)</f>
        <v>0.002982134843779618</v>
      </c>
    </row>
    <row r="36" spans="10:11" ht="12.75">
      <c r="J36" s="27" t="s">
        <v>17</v>
      </c>
      <c r="K36" s="28">
        <f>MAX(resid2)</f>
        <v>0.011128620219247765</v>
      </c>
    </row>
    <row r="37" spans="10:11" ht="12.75">
      <c r="J37" s="29" t="s">
        <v>18</v>
      </c>
      <c r="K37" s="30">
        <f>MIN(resid2)</f>
        <v>-0.007230062998544895</v>
      </c>
    </row>
  </sheetData>
  <conditionalFormatting sqref="D3:K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2007-02-13T21:55:29Z</dcterms:created>
  <dcterms:modified xsi:type="dcterms:W3CDTF">2007-09-19T19:22:38Z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