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0" windowWidth="16950" windowHeight="11880" activeTab="4"/>
  </bookViews>
  <sheets>
    <sheet name="Summary" sheetId="1" r:id="rId1"/>
    <sheet name="C2 Seat data" sheetId="2" r:id="rId2"/>
    <sheet name="C2 Residuals rel refer" sheetId="3" r:id="rId3"/>
    <sheet name="C2 Residuals rel avg" sheetId="4" r:id="rId4"/>
    <sheet name="C2 Resid rel avg without ref" sheetId="5" r:id="rId5"/>
  </sheets>
  <definedNames>
    <definedName name="Avg1">'C2 Seat data'!$N$3:$N$26</definedName>
    <definedName name="Avg2">'C2 Seat data'!$Q$3:$Q$26</definedName>
    <definedName name="Data">'C2 Seat data'!$D$3:$L$26</definedName>
    <definedName name="Ref">'C2 Seat data'!$C$3:$C$26</definedName>
    <definedName name="resid0">'C2 Residuals rel refer'!$D$3:$L$26</definedName>
    <definedName name="resid1">'C2 Residuals rel avg'!$C$3:$L$26</definedName>
    <definedName name="resid2">'C2 Resid rel avg without ref'!$D$3:$L$26</definedName>
  </definedNames>
  <calcPr fullCalcOnLoad="1" refMode="R1C1"/>
</workbook>
</file>

<file path=xl/sharedStrings.xml><?xml version="1.0" encoding="utf-8"?>
<sst xmlns="http://schemas.openxmlformats.org/spreadsheetml/2006/main" count="144" uniqueCount="27">
  <si>
    <t>x</t>
  </si>
  <si>
    <t>y</t>
  </si>
  <si>
    <t>z</t>
  </si>
  <si>
    <t>Ref</t>
  </si>
  <si>
    <t>Stdev</t>
  </si>
  <si>
    <t>Average</t>
  </si>
  <si>
    <t>With Reference</t>
  </si>
  <si>
    <t>Without Reference</t>
  </si>
  <si>
    <t>Difference</t>
  </si>
  <si>
    <t>Max</t>
  </si>
  <si>
    <t>Min</t>
  </si>
  <si>
    <t>data</t>
  </si>
  <si>
    <t>Ref Point treated as just another measurement</t>
  </si>
  <si>
    <t>Ref Point not included</t>
  </si>
  <si>
    <t>Reference Point treated as absolute</t>
  </si>
  <si>
    <t>Avg1-Ref</t>
  </si>
  <si>
    <t>Avg2-Ref</t>
  </si>
  <si>
    <t>Average1</t>
  </si>
  <si>
    <t>Average2</t>
  </si>
  <si>
    <t>Seat</t>
  </si>
  <si>
    <t>Coordinate</t>
  </si>
  <si>
    <t>Avg1-Avg2</t>
  </si>
  <si>
    <t>Relative to Reference</t>
  </si>
  <si>
    <t>Relative to Average</t>
  </si>
  <si>
    <t>with Reference</t>
  </si>
  <si>
    <t>without Reference</t>
  </si>
  <si>
    <t>C2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</si>
</sst>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7">
    <font>
      <sz val="10"/>
      <name val="Arial"/>
      <family val="0"/>
    </font>
    <font>
      <sz val="8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1">
      <alignment horizontal="center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5" xfId="19" applyNumberFormat="1" applyFont="1" applyBorder="1" applyAlignment="1">
      <alignment horizontal="center"/>
      <protection/>
    </xf>
    <xf numFmtId="164" fontId="0" fillId="0" borderId="3" xfId="19" applyNumberFormat="1" applyFont="1" applyBorder="1" applyAlignment="1">
      <alignment horizontal="center"/>
      <protection/>
    </xf>
    <xf numFmtId="164" fontId="0" fillId="0" borderId="2" xfId="19" applyNumberFormat="1" applyFont="1" applyBorder="1" applyAlignment="1">
      <alignment horizontal="center"/>
      <protection/>
    </xf>
    <xf numFmtId="164" fontId="0" fillId="0" borderId="6" xfId="19" applyNumberFormat="1" applyFont="1" applyBorder="1" applyAlignment="1">
      <alignment horizontal="center"/>
      <protection/>
    </xf>
    <xf numFmtId="164" fontId="0" fillId="0" borderId="4" xfId="19" applyNumberFormat="1" applyFont="1" applyBorder="1" applyAlignment="1">
      <alignment horizontal="center"/>
      <protection/>
    </xf>
    <xf numFmtId="164" fontId="0" fillId="0" borderId="0" xfId="19" applyNumberFormat="1" applyFont="1" applyBorder="1" applyAlignment="1">
      <alignment horizontal="center"/>
      <protection/>
    </xf>
    <xf numFmtId="164" fontId="0" fillId="0" borderId="0" xfId="19" applyFont="1" applyBorder="1" applyAlignment="1">
      <alignment horizontal="centerContinuous"/>
      <protection/>
    </xf>
    <xf numFmtId="0" fontId="6" fillId="0" borderId="0" xfId="0" applyFont="1" applyAlignment="1">
      <alignment/>
    </xf>
    <xf numFmtId="164" fontId="2" fillId="0" borderId="3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2" xfId="19" applyFont="1" applyBorder="1" applyAlignment="1">
      <alignment horizontal="center"/>
      <protection/>
    </xf>
    <xf numFmtId="164" fontId="0" fillId="0" borderId="0" xfId="19" applyFont="1" applyBorder="1" applyAlignment="1">
      <alignment horizontal="center"/>
      <protection/>
    </xf>
    <xf numFmtId="164" fontId="0" fillId="2" borderId="0" xfId="0" applyNumberForma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mbreMTF" xfId="19"/>
    <cellStyle name="Percent" xfId="20"/>
  </cellStyles>
  <dxfs count="3">
    <dxf>
      <font>
        <color rgb="FFFF0000"/>
      </font>
      <border/>
    </dxf>
    <dxf>
      <font>
        <color rgb="FF008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C18" sqref="C18"/>
    </sheetView>
  </sheetViews>
  <sheetFormatPr defaultColWidth="9.140625" defaultRowHeight="12.75"/>
  <cols>
    <col min="3" max="3" width="20.57421875" style="0" customWidth="1"/>
    <col min="4" max="4" width="19.28125" style="0" customWidth="1"/>
    <col min="5" max="5" width="17.7109375" style="0" customWidth="1"/>
  </cols>
  <sheetData>
    <row r="2" spans="3:5" ht="12.75">
      <c r="C2" t="s">
        <v>22</v>
      </c>
      <c r="D2" t="s">
        <v>23</v>
      </c>
      <c r="E2" t="s">
        <v>23</v>
      </c>
    </row>
    <row r="3" spans="4:5" ht="12.75">
      <c r="D3" t="s">
        <v>24</v>
      </c>
      <c r="E3" t="s">
        <v>25</v>
      </c>
    </row>
    <row r="4" spans="1:5" ht="12.75">
      <c r="A4" t="s">
        <v>26</v>
      </c>
      <c r="B4" s="20" t="s">
        <v>5</v>
      </c>
      <c r="C4" s="21">
        <v>-3.638716415076861E-05</v>
      </c>
      <c r="D4" s="21">
        <v>-1.215757532669373E-16</v>
      </c>
      <c r="E4" s="21">
        <v>-4.688667194125125E-16</v>
      </c>
    </row>
    <row r="5" spans="2:5" ht="12.75">
      <c r="B5" s="7" t="s">
        <v>4</v>
      </c>
      <c r="C5" s="22">
        <v>0.0035565832511397196</v>
      </c>
      <c r="D5" s="22">
        <v>0.002601481733466194</v>
      </c>
      <c r="E5" s="22">
        <v>0.0026406839523597705</v>
      </c>
    </row>
    <row r="6" spans="2:5" ht="12.75">
      <c r="B6" s="23" t="s">
        <v>9</v>
      </c>
      <c r="C6" s="24">
        <v>0.010367621805798422</v>
      </c>
      <c r="D6" s="24">
        <v>0.006789508881468009</v>
      </c>
      <c r="E6" s="24">
        <v>0.007306929474211188</v>
      </c>
    </row>
    <row r="7" spans="2:5" ht="12.75">
      <c r="B7" s="25" t="s">
        <v>10</v>
      </c>
      <c r="C7" s="26">
        <v>-0.007990538341502429</v>
      </c>
      <c r="D7" s="26">
        <v>-0.006692658446709743</v>
      </c>
      <c r="E7" s="26">
        <v>-0.006375132019300622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6"/>
  <sheetViews>
    <sheetView workbookViewId="0" topLeftCell="A1">
      <selection activeCell="R41" sqref="R41"/>
    </sheetView>
  </sheetViews>
  <sheetFormatPr defaultColWidth="9.140625" defaultRowHeight="12.75"/>
  <cols>
    <col min="1" max="1" width="9.140625" style="2" customWidth="1"/>
    <col min="2" max="12" width="9.140625" style="1" customWidth="1"/>
    <col min="13" max="13" width="4.140625" style="1" customWidth="1"/>
    <col min="14" max="15" width="8.7109375" style="1" customWidth="1"/>
    <col min="16" max="16" width="3.00390625" style="1" customWidth="1"/>
    <col min="17" max="18" width="8.7109375" style="1" customWidth="1"/>
    <col min="19" max="19" width="2.57421875" style="1" customWidth="1"/>
    <col min="20" max="21" width="8.7109375" style="1" customWidth="1"/>
    <col min="22" max="22" width="2.00390625" style="1" customWidth="1"/>
    <col min="23" max="24" width="9.140625" style="1" customWidth="1"/>
    <col min="25" max="25" width="3.00390625" style="1" customWidth="1"/>
    <col min="26" max="16384" width="9.140625" style="1" customWidth="1"/>
  </cols>
  <sheetData>
    <row r="1" spans="1:20" ht="12.75">
      <c r="A1" s="2" t="s">
        <v>26</v>
      </c>
      <c r="D1" s="30" t="s">
        <v>11</v>
      </c>
      <c r="E1" s="30"/>
      <c r="F1" s="30"/>
      <c r="G1" s="30"/>
      <c r="H1" s="30"/>
      <c r="I1" s="30"/>
      <c r="J1" s="30"/>
      <c r="K1" s="30"/>
      <c r="L1" s="30"/>
      <c r="N1" s="3" t="s">
        <v>6</v>
      </c>
      <c r="O1" s="3"/>
      <c r="P1" s="3"/>
      <c r="Q1" s="3" t="s">
        <v>7</v>
      </c>
      <c r="R1" s="3"/>
      <c r="S1" s="3"/>
      <c r="T1" s="1" t="s">
        <v>8</v>
      </c>
    </row>
    <row r="2" spans="1:26" ht="12.75">
      <c r="A2" s="2" t="s">
        <v>19</v>
      </c>
      <c r="B2" s="1" t="s">
        <v>20</v>
      </c>
      <c r="C2" s="9" t="s">
        <v>3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N2" s="1" t="s">
        <v>17</v>
      </c>
      <c r="O2" s="1" t="s">
        <v>4</v>
      </c>
      <c r="Q2" s="1" t="s">
        <v>18</v>
      </c>
      <c r="R2" s="1" t="s">
        <v>4</v>
      </c>
      <c r="T2" s="1" t="s">
        <v>5</v>
      </c>
      <c r="U2" s="1" t="s">
        <v>4</v>
      </c>
      <c r="W2" s="1" t="s">
        <v>15</v>
      </c>
      <c r="X2" s="1" t="s">
        <v>16</v>
      </c>
      <c r="Z2" s="1" t="s">
        <v>21</v>
      </c>
    </row>
    <row r="3" spans="1:26" ht="12.75">
      <c r="A3" s="2">
        <v>1</v>
      </c>
      <c r="B3" s="1" t="s">
        <v>0</v>
      </c>
      <c r="C3" s="12">
        <v>44.4333</v>
      </c>
      <c r="D3" s="13">
        <v>44.432715294701</v>
      </c>
      <c r="E3" s="10">
        <v>44.4367869871869</v>
      </c>
      <c r="F3" s="14">
        <v>44.4405703119015</v>
      </c>
      <c r="G3" s="28">
        <v>44.4314378212075</v>
      </c>
      <c r="H3" s="10">
        <v>44.4398515033651</v>
      </c>
      <c r="I3" s="28">
        <v>44.4386702804588</v>
      </c>
      <c r="J3" s="10">
        <v>44.4362489249731</v>
      </c>
      <c r="K3" s="10">
        <v>44.4335509142902</v>
      </c>
      <c r="L3" s="10">
        <v>44.4361171267313</v>
      </c>
      <c r="N3" s="1">
        <f aca="true" t="shared" si="0" ref="N3:N26">AVERAGE(C3:L3)</f>
        <v>44.43592491648154</v>
      </c>
      <c r="O3" s="1">
        <f aca="true" t="shared" si="1" ref="O3:O26">STDEV(C3:L3)</f>
        <v>0.003133717487537503</v>
      </c>
      <c r="Q3" s="1">
        <f aca="true" t="shared" si="2" ref="Q3:Q26">AVERAGE(D3:L3)</f>
        <v>44.43621657386838</v>
      </c>
      <c r="R3" s="1">
        <f aca="true" t="shared" si="3" ref="R3:R26">STDEV(D3:L3)</f>
        <v>0.0031765922151057923</v>
      </c>
      <c r="T3" s="1">
        <f>N3-Q3</f>
        <v>-0.000291657386839006</v>
      </c>
      <c r="U3" s="1">
        <f>O3-R3</f>
        <v>-4.287472756828951E-05</v>
      </c>
      <c r="W3" s="1">
        <f aca="true" t="shared" si="4" ref="W3:W26">Avg1-Ref</f>
        <v>0.002624916481536843</v>
      </c>
      <c r="X3" s="1">
        <f aca="true" t="shared" si="5" ref="X3:X26">Avg2-Ref</f>
        <v>0.002916573868375849</v>
      </c>
      <c r="Z3" s="1">
        <f aca="true" t="shared" si="6" ref="Z3:Z26">Avg1-Avg2</f>
        <v>-0.000291657386839006</v>
      </c>
    </row>
    <row r="4" spans="2:26" ht="12.75">
      <c r="B4" s="1" t="s">
        <v>1</v>
      </c>
      <c r="C4" s="15">
        <v>12.8521</v>
      </c>
      <c r="D4" s="16">
        <v>12.8542469982839</v>
      </c>
      <c r="E4" s="11">
        <v>12.8576351268327</v>
      </c>
      <c r="F4" s="17">
        <v>12.8542169831063</v>
      </c>
      <c r="G4" s="29">
        <v>12.8493586188106</v>
      </c>
      <c r="H4" s="11">
        <v>12.8531452399815</v>
      </c>
      <c r="I4" s="29">
        <v>12.8569797513247</v>
      </c>
      <c r="J4" s="11">
        <v>12.8522556952161</v>
      </c>
      <c r="K4" s="11">
        <v>12.856843482026</v>
      </c>
      <c r="L4" s="11">
        <v>12.8489664853454</v>
      </c>
      <c r="N4" s="1">
        <f t="shared" si="0"/>
        <v>12.85357483809272</v>
      </c>
      <c r="O4" s="1">
        <f t="shared" si="1"/>
        <v>0.003032066061605111</v>
      </c>
      <c r="Q4" s="1">
        <f t="shared" si="2"/>
        <v>12.85373870899191</v>
      </c>
      <c r="R4" s="1">
        <f t="shared" si="3"/>
        <v>0.00316867462382315</v>
      </c>
      <c r="T4" s="1">
        <f aca="true" t="shared" si="7" ref="T4:T26">N4-Q4</f>
        <v>-0.0001638708991897886</v>
      </c>
      <c r="U4" s="1">
        <f aca="true" t="shared" si="8" ref="U4:U26">O4-R4</f>
        <v>-0.00013660856221803892</v>
      </c>
      <c r="W4" s="1">
        <f t="shared" si="4"/>
        <v>0.0014748380927205318</v>
      </c>
      <c r="X4" s="1">
        <f t="shared" si="5"/>
        <v>0.0016387089919103204</v>
      </c>
      <c r="Z4" s="1">
        <f t="shared" si="6"/>
        <v>-0.0001638708991897886</v>
      </c>
    </row>
    <row r="5" spans="2:26" ht="12.75">
      <c r="B5" s="1" t="s">
        <v>2</v>
      </c>
      <c r="C5" s="15">
        <v>-70.9806</v>
      </c>
      <c r="D5" s="16">
        <v>-70.981600962579</v>
      </c>
      <c r="E5" s="11">
        <v>-70.98319381775</v>
      </c>
      <c r="F5" s="17">
        <v>-70.9885905383415</v>
      </c>
      <c r="G5" s="29">
        <v>-70.9807400547897</v>
      </c>
      <c r="H5" s="1">
        <v>-70.9849263294578</v>
      </c>
      <c r="I5" s="29">
        <v>-70.9847743038364</v>
      </c>
      <c r="J5" s="11">
        <v>-70.9806064545367</v>
      </c>
      <c r="K5" s="11">
        <v>-70.9816989341226</v>
      </c>
      <c r="L5" s="11">
        <v>-70.9702323781942</v>
      </c>
      <c r="N5" s="1">
        <f t="shared" si="0"/>
        <v>-70.98169637736079</v>
      </c>
      <c r="O5" s="1">
        <f t="shared" si="1"/>
        <v>0.004765791535451573</v>
      </c>
      <c r="Q5" s="1">
        <f t="shared" si="2"/>
        <v>-70.98181819706753</v>
      </c>
      <c r="R5" s="1">
        <f t="shared" si="3"/>
        <v>0.0050383444323084305</v>
      </c>
      <c r="T5" s="1">
        <f t="shared" si="7"/>
        <v>0.00012181970673452724</v>
      </c>
      <c r="U5" s="1">
        <f t="shared" si="8"/>
        <v>-0.00027255289685685757</v>
      </c>
      <c r="W5" s="1">
        <f t="shared" si="4"/>
        <v>-0.0010963773607954863</v>
      </c>
      <c r="X5" s="1">
        <f t="shared" si="5"/>
        <v>-0.0012181970675300136</v>
      </c>
      <c r="Z5" s="1">
        <f t="shared" si="6"/>
        <v>0.00012181970673452724</v>
      </c>
    </row>
    <row r="6" spans="1:26" ht="12.75">
      <c r="A6" s="2">
        <v>2</v>
      </c>
      <c r="B6" s="1" t="s">
        <v>0</v>
      </c>
      <c r="C6" s="15">
        <v>36.7059</v>
      </c>
      <c r="D6" s="16">
        <v>36.7095049882244</v>
      </c>
      <c r="E6" s="17">
        <v>36.7088670217671</v>
      </c>
      <c r="F6" s="17"/>
      <c r="G6" s="29">
        <v>36.7073400444778</v>
      </c>
      <c r="H6" s="11">
        <v>36.7024810557977</v>
      </c>
      <c r="I6" s="29">
        <v>36.7100267559163</v>
      </c>
      <c r="J6" s="29">
        <v>36.7082539027704</v>
      </c>
      <c r="K6" s="29">
        <v>36.7103898304848</v>
      </c>
      <c r="L6" s="29">
        <v>36.7105754482546</v>
      </c>
      <c r="N6" s="1">
        <f t="shared" si="0"/>
        <v>36.708148783077014</v>
      </c>
      <c r="O6" s="1">
        <f t="shared" si="1"/>
        <v>0.002613383933783698</v>
      </c>
      <c r="Q6" s="1">
        <f t="shared" si="2"/>
        <v>36.70842988096163</v>
      </c>
      <c r="R6" s="1">
        <f t="shared" si="3"/>
        <v>0.0026443754647359255</v>
      </c>
      <c r="T6" s="1">
        <f t="shared" si="7"/>
        <v>-0.0002810978846170542</v>
      </c>
      <c r="U6" s="1">
        <f t="shared" si="8"/>
        <v>-3.0991530952227675E-05</v>
      </c>
      <c r="W6" s="1">
        <f t="shared" si="4"/>
        <v>0.0022487830770145933</v>
      </c>
      <c r="X6" s="1">
        <f t="shared" si="5"/>
        <v>0.0025298809616316476</v>
      </c>
      <c r="Z6" s="1">
        <f t="shared" si="6"/>
        <v>-0.0002810978846170542</v>
      </c>
    </row>
    <row r="7" spans="2:26" ht="12.75">
      <c r="B7" s="1" t="s">
        <v>1</v>
      </c>
      <c r="C7" s="15">
        <v>29.1753</v>
      </c>
      <c r="D7" s="16">
        <v>29.1760764846664</v>
      </c>
      <c r="E7" s="17">
        <v>29.1800168121932</v>
      </c>
      <c r="F7" s="17"/>
      <c r="G7" s="29">
        <v>29.1738539357309</v>
      </c>
      <c r="H7" s="29">
        <v>29.1678206308608</v>
      </c>
      <c r="I7" s="29">
        <v>29.1775094171276</v>
      </c>
      <c r="J7" s="29">
        <v>29.174083289516</v>
      </c>
      <c r="K7" s="29">
        <v>29.1815765652473</v>
      </c>
      <c r="L7" s="29">
        <v>29.1743730579406</v>
      </c>
      <c r="N7" s="1">
        <f t="shared" si="0"/>
        <v>29.175623354809197</v>
      </c>
      <c r="O7" s="1">
        <f t="shared" si="1"/>
        <v>0.003977415722408804</v>
      </c>
      <c r="Q7" s="1">
        <f t="shared" si="2"/>
        <v>29.17566377416035</v>
      </c>
      <c r="R7" s="1">
        <f t="shared" si="3"/>
        <v>0.0042500598064146</v>
      </c>
      <c r="T7" s="1">
        <f t="shared" si="7"/>
        <v>-4.0419351151399496E-05</v>
      </c>
      <c r="U7" s="1">
        <f t="shared" si="8"/>
        <v>-0.0002726440840057952</v>
      </c>
      <c r="W7" s="1">
        <f t="shared" si="4"/>
        <v>0.0003233548091969851</v>
      </c>
      <c r="X7" s="1">
        <f t="shared" si="5"/>
        <v>0.0003637741603483846</v>
      </c>
      <c r="Z7" s="1">
        <f t="shared" si="6"/>
        <v>-4.0419351151399496E-05</v>
      </c>
    </row>
    <row r="8" spans="2:26" ht="12.75">
      <c r="B8" s="1" t="s">
        <v>2</v>
      </c>
      <c r="C8" s="15">
        <v>-58.2627</v>
      </c>
      <c r="D8" s="16">
        <v>-58.2664789945488</v>
      </c>
      <c r="E8" s="17">
        <v>-58.267638512201</v>
      </c>
      <c r="F8" s="17"/>
      <c r="G8" s="29">
        <v>-58.2639049929436</v>
      </c>
      <c r="H8" s="29">
        <v>-58.2682905874726</v>
      </c>
      <c r="I8" s="29">
        <v>-58.2650586423807</v>
      </c>
      <c r="J8" s="29">
        <v>-58.2616168529826</v>
      </c>
      <c r="K8" s="29">
        <v>-58.2648333911306</v>
      </c>
      <c r="L8" s="29">
        <v>-58.2632705492716</v>
      </c>
      <c r="N8" s="1">
        <f t="shared" si="0"/>
        <v>-58.264865835881274</v>
      </c>
      <c r="O8" s="1">
        <f t="shared" si="1"/>
        <v>0.002257544539685427</v>
      </c>
      <c r="Q8" s="1">
        <f t="shared" si="2"/>
        <v>-58.26513656536644</v>
      </c>
      <c r="R8" s="1">
        <f t="shared" si="3"/>
        <v>0.0022518201555822826</v>
      </c>
      <c r="T8" s="1">
        <f t="shared" si="7"/>
        <v>0.00027072948516604356</v>
      </c>
      <c r="U8" s="1">
        <f t="shared" si="8"/>
        <v>5.72438410314461E-06</v>
      </c>
      <c r="W8" s="1">
        <f t="shared" si="4"/>
        <v>-0.002165835881271505</v>
      </c>
      <c r="X8" s="1">
        <f t="shared" si="5"/>
        <v>-0.0024365653664375486</v>
      </c>
      <c r="Z8" s="1">
        <f t="shared" si="6"/>
        <v>0.00027072948516604356</v>
      </c>
    </row>
    <row r="9" spans="1:26" ht="12.75">
      <c r="A9" s="2">
        <v>3</v>
      </c>
      <c r="B9" s="1" t="s">
        <v>0</v>
      </c>
      <c r="C9" s="15">
        <v>43.5247</v>
      </c>
      <c r="D9" s="16">
        <v>43.523278755707</v>
      </c>
      <c r="E9" s="17">
        <v>43.5202372021423</v>
      </c>
      <c r="F9" s="17"/>
      <c r="G9" s="29">
        <v>43.522295174308</v>
      </c>
      <c r="H9" s="29">
        <v>43.5277303194623</v>
      </c>
      <c r="I9" s="29">
        <v>43.5211128725781</v>
      </c>
      <c r="J9" s="29">
        <v>43.5183524721522</v>
      </c>
      <c r="K9" s="29">
        <v>43.5218353934534</v>
      </c>
      <c r="L9" s="29">
        <v>43.5201026700661</v>
      </c>
      <c r="N9" s="1">
        <f t="shared" si="0"/>
        <v>43.522182762207706</v>
      </c>
      <c r="O9" s="1">
        <f t="shared" si="1"/>
        <v>0.0027922695494150035</v>
      </c>
      <c r="Q9" s="1">
        <f t="shared" si="2"/>
        <v>43.52186810748368</v>
      </c>
      <c r="R9" s="1">
        <f t="shared" si="3"/>
        <v>0.0028093112279121714</v>
      </c>
      <c r="T9" s="1">
        <f t="shared" si="7"/>
        <v>0.00031465472402913974</v>
      </c>
      <c r="U9" s="1">
        <f t="shared" si="8"/>
        <v>-1.704167849716793E-05</v>
      </c>
      <c r="W9" s="1">
        <f t="shared" si="4"/>
        <v>-0.002517237792297067</v>
      </c>
      <c r="X9" s="1">
        <f t="shared" si="5"/>
        <v>-0.0028318925163262065</v>
      </c>
      <c r="Z9" s="1">
        <f t="shared" si="6"/>
        <v>0.00031465472402913974</v>
      </c>
    </row>
    <row r="10" spans="2:26" ht="12.75">
      <c r="B10" s="1" t="s">
        <v>1</v>
      </c>
      <c r="C10" s="15">
        <v>37.2149</v>
      </c>
      <c r="D10" s="16">
        <v>37.2186486832082</v>
      </c>
      <c r="E10" s="17">
        <v>37.2201945754944</v>
      </c>
      <c r="F10" s="17"/>
      <c r="G10" s="29">
        <v>37.2175580929726</v>
      </c>
      <c r="H10" s="29">
        <v>37.2207335980284</v>
      </c>
      <c r="I10" s="29">
        <v>37.2163100622226</v>
      </c>
      <c r="J10" s="29">
        <v>37.2146346620561</v>
      </c>
      <c r="K10" s="29">
        <v>37.2199745222269</v>
      </c>
      <c r="L10" s="29">
        <v>37.2242354959293</v>
      </c>
      <c r="N10" s="1">
        <f t="shared" si="0"/>
        <v>37.218576632459836</v>
      </c>
      <c r="O10" s="1">
        <f t="shared" si="1"/>
        <v>0.003092001440013531</v>
      </c>
      <c r="Q10" s="1">
        <f t="shared" si="2"/>
        <v>37.21903621151731</v>
      </c>
      <c r="R10" s="1">
        <f t="shared" si="3"/>
        <v>0.0029586786074451573</v>
      </c>
      <c r="T10" s="1">
        <f t="shared" si="7"/>
        <v>-0.00045957905747684435</v>
      </c>
      <c r="U10" s="1">
        <f t="shared" si="8"/>
        <v>0.00013332283256837357</v>
      </c>
      <c r="W10" s="1">
        <f t="shared" si="4"/>
        <v>0.003676632459836071</v>
      </c>
      <c r="X10" s="1">
        <f t="shared" si="5"/>
        <v>0.0041362115173129155</v>
      </c>
      <c r="Z10" s="1">
        <f t="shared" si="6"/>
        <v>-0.00045957905747684435</v>
      </c>
    </row>
    <row r="11" spans="2:26" ht="12.75">
      <c r="B11" s="1" t="s">
        <v>2</v>
      </c>
      <c r="C11" s="15">
        <v>-41.0679</v>
      </c>
      <c r="D11" s="16">
        <v>-41.0730569101968</v>
      </c>
      <c r="E11" s="17">
        <v>-41.0685574919489</v>
      </c>
      <c r="F11" s="17"/>
      <c r="G11" s="29">
        <v>-41.0690886295306</v>
      </c>
      <c r="H11" s="29">
        <v>-41.0663656337918</v>
      </c>
      <c r="I11" s="29">
        <v>-41.0685616103174</v>
      </c>
      <c r="J11" s="29">
        <v>-41.0680926452019</v>
      </c>
      <c r="K11" s="29">
        <v>-41.0705269285315</v>
      </c>
      <c r="L11" s="29">
        <v>-41.0753400274897</v>
      </c>
      <c r="N11" s="1">
        <f t="shared" si="0"/>
        <v>-41.069721097445395</v>
      </c>
      <c r="O11" s="1">
        <f t="shared" si="1"/>
        <v>0.002821240375589244</v>
      </c>
      <c r="Q11" s="1">
        <f t="shared" si="2"/>
        <v>-41.069948734626074</v>
      </c>
      <c r="R11" s="1">
        <f t="shared" si="3"/>
        <v>0.0029263393187930354</v>
      </c>
      <c r="T11" s="1">
        <f t="shared" si="7"/>
        <v>0.00022763718067864147</v>
      </c>
      <c r="U11" s="1">
        <f t="shared" si="8"/>
        <v>-0.0001050989432037912</v>
      </c>
      <c r="W11" s="1">
        <f t="shared" si="4"/>
        <v>-0.0018210974453936046</v>
      </c>
      <c r="X11" s="1">
        <f t="shared" si="5"/>
        <v>-0.002048734626072246</v>
      </c>
      <c r="Z11" s="1">
        <f t="shared" si="6"/>
        <v>0.00022763718067864147</v>
      </c>
    </row>
    <row r="12" spans="1:26" ht="12.75">
      <c r="A12" s="2">
        <v>4</v>
      </c>
      <c r="B12" s="1" t="s">
        <v>0</v>
      </c>
      <c r="C12" s="15">
        <v>16.9291</v>
      </c>
      <c r="D12" s="16">
        <v>16.9304877726626</v>
      </c>
      <c r="E12" s="17">
        <v>16.9308609513457</v>
      </c>
      <c r="F12" s="17"/>
      <c r="G12" s="29">
        <v>16.9319363027024</v>
      </c>
      <c r="H12" s="29">
        <v>16.9271892930994</v>
      </c>
      <c r="I12" s="29">
        <v>16.9276395649912</v>
      </c>
      <c r="J12" s="29">
        <v>16.9286942253632</v>
      </c>
      <c r="K12" s="29">
        <v>16.931322911433</v>
      </c>
      <c r="L12" s="29">
        <v>16.9328021241551</v>
      </c>
      <c r="N12" s="1">
        <f t="shared" si="0"/>
        <v>16.930003682861397</v>
      </c>
      <c r="O12" s="1">
        <f t="shared" si="1"/>
        <v>0.0019466982954569195</v>
      </c>
      <c r="Q12" s="1">
        <f t="shared" si="2"/>
        <v>16.930116643219076</v>
      </c>
      <c r="R12" s="1">
        <f t="shared" si="3"/>
        <v>0.0020493326779724296</v>
      </c>
      <c r="T12" s="1">
        <f t="shared" si="7"/>
        <v>-0.00011296035767927037</v>
      </c>
      <c r="U12" s="1">
        <f t="shared" si="8"/>
        <v>-0.00010263438251551004</v>
      </c>
      <c r="W12" s="1">
        <f t="shared" si="4"/>
        <v>0.0009036828613986359</v>
      </c>
      <c r="X12" s="1">
        <f t="shared" si="5"/>
        <v>0.0010166432190779062</v>
      </c>
      <c r="Z12" s="1">
        <f t="shared" si="6"/>
        <v>-0.00011296035767927037</v>
      </c>
    </row>
    <row r="13" spans="2:26" ht="12.75">
      <c r="B13" s="1" t="s">
        <v>1</v>
      </c>
      <c r="C13" s="15">
        <v>27.8157</v>
      </c>
      <c r="D13" s="16">
        <v>27.8092196370929</v>
      </c>
      <c r="E13" s="17">
        <v>27.8078864782116</v>
      </c>
      <c r="F13" s="11"/>
      <c r="G13" s="29">
        <v>27.8144718374455</v>
      </c>
      <c r="H13" s="11">
        <v>27.8122387717332</v>
      </c>
      <c r="I13" s="29">
        <v>27.808829688019</v>
      </c>
      <c r="J13" s="29">
        <v>27.8130485839984</v>
      </c>
      <c r="K13" s="29">
        <v>27.8095490308522</v>
      </c>
      <c r="L13" s="29">
        <v>27.8082255776911</v>
      </c>
      <c r="N13" s="1">
        <f t="shared" si="0"/>
        <v>27.811018845004877</v>
      </c>
      <c r="O13" s="1">
        <f t="shared" si="1"/>
        <v>0.0028993190054784432</v>
      </c>
      <c r="Q13" s="1">
        <f t="shared" si="2"/>
        <v>27.810433700630487</v>
      </c>
      <c r="R13" s="1">
        <f t="shared" si="3"/>
        <v>0.0024668094478734947</v>
      </c>
      <c r="T13" s="1">
        <f t="shared" si="7"/>
        <v>0.0005851443743907225</v>
      </c>
      <c r="U13" s="1">
        <f t="shared" si="8"/>
        <v>0.0004325095576049485</v>
      </c>
      <c r="W13" s="1">
        <f t="shared" si="4"/>
        <v>-0.0046811549951222275</v>
      </c>
      <c r="X13" s="1">
        <f t="shared" si="5"/>
        <v>-0.00526629936951295</v>
      </c>
      <c r="Z13" s="1">
        <f t="shared" si="6"/>
        <v>0.0005851443743907225</v>
      </c>
    </row>
    <row r="14" spans="2:26" ht="12.75">
      <c r="B14" s="1" t="s">
        <v>2</v>
      </c>
      <c r="C14" s="15">
        <v>-18.4262</v>
      </c>
      <c r="D14" s="16">
        <v>-18.4213289553836</v>
      </c>
      <c r="E14" s="17">
        <v>-18.4255086483432</v>
      </c>
      <c r="F14" s="11"/>
      <c r="G14" s="29">
        <v>-18.4230728248901</v>
      </c>
      <c r="H14" s="11">
        <v>-18.4208077785092</v>
      </c>
      <c r="I14" s="29">
        <v>-18.4267657121479</v>
      </c>
      <c r="J14" s="29">
        <v>-18.4228729356454</v>
      </c>
      <c r="K14" s="29">
        <v>-18.4269921658805</v>
      </c>
      <c r="L14" s="29">
        <v>-18.4272982548226</v>
      </c>
      <c r="N14" s="1">
        <f t="shared" si="0"/>
        <v>-18.42453858618028</v>
      </c>
      <c r="O14" s="1">
        <f t="shared" si="1"/>
        <v>0.0025357625704703155</v>
      </c>
      <c r="Q14" s="1">
        <f t="shared" si="2"/>
        <v>-18.424330909452813</v>
      </c>
      <c r="R14" s="1">
        <f t="shared" si="3"/>
        <v>0.0026277475864041914</v>
      </c>
      <c r="T14" s="1">
        <f t="shared" si="7"/>
        <v>-0.00020767672746657695</v>
      </c>
      <c r="U14" s="1">
        <f t="shared" si="8"/>
        <v>-9.19850159338759E-05</v>
      </c>
      <c r="W14" s="1">
        <f t="shared" si="4"/>
        <v>0.0016614138197219575</v>
      </c>
      <c r="X14" s="1">
        <f t="shared" si="5"/>
        <v>0.0018690905471885344</v>
      </c>
      <c r="Z14" s="1">
        <f t="shared" si="6"/>
        <v>-0.00020767672746657695</v>
      </c>
    </row>
    <row r="15" spans="1:26" ht="12.75">
      <c r="A15" s="2">
        <v>5</v>
      </c>
      <c r="B15" s="1" t="s">
        <v>0</v>
      </c>
      <c r="C15" s="15">
        <v>19.4853</v>
      </c>
      <c r="D15" s="16">
        <v>19.4816652340864</v>
      </c>
      <c r="E15" s="17">
        <v>19.484754349705</v>
      </c>
      <c r="F15" s="17"/>
      <c r="G15" s="29">
        <v>19.4827123426065</v>
      </c>
      <c r="H15" s="11">
        <v>19.4810708505693</v>
      </c>
      <c r="I15" s="29">
        <v>19.4845236984637</v>
      </c>
      <c r="J15" s="29">
        <v>19.4833229613609</v>
      </c>
      <c r="K15" s="29">
        <v>19.4820533251676</v>
      </c>
      <c r="L15" s="29">
        <v>19.4839090337913</v>
      </c>
      <c r="N15" s="1">
        <f t="shared" si="0"/>
        <v>19.48325686619452</v>
      </c>
      <c r="O15" s="1">
        <f t="shared" si="1"/>
        <v>0.001479374098119515</v>
      </c>
      <c r="Q15" s="1">
        <f t="shared" si="2"/>
        <v>19.483001474468836</v>
      </c>
      <c r="R15" s="1">
        <f t="shared" si="3"/>
        <v>0.0013528903747177798</v>
      </c>
      <c r="T15" s="1">
        <f t="shared" si="7"/>
        <v>0.0002553917256840066</v>
      </c>
      <c r="U15" s="1">
        <f t="shared" si="8"/>
        <v>0.00012648372340173515</v>
      </c>
      <c r="W15" s="1">
        <f t="shared" si="4"/>
        <v>-0.002043133805479158</v>
      </c>
      <c r="X15" s="1">
        <f t="shared" si="5"/>
        <v>-0.0022985255311631647</v>
      </c>
      <c r="Z15" s="1">
        <f t="shared" si="6"/>
        <v>0.0002553917256840066</v>
      </c>
    </row>
    <row r="16" spans="2:26" ht="12.75">
      <c r="B16" s="1" t="s">
        <v>1</v>
      </c>
      <c r="C16" s="15">
        <v>-13.6581</v>
      </c>
      <c r="D16" s="16">
        <v>-13.6569856616683</v>
      </c>
      <c r="E16" s="17">
        <v>-13.657018335801</v>
      </c>
      <c r="F16" s="17"/>
      <c r="G16" s="29">
        <v>-13.65449266577</v>
      </c>
      <c r="H16" s="29">
        <v>-13.6571374824562</v>
      </c>
      <c r="I16" s="29">
        <v>-13.6584925846202</v>
      </c>
      <c r="J16" s="29">
        <v>-13.6499864759258</v>
      </c>
      <c r="K16" s="29">
        <v>-13.6596866858002</v>
      </c>
      <c r="L16" s="29">
        <v>-13.6580639893897</v>
      </c>
      <c r="N16" s="1">
        <f t="shared" si="0"/>
        <v>-13.656662653492377</v>
      </c>
      <c r="O16" s="1">
        <f t="shared" si="1"/>
        <v>0.002877925184886276</v>
      </c>
      <c r="Q16" s="1">
        <f t="shared" si="2"/>
        <v>-13.656482985178926</v>
      </c>
      <c r="R16" s="1">
        <f t="shared" si="3"/>
        <v>0.0030221897537234727</v>
      </c>
      <c r="T16" s="1">
        <f t="shared" si="7"/>
        <v>-0.00017966831345184175</v>
      </c>
      <c r="U16" s="1">
        <f t="shared" si="8"/>
        <v>-0.00014426456883719681</v>
      </c>
      <c r="W16" s="1">
        <f t="shared" si="4"/>
        <v>0.0014373465076218395</v>
      </c>
      <c r="X16" s="1">
        <f t="shared" si="5"/>
        <v>0.0016170148210736812</v>
      </c>
      <c r="Z16" s="1">
        <f t="shared" si="6"/>
        <v>-0.00017966831345184175</v>
      </c>
    </row>
    <row r="17" spans="2:26" ht="12.75">
      <c r="B17" s="1" t="s">
        <v>2</v>
      </c>
      <c r="C17" s="15">
        <v>-16.4209</v>
      </c>
      <c r="D17" s="16">
        <v>-16.4148659607342</v>
      </c>
      <c r="E17" s="17">
        <v>-16.4152120164729</v>
      </c>
      <c r="F17" s="17"/>
      <c r="G17" s="29">
        <v>-16.4175803370091</v>
      </c>
      <c r="H17" s="29">
        <v>-16.4139102473625</v>
      </c>
      <c r="I17" s="29">
        <v>-16.4135475546703</v>
      </c>
      <c r="J17" s="29">
        <v>-16.4191160178647</v>
      </c>
      <c r="K17" s="29">
        <v>-16.4181415955597</v>
      </c>
      <c r="L17" s="29">
        <v>-16.4200730283133</v>
      </c>
      <c r="N17" s="1">
        <f t="shared" si="0"/>
        <v>-16.41703852866519</v>
      </c>
      <c r="O17" s="1">
        <f t="shared" si="1"/>
        <v>0.002738034531338475</v>
      </c>
      <c r="Q17" s="1">
        <f t="shared" si="2"/>
        <v>-16.416555844748338</v>
      </c>
      <c r="R17" s="1">
        <f t="shared" si="3"/>
        <v>0.002484231234353216</v>
      </c>
      <c r="T17" s="1">
        <f t="shared" si="7"/>
        <v>-0.00048268391685368783</v>
      </c>
      <c r="U17" s="1">
        <f t="shared" si="8"/>
        <v>0.0002538032969852588</v>
      </c>
      <c r="W17" s="1">
        <f t="shared" si="4"/>
        <v>0.0038614713348081864</v>
      </c>
      <c r="X17" s="1">
        <f t="shared" si="5"/>
        <v>0.004344155251661874</v>
      </c>
      <c r="Z17" s="1">
        <f t="shared" si="6"/>
        <v>-0.00048268391685368783</v>
      </c>
    </row>
    <row r="18" spans="1:26" ht="12.75">
      <c r="A18" s="2">
        <v>6</v>
      </c>
      <c r="B18" s="1" t="s">
        <v>0</v>
      </c>
      <c r="C18" s="15">
        <v>25.655</v>
      </c>
      <c r="D18" s="16">
        <v>25.6501608331914</v>
      </c>
      <c r="E18" s="17">
        <v>25.6512177838051</v>
      </c>
      <c r="F18" s="17">
        <v>25.6529558171388</v>
      </c>
      <c r="G18" s="29">
        <v>25.653272736593</v>
      </c>
      <c r="H18" s="29">
        <v>25.6506422461969</v>
      </c>
      <c r="I18" s="29">
        <v>25.6500707507655</v>
      </c>
      <c r="J18" s="29">
        <v>25.653067233662</v>
      </c>
      <c r="K18" s="29">
        <v>25.6539617705575</v>
      </c>
      <c r="L18" s="29">
        <v>25.6528120174475</v>
      </c>
      <c r="N18" s="1">
        <f t="shared" si="0"/>
        <v>25.652316118935772</v>
      </c>
      <c r="O18" s="1">
        <f t="shared" si="1"/>
        <v>0.00169118405237805</v>
      </c>
      <c r="Q18" s="1">
        <f t="shared" si="2"/>
        <v>25.65201790992863</v>
      </c>
      <c r="R18" s="1">
        <f t="shared" si="3"/>
        <v>0.0014890163035031362</v>
      </c>
      <c r="T18" s="1">
        <f t="shared" si="7"/>
        <v>0.0002982090071412813</v>
      </c>
      <c r="U18" s="1">
        <f t="shared" si="8"/>
        <v>0.00020216774887491375</v>
      </c>
      <c r="W18" s="1">
        <f t="shared" si="4"/>
        <v>-0.002683881064228899</v>
      </c>
      <c r="X18" s="1">
        <f t="shared" si="5"/>
        <v>-0.0029820900713701803</v>
      </c>
      <c r="Z18" s="1">
        <f t="shared" si="6"/>
        <v>0.0002982090071412813</v>
      </c>
    </row>
    <row r="19" spans="2:26" ht="12.75">
      <c r="B19" s="1" t="s">
        <v>1</v>
      </c>
      <c r="C19" s="15">
        <v>-36.1123</v>
      </c>
      <c r="D19" s="16">
        <v>-36.1142628686931</v>
      </c>
      <c r="E19" s="17">
        <v>-36.1148747619575</v>
      </c>
      <c r="F19" s="17">
        <v>-36.1175693212446</v>
      </c>
      <c r="G19" s="29">
        <v>-36.1146988800542</v>
      </c>
      <c r="H19" s="29">
        <v>-36.1130838465148</v>
      </c>
      <c r="I19" s="29">
        <v>-36.1127124256854</v>
      </c>
      <c r="J19" s="29">
        <v>-36.11124086661</v>
      </c>
      <c r="K19" s="29">
        <v>-36.1159257864673</v>
      </c>
      <c r="L19" s="29">
        <v>-36.1141329486433</v>
      </c>
      <c r="N19" s="1">
        <f t="shared" si="0"/>
        <v>-36.11408017058702</v>
      </c>
      <c r="O19" s="1">
        <f t="shared" si="1"/>
        <v>0.0018476667997623414</v>
      </c>
      <c r="Q19" s="1">
        <f t="shared" si="2"/>
        <v>-36.11427796731891</v>
      </c>
      <c r="R19" s="1">
        <f t="shared" si="3"/>
        <v>0.0018440354586908435</v>
      </c>
      <c r="T19" s="1">
        <f t="shared" si="7"/>
        <v>0.00019779673188935476</v>
      </c>
      <c r="U19" s="1">
        <f t="shared" si="8"/>
        <v>3.631341071497901E-06</v>
      </c>
      <c r="W19" s="1">
        <f t="shared" si="4"/>
        <v>-0.0017801705870255091</v>
      </c>
      <c r="X19" s="1">
        <f t="shared" si="5"/>
        <v>-0.001977967318914864</v>
      </c>
      <c r="Z19" s="1">
        <f t="shared" si="6"/>
        <v>0.00019779673188935476</v>
      </c>
    </row>
    <row r="20" spans="2:26" ht="12.75">
      <c r="B20" s="1" t="s">
        <v>2</v>
      </c>
      <c r="C20" s="15">
        <v>-38.9754</v>
      </c>
      <c r="D20" s="16">
        <v>-38.9771787722323</v>
      </c>
      <c r="E20" s="17">
        <v>-38.9736691406559</v>
      </c>
      <c r="F20" s="17">
        <v>-38.9768817974134</v>
      </c>
      <c r="G20" s="29">
        <v>-38.9802359586597</v>
      </c>
      <c r="H20" s="29">
        <v>-38.9727302030407</v>
      </c>
      <c r="I20" s="29">
        <v>-38.9686722386901</v>
      </c>
      <c r="J20" s="29">
        <v>-38.9719897803438</v>
      </c>
      <c r="K20" s="29">
        <v>-38.9697084129099</v>
      </c>
      <c r="L20" s="29">
        <v>-38.9717589430455</v>
      </c>
      <c r="N20" s="1">
        <f t="shared" si="0"/>
        <v>-38.97382252469913</v>
      </c>
      <c r="O20" s="1">
        <f t="shared" si="1"/>
        <v>0.003598294143805364</v>
      </c>
      <c r="Q20" s="1">
        <f t="shared" si="2"/>
        <v>-38.973647249665696</v>
      </c>
      <c r="R20" s="1">
        <f t="shared" si="3"/>
        <v>0.0037710172093737048</v>
      </c>
      <c r="T20" s="1">
        <f t="shared" si="7"/>
        <v>-0.00017527503343472972</v>
      </c>
      <c r="U20" s="1">
        <f t="shared" si="8"/>
        <v>-0.00017272306556834075</v>
      </c>
      <c r="W20" s="1">
        <f t="shared" si="4"/>
        <v>0.001577475300869935</v>
      </c>
      <c r="X20" s="1">
        <f t="shared" si="5"/>
        <v>0.0017527503343046646</v>
      </c>
      <c r="Z20" s="1">
        <f t="shared" si="6"/>
        <v>-0.00017527503343472972</v>
      </c>
    </row>
    <row r="21" spans="1:26" ht="12.75">
      <c r="A21" s="2">
        <v>7</v>
      </c>
      <c r="B21" s="1" t="s">
        <v>0</v>
      </c>
      <c r="C21" s="15">
        <v>49.6128</v>
      </c>
      <c r="D21" s="16">
        <v>49.6140221048974</v>
      </c>
      <c r="E21" s="17">
        <v>49.612095918591</v>
      </c>
      <c r="F21" s="17">
        <v>49.6098557884552</v>
      </c>
      <c r="G21" s="11">
        <v>49.6137887707535</v>
      </c>
      <c r="H21" s="29">
        <v>49.6128815136206</v>
      </c>
      <c r="I21" s="11">
        <v>49.6121572570372</v>
      </c>
      <c r="J21" s="29">
        <v>49.6148655060455</v>
      </c>
      <c r="K21" s="29">
        <v>49.6112660885218</v>
      </c>
      <c r="L21" s="29">
        <v>49.6115064927163</v>
      </c>
      <c r="N21" s="1">
        <f t="shared" si="0"/>
        <v>49.612523944063845</v>
      </c>
      <c r="O21" s="1">
        <f t="shared" si="1"/>
        <v>0.0014751789029703451</v>
      </c>
      <c r="Q21" s="1">
        <f t="shared" si="2"/>
        <v>49.612493271182046</v>
      </c>
      <c r="R21" s="1">
        <f t="shared" si="3"/>
        <v>0.0015612775558391844</v>
      </c>
      <c r="T21" s="1">
        <f t="shared" si="7"/>
        <v>3.0672881798921026E-05</v>
      </c>
      <c r="U21" s="1">
        <f t="shared" si="8"/>
        <v>-8.609865286883923E-05</v>
      </c>
      <c r="W21" s="1">
        <f t="shared" si="4"/>
        <v>-0.0002760559361547621</v>
      </c>
      <c r="X21" s="1">
        <f t="shared" si="5"/>
        <v>-0.0003067288179536831</v>
      </c>
      <c r="Z21" s="1">
        <f t="shared" si="6"/>
        <v>3.0672881798921026E-05</v>
      </c>
    </row>
    <row r="22" spans="2:26" ht="12.75">
      <c r="B22" s="1" t="s">
        <v>1</v>
      </c>
      <c r="C22" s="15">
        <v>-31.8865</v>
      </c>
      <c r="D22" s="16">
        <v>-31.8862687985135</v>
      </c>
      <c r="E22" s="17">
        <v>-31.8911708572079</v>
      </c>
      <c r="F22" s="17">
        <v>-31.8877504514251</v>
      </c>
      <c r="G22" s="11">
        <v>-31.8852820701453</v>
      </c>
      <c r="H22" s="29">
        <v>-31.8852865258743</v>
      </c>
      <c r="I22" s="11">
        <v>-31.8878379860441</v>
      </c>
      <c r="J22" s="29">
        <v>-31.8897520112178</v>
      </c>
      <c r="K22" s="29">
        <v>-31.888431848058</v>
      </c>
      <c r="L22" s="29">
        <v>-31.8866178811339</v>
      </c>
      <c r="N22" s="1">
        <f t="shared" si="0"/>
        <v>-31.887489842961998</v>
      </c>
      <c r="O22" s="1">
        <f t="shared" si="1"/>
        <v>0.0019062379511320103</v>
      </c>
      <c r="Q22" s="1">
        <f t="shared" si="2"/>
        <v>-31.887599825513323</v>
      </c>
      <c r="R22" s="1">
        <f t="shared" si="3"/>
        <v>0.0019879333990745047</v>
      </c>
      <c r="T22" s="1">
        <f t="shared" si="7"/>
        <v>0.00010998255132577128</v>
      </c>
      <c r="U22" s="1">
        <f t="shared" si="8"/>
        <v>-8.169544794249441E-05</v>
      </c>
      <c r="W22" s="1">
        <f t="shared" si="4"/>
        <v>-0.0009898429619958904</v>
      </c>
      <c r="X22" s="1">
        <f t="shared" si="5"/>
        <v>-0.0010998255133216617</v>
      </c>
      <c r="Z22" s="1">
        <f t="shared" si="6"/>
        <v>0.00010998255132577128</v>
      </c>
    </row>
    <row r="23" spans="2:26" ht="12.75">
      <c r="B23" s="1" t="s">
        <v>2</v>
      </c>
      <c r="C23" s="15">
        <v>-50.1483</v>
      </c>
      <c r="D23" s="16">
        <v>-50.148512307143</v>
      </c>
      <c r="E23" s="17">
        <v>-50.1479220394339</v>
      </c>
      <c r="F23" s="17">
        <v>-50.1471193510152</v>
      </c>
      <c r="G23" s="11">
        <v>-50.1507263671478</v>
      </c>
      <c r="H23" s="29">
        <v>-50.1522830556592</v>
      </c>
      <c r="I23" s="11">
        <v>-50.1509593074109</v>
      </c>
      <c r="J23" s="29">
        <v>-50.1540790907293</v>
      </c>
      <c r="K23" s="29">
        <v>-50.1517065917037</v>
      </c>
      <c r="L23" s="29">
        <v>-50.1547300843349</v>
      </c>
      <c r="N23" s="1">
        <f t="shared" si="0"/>
        <v>-50.15063381945779</v>
      </c>
      <c r="O23" s="1">
        <f t="shared" si="1"/>
        <v>0.00263074503589957</v>
      </c>
      <c r="Q23" s="1">
        <f t="shared" si="2"/>
        <v>-50.150893132730886</v>
      </c>
      <c r="R23" s="1">
        <f t="shared" si="3"/>
        <v>0.002651307964270556</v>
      </c>
      <c r="T23" s="1">
        <f t="shared" si="7"/>
        <v>0.0002593132730979164</v>
      </c>
      <c r="U23" s="1">
        <f t="shared" si="8"/>
        <v>-2.0562928370986E-05</v>
      </c>
      <c r="W23" s="1">
        <f t="shared" si="4"/>
        <v>-0.002333819457788877</v>
      </c>
      <c r="X23" s="1">
        <f t="shared" si="5"/>
        <v>-0.0025931327308867935</v>
      </c>
      <c r="Z23" s="1">
        <f t="shared" si="6"/>
        <v>0.0002593132730979164</v>
      </c>
    </row>
    <row r="24" spans="1:26" ht="12.75">
      <c r="A24" s="2">
        <v>8</v>
      </c>
      <c r="B24" s="1" t="s">
        <v>0</v>
      </c>
      <c r="C24" s="15">
        <v>54.4354</v>
      </c>
      <c r="D24" s="16">
        <v>54.43966501653</v>
      </c>
      <c r="E24" s="17">
        <v>54.436679785457</v>
      </c>
      <c r="F24" s="17">
        <v>54.4381960344369</v>
      </c>
      <c r="G24" s="11">
        <v>54.4387168073512</v>
      </c>
      <c r="H24" s="29">
        <v>54.4396532178885</v>
      </c>
      <c r="I24" s="11">
        <v>54.4372988197892</v>
      </c>
      <c r="J24" s="11">
        <v>54.4386947736726</v>
      </c>
      <c r="K24" s="11">
        <v>54.4371197660917</v>
      </c>
      <c r="L24" s="11">
        <v>54.4336750868377</v>
      </c>
      <c r="N24" s="1">
        <f t="shared" si="0"/>
        <v>54.43750993080548</v>
      </c>
      <c r="O24" s="1">
        <f t="shared" si="1"/>
        <v>0.0019035927942086521</v>
      </c>
      <c r="Q24" s="1">
        <f t="shared" si="2"/>
        <v>54.43774436756164</v>
      </c>
      <c r="R24" s="1">
        <f t="shared" si="3"/>
        <v>0.0018596550889140905</v>
      </c>
      <c r="T24" s="1">
        <f t="shared" si="7"/>
        <v>-0.00023443675615908433</v>
      </c>
      <c r="U24" s="1">
        <f t="shared" si="8"/>
        <v>4.3937705294561655E-05</v>
      </c>
      <c r="W24" s="1">
        <f t="shared" si="4"/>
        <v>0.002109930805481497</v>
      </c>
      <c r="X24" s="1">
        <f t="shared" si="5"/>
        <v>0.0023443675616405812</v>
      </c>
      <c r="Z24" s="1">
        <f t="shared" si="6"/>
        <v>-0.00023443675615908433</v>
      </c>
    </row>
    <row r="25" spans="2:26" ht="12.75">
      <c r="B25" s="1" t="s">
        <v>1</v>
      </c>
      <c r="C25" s="15">
        <v>-20.0369</v>
      </c>
      <c r="D25" s="16">
        <v>-20.0364744743766</v>
      </c>
      <c r="E25" s="17">
        <v>-20.0384690377657</v>
      </c>
      <c r="F25" s="17">
        <v>-20.0389710750036</v>
      </c>
      <c r="G25" s="11">
        <v>-20.0365688689901</v>
      </c>
      <c r="H25" s="29">
        <v>-20.0342303857586</v>
      </c>
      <c r="I25" s="11">
        <v>-20.0363859223441</v>
      </c>
      <c r="J25" s="11">
        <v>-20.0388428770329</v>
      </c>
      <c r="K25" s="11">
        <v>-20.039699280027</v>
      </c>
      <c r="L25" s="11">
        <v>-20.0327857977397</v>
      </c>
      <c r="N25" s="1">
        <f t="shared" si="0"/>
        <v>-20.03693277190383</v>
      </c>
      <c r="O25" s="1">
        <f t="shared" si="1"/>
        <v>0.0021847890087094393</v>
      </c>
      <c r="Q25" s="1">
        <f t="shared" si="2"/>
        <v>-20.03693641322648</v>
      </c>
      <c r="R25" s="1">
        <f t="shared" si="3"/>
        <v>0.002317286499940228</v>
      </c>
      <c r="T25" s="1">
        <f t="shared" si="7"/>
        <v>3.6413226496279094E-06</v>
      </c>
      <c r="U25" s="1">
        <f t="shared" si="8"/>
        <v>-0.00013249749123078877</v>
      </c>
      <c r="W25" s="1">
        <f t="shared" si="4"/>
        <v>-3.277190383244033E-05</v>
      </c>
      <c r="X25" s="1">
        <f t="shared" si="5"/>
        <v>-3.641322648206824E-05</v>
      </c>
      <c r="Z25" s="1">
        <f t="shared" si="6"/>
        <v>3.6413226496279094E-06</v>
      </c>
    </row>
    <row r="26" spans="2:26" ht="12.75">
      <c r="B26" s="1" t="s">
        <v>2</v>
      </c>
      <c r="C26" s="15">
        <v>-60.8113</v>
      </c>
      <c r="D26" s="16">
        <v>-60.8102771371824</v>
      </c>
      <c r="E26" s="17">
        <v>-60.8115983331941</v>
      </c>
      <c r="F26" s="17">
        <v>-60.8090353820819</v>
      </c>
      <c r="G26" s="11">
        <v>-60.8079508350293</v>
      </c>
      <c r="H26" s="29">
        <v>-60.8139861647061</v>
      </c>
      <c r="I26" s="11">
        <v>-60.8149606305463</v>
      </c>
      <c r="J26" s="11">
        <v>-60.8149262226955</v>
      </c>
      <c r="K26" s="11">
        <v>-60.8096919801615</v>
      </c>
      <c r="L26" s="11">
        <v>-60.810596734528</v>
      </c>
      <c r="N26" s="1">
        <f t="shared" si="0"/>
        <v>-60.81143234201251</v>
      </c>
      <c r="O26" s="1">
        <f t="shared" si="1"/>
        <v>0.0024529122206236177</v>
      </c>
      <c r="Q26" s="1">
        <f t="shared" si="2"/>
        <v>-60.81144704668057</v>
      </c>
      <c r="R26" s="1">
        <f t="shared" si="3"/>
        <v>0.0026012387627129597</v>
      </c>
      <c r="T26" s="1">
        <f t="shared" si="7"/>
        <v>1.4704668060971926E-05</v>
      </c>
      <c r="U26" s="1">
        <f t="shared" si="8"/>
        <v>-0.000148326542089342</v>
      </c>
      <c r="W26" s="1">
        <f t="shared" si="4"/>
        <v>-0.00013234201250611477</v>
      </c>
      <c r="X26" s="1">
        <f t="shared" si="5"/>
        <v>-0.0001470466805670867</v>
      </c>
      <c r="Z26" s="1">
        <f t="shared" si="6"/>
        <v>1.4704668060971926E-05</v>
      </c>
    </row>
    <row r="28" s="4" customFormat="1" ht="12.75">
      <c r="A28" s="27"/>
    </row>
    <row r="29" spans="1:12" s="4" customFormat="1" ht="12.75">
      <c r="A29" s="27"/>
      <c r="D29" s="17"/>
      <c r="E29" s="11"/>
      <c r="F29" s="17"/>
      <c r="G29" s="18"/>
      <c r="H29" s="11"/>
      <c r="I29" s="18"/>
      <c r="J29" s="11"/>
      <c r="K29" s="11"/>
      <c r="L29" s="11"/>
    </row>
    <row r="30" spans="1:12" s="4" customFormat="1" ht="12.75">
      <c r="A30" s="27"/>
      <c r="D30" s="17"/>
      <c r="E30" s="11"/>
      <c r="F30" s="17"/>
      <c r="G30" s="18"/>
      <c r="H30" s="11"/>
      <c r="I30" s="18"/>
      <c r="J30" s="11"/>
      <c r="K30" s="11"/>
      <c r="L30" s="11"/>
    </row>
    <row r="31" spans="1:12" s="4" customFormat="1" ht="12.75">
      <c r="A31" s="27"/>
      <c r="D31" s="17"/>
      <c r="E31" s="11"/>
      <c r="F31" s="17">
        <v>36.7132794564865</v>
      </c>
      <c r="G31" s="18"/>
      <c r="H31" s="11"/>
      <c r="I31" s="29">
        <v>44.4361171267313</v>
      </c>
      <c r="J31" s="11"/>
      <c r="K31" s="11"/>
      <c r="L31" s="11"/>
    </row>
    <row r="32" spans="1:12" s="4" customFormat="1" ht="12.75">
      <c r="A32" s="27"/>
      <c r="D32" s="17"/>
      <c r="E32" s="17"/>
      <c r="F32" s="17">
        <v>29.1846386174172</v>
      </c>
      <c r="G32" s="18"/>
      <c r="H32" s="18"/>
      <c r="I32" s="29">
        <v>12.8489664853454</v>
      </c>
      <c r="J32" s="18"/>
      <c r="K32" s="18"/>
      <c r="L32" s="18"/>
    </row>
    <row r="33" spans="1:12" s="4" customFormat="1" ht="12.75">
      <c r="A33" s="27"/>
      <c r="D33" s="17"/>
      <c r="E33" s="17"/>
      <c r="F33" s="17">
        <v>-58.2688252969258</v>
      </c>
      <c r="G33" s="18"/>
      <c r="H33" s="18"/>
      <c r="I33" s="29">
        <v>-70.9702323781942</v>
      </c>
      <c r="J33" s="18"/>
      <c r="K33" s="18"/>
      <c r="L33" s="18"/>
    </row>
    <row r="34" spans="1:12" s="4" customFormat="1" ht="12.75">
      <c r="A34" s="27"/>
      <c r="D34" s="17"/>
      <c r="E34" s="17"/>
      <c r="F34" s="17">
        <v>43.5131212889941</v>
      </c>
      <c r="G34" s="18"/>
      <c r="H34" s="18"/>
      <c r="I34" s="29">
        <v>36.7105754482546</v>
      </c>
      <c r="J34" s="18"/>
      <c r="K34" s="18"/>
      <c r="L34" s="18"/>
    </row>
    <row r="35" spans="1:12" s="4" customFormat="1" ht="12.75">
      <c r="A35" s="27"/>
      <c r="D35" s="17"/>
      <c r="E35" s="17"/>
      <c r="F35" s="17">
        <v>37.2177135248795</v>
      </c>
      <c r="G35" s="18"/>
      <c r="H35" s="18"/>
      <c r="I35" s="29">
        <v>29.1743730579406</v>
      </c>
      <c r="J35" s="18"/>
      <c r="K35" s="18"/>
      <c r="L35" s="18"/>
    </row>
    <row r="36" spans="1:12" s="4" customFormat="1" ht="12.75">
      <c r="A36" s="27"/>
      <c r="D36" s="17"/>
      <c r="E36" s="17"/>
      <c r="F36" s="17">
        <v>-41.0751360463731</v>
      </c>
      <c r="G36" s="18"/>
      <c r="H36" s="18"/>
      <c r="I36" s="29">
        <v>-58.2632705492716</v>
      </c>
      <c r="J36" s="18"/>
      <c r="K36" s="18"/>
      <c r="L36" s="18"/>
    </row>
    <row r="37" spans="1:12" s="4" customFormat="1" ht="12.75">
      <c r="A37" s="27"/>
      <c r="D37" s="17"/>
      <c r="E37" s="17"/>
      <c r="F37" s="17">
        <v>16.9320532294306</v>
      </c>
      <c r="G37" s="18"/>
      <c r="H37" s="18"/>
      <c r="I37" s="29">
        <v>43.5201026700661</v>
      </c>
      <c r="J37" s="18"/>
      <c r="K37" s="18"/>
      <c r="L37" s="18"/>
    </row>
    <row r="38" spans="1:12" s="4" customFormat="1" ht="12.75">
      <c r="A38" s="27"/>
      <c r="D38" s="17"/>
      <c r="E38" s="17"/>
      <c r="F38" s="11">
        <v>27.8214519551908</v>
      </c>
      <c r="G38" s="18"/>
      <c r="H38" s="11"/>
      <c r="I38" s="29">
        <v>37.2242354959293</v>
      </c>
      <c r="J38" s="18"/>
      <c r="K38" s="18"/>
      <c r="L38" s="18"/>
    </row>
    <row r="39" spans="1:12" s="4" customFormat="1" ht="12.75">
      <c r="A39" s="27"/>
      <c r="D39" s="17"/>
      <c r="E39" s="17"/>
      <c r="F39" s="11">
        <v>-18.4138827511148</v>
      </c>
      <c r="G39" s="18"/>
      <c r="H39" s="11"/>
      <c r="I39" s="29">
        <v>-41.0753400274897</v>
      </c>
      <c r="J39" s="18"/>
      <c r="K39" s="18"/>
      <c r="L39" s="18"/>
    </row>
    <row r="40" spans="1:12" s="4" customFormat="1" ht="12.75">
      <c r="A40" s="27"/>
      <c r="D40" s="17"/>
      <c r="E40" s="17"/>
      <c r="F40" s="17">
        <v>19.4814680731562</v>
      </c>
      <c r="G40" s="18"/>
      <c r="H40" s="11"/>
      <c r="I40" s="29">
        <v>16.9328021241551</v>
      </c>
      <c r="J40" s="18"/>
      <c r="K40" s="18"/>
      <c r="L40" s="18"/>
    </row>
    <row r="41" spans="1:12" s="4" customFormat="1" ht="12.75">
      <c r="A41" s="27"/>
      <c r="D41" s="17"/>
      <c r="E41" s="17"/>
      <c r="F41" s="17">
        <v>-13.6695302329205</v>
      </c>
      <c r="G41" s="18"/>
      <c r="H41" s="18"/>
      <c r="I41" s="29">
        <v>27.8082255776911</v>
      </c>
      <c r="J41" s="18"/>
      <c r="K41" s="18"/>
      <c r="L41" s="18"/>
    </row>
    <row r="42" spans="1:12" s="4" customFormat="1" ht="12.75">
      <c r="A42" s="27"/>
      <c r="D42" s="17"/>
      <c r="E42" s="17"/>
      <c r="F42" s="17">
        <v>-16.4138288367342</v>
      </c>
      <c r="G42" s="18"/>
      <c r="H42" s="18"/>
      <c r="I42" s="29">
        <v>-18.4272982548226</v>
      </c>
      <c r="J42" s="18"/>
      <c r="K42" s="18"/>
      <c r="L42" s="18"/>
    </row>
    <row r="43" spans="1:12" s="4" customFormat="1" ht="12.75">
      <c r="A43" s="27"/>
      <c r="D43" s="17"/>
      <c r="E43" s="17"/>
      <c r="F43" s="17"/>
      <c r="G43" s="18"/>
      <c r="H43" s="18"/>
      <c r="I43" s="29">
        <v>19.4839090337913</v>
      </c>
      <c r="J43" s="18"/>
      <c r="K43" s="18"/>
      <c r="L43" s="18"/>
    </row>
    <row r="44" spans="1:12" s="4" customFormat="1" ht="12.75">
      <c r="A44" s="27"/>
      <c r="D44" s="17"/>
      <c r="E44" s="17"/>
      <c r="F44" s="17"/>
      <c r="G44" s="18"/>
      <c r="H44" s="18"/>
      <c r="I44" s="29">
        <v>-13.6580639893897</v>
      </c>
      <c r="J44" s="18"/>
      <c r="K44" s="18"/>
      <c r="L44" s="18"/>
    </row>
    <row r="45" spans="1:12" s="4" customFormat="1" ht="12.75">
      <c r="A45" s="27"/>
      <c r="D45" s="17"/>
      <c r="E45" s="17"/>
      <c r="F45" s="17"/>
      <c r="G45" s="18"/>
      <c r="H45" s="18"/>
      <c r="I45" s="29">
        <v>-16.4200730283133</v>
      </c>
      <c r="J45" s="18"/>
      <c r="K45" s="18"/>
      <c r="L45" s="18"/>
    </row>
    <row r="46" spans="1:12" s="4" customFormat="1" ht="12.75">
      <c r="A46" s="27"/>
      <c r="D46" s="17"/>
      <c r="E46" s="17"/>
      <c r="F46" s="17"/>
      <c r="G46" s="18"/>
      <c r="H46" s="18"/>
      <c r="I46" s="29">
        <v>25.6528120174475</v>
      </c>
      <c r="J46" s="18"/>
      <c r="K46" s="18"/>
      <c r="L46" s="18"/>
    </row>
    <row r="47" spans="1:12" s="4" customFormat="1" ht="12.75">
      <c r="A47" s="27"/>
      <c r="D47" s="17"/>
      <c r="E47" s="17"/>
      <c r="F47" s="17"/>
      <c r="G47" s="11"/>
      <c r="H47" s="18"/>
      <c r="I47" s="11">
        <v>-36.1141329486433</v>
      </c>
      <c r="J47" s="18"/>
      <c r="K47" s="18"/>
      <c r="L47" s="18"/>
    </row>
    <row r="48" spans="1:12" s="4" customFormat="1" ht="12.75">
      <c r="A48" s="27"/>
      <c r="D48" s="17"/>
      <c r="E48" s="17"/>
      <c r="F48" s="17"/>
      <c r="G48" s="11"/>
      <c r="H48" s="18"/>
      <c r="I48" s="11">
        <v>-38.9717589430455</v>
      </c>
      <c r="J48" s="18"/>
      <c r="K48" s="18"/>
      <c r="L48" s="18"/>
    </row>
    <row r="49" spans="1:12" s="4" customFormat="1" ht="12.75">
      <c r="A49" s="27"/>
      <c r="D49" s="17"/>
      <c r="E49" s="17"/>
      <c r="F49" s="17"/>
      <c r="G49" s="11"/>
      <c r="H49" s="18"/>
      <c r="I49" s="11">
        <v>49.6115064927163</v>
      </c>
      <c r="J49" s="18"/>
      <c r="K49" s="18"/>
      <c r="L49" s="18"/>
    </row>
    <row r="50" spans="1:12" s="4" customFormat="1" ht="12.75">
      <c r="A50" s="27"/>
      <c r="D50" s="17"/>
      <c r="E50" s="17"/>
      <c r="F50" s="17"/>
      <c r="G50" s="11"/>
      <c r="H50" s="18"/>
      <c r="I50" s="11">
        <v>-31.8866178811339</v>
      </c>
      <c r="J50" s="11"/>
      <c r="K50" s="11"/>
      <c r="L50" s="11"/>
    </row>
    <row r="51" spans="1:12" s="4" customFormat="1" ht="12.75">
      <c r="A51" s="27"/>
      <c r="D51" s="17"/>
      <c r="E51" s="17"/>
      <c r="F51" s="17"/>
      <c r="G51" s="11"/>
      <c r="H51" s="18"/>
      <c r="I51" s="11">
        <v>-50.1547300843349</v>
      </c>
      <c r="J51" s="11"/>
      <c r="K51" s="11"/>
      <c r="L51" s="11"/>
    </row>
    <row r="52" spans="1:12" s="4" customFormat="1" ht="12.75">
      <c r="A52" s="27"/>
      <c r="D52" s="17"/>
      <c r="E52" s="17"/>
      <c r="F52" s="17"/>
      <c r="G52" s="11"/>
      <c r="H52" s="18"/>
      <c r="I52" s="11">
        <v>54.4336750868377</v>
      </c>
      <c r="J52" s="11"/>
      <c r="K52" s="11"/>
      <c r="L52" s="11"/>
    </row>
    <row r="53" spans="1:12" s="4" customFormat="1" ht="12.75">
      <c r="A53" s="27"/>
      <c r="D53" s="17"/>
      <c r="E53" s="17"/>
      <c r="F53" s="17"/>
      <c r="G53" s="18"/>
      <c r="H53" s="18"/>
      <c r="I53" s="29">
        <v>-20.0327857977397</v>
      </c>
      <c r="J53" s="18"/>
      <c r="K53" s="18"/>
      <c r="L53" s="18"/>
    </row>
    <row r="54" spans="1:12" s="4" customFormat="1" ht="12.75">
      <c r="A54" s="27"/>
      <c r="D54" s="17"/>
      <c r="E54" s="17"/>
      <c r="F54" s="17"/>
      <c r="G54" s="18"/>
      <c r="H54" s="18"/>
      <c r="I54" s="29">
        <v>-60.810596734528</v>
      </c>
      <c r="J54" s="18"/>
      <c r="K54" s="18"/>
      <c r="L54" s="18"/>
    </row>
    <row r="55" spans="1:12" s="4" customFormat="1" ht="12.75">
      <c r="A55" s="27"/>
      <c r="D55" s="17"/>
      <c r="E55" s="17"/>
      <c r="F55" s="17"/>
      <c r="G55" s="18"/>
      <c r="H55" s="18"/>
      <c r="I55" s="18"/>
      <c r="J55" s="18"/>
      <c r="K55" s="18"/>
      <c r="L55" s="18"/>
    </row>
    <row r="56" s="4" customFormat="1" ht="12.75">
      <c r="A56" s="27"/>
    </row>
  </sheetData>
  <mergeCells count="1">
    <mergeCell ref="D1:L1"/>
  </mergeCells>
  <conditionalFormatting sqref="O3:P26">
    <cfRule type="cellIs" priority="1" dxfId="0" operator="greaterThan" stopIfTrue="1">
      <formula>0.005</formula>
    </cfRule>
  </conditionalFormatting>
  <printOptions/>
  <pageMargins left="0.75" right="0.75" top="1" bottom="1" header="0.5" footer="0.5"/>
  <pageSetup orientation="portrait" paperSize="9"/>
  <ignoredErrors>
    <ignoredError sqref="Q3:R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N28" sqref="N28:N31"/>
    </sheetView>
  </sheetViews>
  <sheetFormatPr defaultColWidth="9.140625" defaultRowHeight="12.75"/>
  <cols>
    <col min="4" max="12" width="9.140625" style="1" customWidth="1"/>
  </cols>
  <sheetData>
    <row r="1" spans="1:3" ht="12.75">
      <c r="A1" s="2" t="s">
        <v>26</v>
      </c>
      <c r="B1" s="1"/>
      <c r="C1" s="1"/>
    </row>
    <row r="2" spans="1:12" ht="12.75">
      <c r="A2" s="2"/>
      <c r="B2" s="1"/>
      <c r="C2" s="1" t="s">
        <v>3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8</v>
      </c>
    </row>
    <row r="3" spans="1:12" ht="12.75">
      <c r="A3" s="2">
        <v>1</v>
      </c>
      <c r="B3" s="1" t="s">
        <v>0</v>
      </c>
      <c r="D3" s="6">
        <f aca="true" t="shared" si="0" ref="D3:L12">IF(Data="","",Data-Ref)</f>
        <v>-0.0005847052990048951</v>
      </c>
      <c r="E3" s="5">
        <f t="shared" si="0"/>
        <v>0.0034869871868963287</v>
      </c>
      <c r="F3" s="5">
        <f t="shared" si="0"/>
        <v>0.007270311901500293</v>
      </c>
      <c r="G3" s="5">
        <f t="shared" si="0"/>
        <v>-0.0018621787924999467</v>
      </c>
      <c r="H3" s="5">
        <f t="shared" si="0"/>
        <v>0.006551503365095357</v>
      </c>
      <c r="I3" s="5">
        <f t="shared" si="0"/>
        <v>0.005370280458798504</v>
      </c>
      <c r="J3" s="5">
        <f t="shared" si="0"/>
        <v>0.002948924973097178</v>
      </c>
      <c r="K3" s="5">
        <f t="shared" si="0"/>
        <v>0.00025091429019852285</v>
      </c>
      <c r="L3" s="5">
        <f t="shared" si="0"/>
        <v>0.002817126731294195</v>
      </c>
    </row>
    <row r="4" spans="1:12" ht="12.75">
      <c r="A4" s="2"/>
      <c r="B4" s="1" t="s">
        <v>1</v>
      </c>
      <c r="D4" s="7">
        <f t="shared" si="0"/>
        <v>0.002146998283899748</v>
      </c>
      <c r="E4" s="4">
        <f t="shared" si="0"/>
        <v>0.005535126832699078</v>
      </c>
      <c r="F4" s="8">
        <f t="shared" si="0"/>
        <v>0.002116983106299486</v>
      </c>
      <c r="G4" s="4">
        <f t="shared" si="0"/>
        <v>-0.0027413811894003715</v>
      </c>
      <c r="H4" s="4">
        <f t="shared" si="0"/>
        <v>0.0010452399814990798</v>
      </c>
      <c r="I4" s="4">
        <f t="shared" si="0"/>
        <v>0.0048797513246992</v>
      </c>
      <c r="J4" s="4">
        <f t="shared" si="0"/>
        <v>0.00015569521609926085</v>
      </c>
      <c r="K4" s="4">
        <f t="shared" si="0"/>
        <v>0.004743482025999057</v>
      </c>
      <c r="L4" s="4">
        <f t="shared" si="0"/>
        <v>-0.003133514654599878</v>
      </c>
    </row>
    <row r="5" spans="1:12" ht="12.75">
      <c r="A5" s="2"/>
      <c r="B5" s="1" t="s">
        <v>2</v>
      </c>
      <c r="D5" s="7">
        <f t="shared" si="0"/>
        <v>-0.001000962578999065</v>
      </c>
      <c r="E5" s="4">
        <f t="shared" si="0"/>
        <v>-0.002593817750010885</v>
      </c>
      <c r="F5" s="4">
        <f t="shared" si="0"/>
        <v>-0.007990538341502429</v>
      </c>
      <c r="G5" s="4">
        <f t="shared" si="0"/>
        <v>-0.00014005478971057528</v>
      </c>
      <c r="H5" s="4">
        <f t="shared" si="0"/>
        <v>-0.0043263294578110845</v>
      </c>
      <c r="I5" s="4">
        <f t="shared" si="0"/>
        <v>-0.004174303836407489</v>
      </c>
      <c r="J5" s="4">
        <f t="shared" si="0"/>
        <v>-6.454536702449332E-06</v>
      </c>
      <c r="K5" s="4">
        <f t="shared" si="0"/>
        <v>-0.0010989341226093075</v>
      </c>
      <c r="L5" s="4">
        <f t="shared" si="0"/>
        <v>0.010367621805798422</v>
      </c>
    </row>
    <row r="6" spans="1:12" ht="12.75">
      <c r="A6" s="2">
        <v>2</v>
      </c>
      <c r="B6" s="1" t="s">
        <v>0</v>
      </c>
      <c r="D6" s="7">
        <f t="shared" si="0"/>
        <v>0.0036049882244029163</v>
      </c>
      <c r="E6" s="4">
        <f t="shared" si="0"/>
        <v>0.002967021767098288</v>
      </c>
      <c r="F6" s="4">
        <f t="shared" si="0"/>
      </c>
      <c r="G6" s="4">
        <f t="shared" si="0"/>
        <v>0.0014400444778033261</v>
      </c>
      <c r="H6" s="4">
        <f t="shared" si="0"/>
        <v>-0.0034189442023020433</v>
      </c>
      <c r="I6" s="4">
        <f t="shared" si="0"/>
        <v>0.004126755916303182</v>
      </c>
      <c r="J6" s="4">
        <f t="shared" si="0"/>
        <v>0.0023539027704018167</v>
      </c>
      <c r="K6" s="4">
        <f t="shared" si="0"/>
        <v>0.00448983048480045</v>
      </c>
      <c r="L6" s="4">
        <f t="shared" si="0"/>
        <v>0.004675448254602088</v>
      </c>
    </row>
    <row r="7" spans="1:12" ht="12.75">
      <c r="A7" s="2"/>
      <c r="B7" s="1" t="s">
        <v>1</v>
      </c>
      <c r="D7" s="7">
        <f t="shared" si="0"/>
        <v>0.0007764846663995684</v>
      </c>
      <c r="E7" s="4">
        <f t="shared" si="0"/>
        <v>0.004716812193201747</v>
      </c>
      <c r="F7" s="4">
        <f t="shared" si="0"/>
      </c>
      <c r="G7" s="4">
        <f t="shared" si="0"/>
        <v>-0.0014460642690998782</v>
      </c>
      <c r="H7" s="4">
        <f t="shared" si="0"/>
        <v>-0.0074793691392009976</v>
      </c>
      <c r="I7" s="4">
        <f t="shared" si="0"/>
        <v>0.0022094171275988117</v>
      </c>
      <c r="J7" s="4">
        <f t="shared" si="0"/>
        <v>-0.0012167104840017373</v>
      </c>
      <c r="K7" s="4">
        <f t="shared" si="0"/>
        <v>0.006276565247301136</v>
      </c>
      <c r="L7" s="4">
        <f t="shared" si="0"/>
        <v>-0.0009269420594009148</v>
      </c>
    </row>
    <row r="8" spans="1:12" ht="12.75">
      <c r="A8" s="2"/>
      <c r="B8" s="1" t="s">
        <v>2</v>
      </c>
      <c r="D8" s="7">
        <f t="shared" si="0"/>
        <v>-0.003778994548795822</v>
      </c>
      <c r="E8" s="4">
        <f t="shared" si="0"/>
        <v>-0.004938512201000833</v>
      </c>
      <c r="F8" s="4">
        <f t="shared" si="0"/>
      </c>
      <c r="G8" s="4">
        <f t="shared" si="0"/>
        <v>-0.0012049929435988815</v>
      </c>
      <c r="H8" s="4">
        <f t="shared" si="0"/>
        <v>-0.005590587472596553</v>
      </c>
      <c r="I8" s="4">
        <f t="shared" si="0"/>
        <v>-0.0023586423806989387</v>
      </c>
      <c r="J8" s="4">
        <f t="shared" si="0"/>
        <v>0.0010831470174039737</v>
      </c>
      <c r="K8" s="4">
        <f t="shared" si="0"/>
        <v>-0.0021333911305987385</v>
      </c>
      <c r="L8" s="4">
        <f t="shared" si="0"/>
        <v>-0.0005705492716003846</v>
      </c>
    </row>
    <row r="9" spans="1:12" ht="12.75">
      <c r="A9" s="2">
        <v>3</v>
      </c>
      <c r="B9" s="1" t="s">
        <v>0</v>
      </c>
      <c r="D9" s="7">
        <f t="shared" si="0"/>
        <v>-0.001421244293005941</v>
      </c>
      <c r="E9" s="4">
        <f t="shared" si="0"/>
        <v>-0.004462797857705425</v>
      </c>
      <c r="F9" s="4">
        <f t="shared" si="0"/>
      </c>
      <c r="G9" s="4">
        <f t="shared" si="0"/>
        <v>-0.0024048256920039535</v>
      </c>
      <c r="H9" s="4">
        <f t="shared" si="0"/>
        <v>0.0030303194622973706</v>
      </c>
      <c r="I9" s="4">
        <f t="shared" si="0"/>
        <v>-0.0035871274219019256</v>
      </c>
      <c r="J9" s="4">
        <f t="shared" si="0"/>
        <v>-0.0063475278478009045</v>
      </c>
      <c r="K9" s="4">
        <f t="shared" si="0"/>
        <v>-0.002864606546602033</v>
      </c>
      <c r="L9" s="4">
        <f t="shared" si="0"/>
        <v>-0.004597329933901051</v>
      </c>
    </row>
    <row r="10" spans="1:12" ht="12.75">
      <c r="A10" s="2"/>
      <c r="B10" s="1" t="s">
        <v>1</v>
      </c>
      <c r="D10" s="7">
        <f t="shared" si="0"/>
        <v>0.003748683208200987</v>
      </c>
      <c r="E10" s="4">
        <f t="shared" si="0"/>
        <v>0.005294575494403375</v>
      </c>
      <c r="F10" s="4">
        <f t="shared" si="0"/>
      </c>
      <c r="G10" s="4">
        <f t="shared" si="0"/>
        <v>0.002658092972602333</v>
      </c>
      <c r="H10" s="4">
        <f t="shared" si="0"/>
        <v>0.0058335980284027755</v>
      </c>
      <c r="I10" s="4">
        <f t="shared" si="0"/>
        <v>0.001410062222596764</v>
      </c>
      <c r="J10" s="4">
        <f t="shared" si="0"/>
        <v>-0.00026533794390104504</v>
      </c>
      <c r="K10" s="4">
        <f t="shared" si="0"/>
        <v>0.005074522226898637</v>
      </c>
      <c r="L10" s="4">
        <f t="shared" si="0"/>
        <v>0.009335495929299498</v>
      </c>
    </row>
    <row r="11" spans="1:12" ht="12.75">
      <c r="A11" s="2"/>
      <c r="B11" s="1" t="s">
        <v>2</v>
      </c>
      <c r="D11" s="7">
        <f t="shared" si="0"/>
        <v>-0.00515691019679565</v>
      </c>
      <c r="E11" s="4">
        <f t="shared" si="0"/>
        <v>-0.0006574919488997466</v>
      </c>
      <c r="F11" s="4">
        <f t="shared" si="0"/>
      </c>
      <c r="G11" s="4">
        <f t="shared" si="0"/>
        <v>-0.0011886295305956196</v>
      </c>
      <c r="H11" s="4">
        <f t="shared" si="0"/>
        <v>0.001534366208204574</v>
      </c>
      <c r="I11" s="4">
        <f t="shared" si="0"/>
        <v>-0.0006616103174010846</v>
      </c>
      <c r="J11" s="4">
        <f t="shared" si="0"/>
        <v>-0.00019264520189921086</v>
      </c>
      <c r="K11" s="4">
        <f t="shared" si="0"/>
        <v>-0.0026269285314981516</v>
      </c>
      <c r="L11" s="4">
        <f t="shared" si="0"/>
        <v>-0.007440027489700185</v>
      </c>
    </row>
    <row r="12" spans="1:12" ht="12.75">
      <c r="A12" s="2">
        <v>4</v>
      </c>
      <c r="B12" s="1" t="s">
        <v>0</v>
      </c>
      <c r="D12" s="7">
        <f t="shared" si="0"/>
        <v>0.0013877726626034814</v>
      </c>
      <c r="E12" s="4">
        <f t="shared" si="0"/>
        <v>0.0017609513457017556</v>
      </c>
      <c r="F12" s="4">
        <f t="shared" si="0"/>
      </c>
      <c r="G12" s="4">
        <f t="shared" si="0"/>
        <v>0.0028363027024020937</v>
      </c>
      <c r="H12" s="4">
        <f t="shared" si="0"/>
        <v>-0.001910706900599024</v>
      </c>
      <c r="I12" s="4">
        <f t="shared" si="0"/>
        <v>-0.0014604350087985551</v>
      </c>
      <c r="J12" s="4">
        <f t="shared" si="0"/>
        <v>-0.00040577463679980497</v>
      </c>
      <c r="K12" s="4">
        <f t="shared" si="0"/>
        <v>0.002222911433001684</v>
      </c>
      <c r="L12" s="4">
        <f t="shared" si="0"/>
        <v>0.003702124155100961</v>
      </c>
    </row>
    <row r="13" spans="1:12" ht="12.75">
      <c r="A13" s="2"/>
      <c r="B13" s="1" t="s">
        <v>1</v>
      </c>
      <c r="D13" s="7">
        <f aca="true" t="shared" si="1" ref="D13:L22">IF(Data="","",Data-Ref)</f>
        <v>-0.00648036290709797</v>
      </c>
      <c r="E13" s="4">
        <f t="shared" si="1"/>
        <v>-0.007813521788399669</v>
      </c>
      <c r="F13" s="4">
        <f t="shared" si="1"/>
      </c>
      <c r="G13" s="4">
        <f t="shared" si="1"/>
        <v>-0.0012281625545007557</v>
      </c>
      <c r="H13" s="4">
        <f t="shared" si="1"/>
        <v>-0.003461228266800731</v>
      </c>
      <c r="I13" s="4">
        <f t="shared" si="1"/>
        <v>-0.006870311981000299</v>
      </c>
      <c r="J13" s="4">
        <f t="shared" si="1"/>
        <v>-0.0026514160016013477</v>
      </c>
      <c r="K13" s="4">
        <f t="shared" si="1"/>
        <v>-0.006150969147800112</v>
      </c>
      <c r="L13" s="4">
        <f t="shared" si="1"/>
        <v>-0.007474422308899165</v>
      </c>
    </row>
    <row r="14" spans="1:12" ht="12.75">
      <c r="A14" s="2"/>
      <c r="B14" s="1" t="s">
        <v>2</v>
      </c>
      <c r="D14" s="7">
        <f t="shared" si="1"/>
        <v>0.004871044616400866</v>
      </c>
      <c r="E14" s="4">
        <f t="shared" si="1"/>
        <v>0.0006913516568012312</v>
      </c>
      <c r="F14" s="4">
        <f t="shared" si="1"/>
      </c>
      <c r="G14" s="4">
        <f t="shared" si="1"/>
        <v>0.00312717510990268</v>
      </c>
      <c r="H14" s="4">
        <f t="shared" si="1"/>
        <v>0.005392221490801319</v>
      </c>
      <c r="I14" s="4">
        <f t="shared" si="1"/>
        <v>-0.0005657121478996885</v>
      </c>
      <c r="J14" s="4">
        <f t="shared" si="1"/>
        <v>0.0033270643546003953</v>
      </c>
      <c r="K14" s="4">
        <f t="shared" si="1"/>
        <v>-0.0007921658804974641</v>
      </c>
      <c r="L14" s="4">
        <f t="shared" si="1"/>
        <v>-0.0010982548225975108</v>
      </c>
    </row>
    <row r="15" spans="1:12" ht="12.75">
      <c r="A15" s="2">
        <v>5</v>
      </c>
      <c r="B15" s="1" t="s">
        <v>0</v>
      </c>
      <c r="D15" s="7">
        <f t="shared" si="1"/>
        <v>-0.003634765913599125</v>
      </c>
      <c r="E15" s="4">
        <f t="shared" si="1"/>
        <v>-0.0005456502949989783</v>
      </c>
      <c r="F15" s="4">
        <f t="shared" si="1"/>
      </c>
      <c r="G15" s="4">
        <f t="shared" si="1"/>
        <v>-0.0025876573934979774</v>
      </c>
      <c r="H15" s="4">
        <f t="shared" si="1"/>
        <v>-0.004229149430699408</v>
      </c>
      <c r="I15" s="4">
        <f t="shared" si="1"/>
        <v>-0.0007763015362982628</v>
      </c>
      <c r="J15" s="4">
        <f t="shared" si="1"/>
        <v>-0.0019770386390973727</v>
      </c>
      <c r="K15" s="4">
        <f t="shared" si="1"/>
        <v>-0.003246674832400487</v>
      </c>
      <c r="L15" s="4">
        <f t="shared" si="1"/>
        <v>-0.0013909662086994956</v>
      </c>
    </row>
    <row r="16" spans="1:12" ht="12.75">
      <c r="A16" s="2"/>
      <c r="B16" s="1" t="s">
        <v>1</v>
      </c>
      <c r="D16" s="7">
        <f t="shared" si="1"/>
        <v>0.0011143383316998268</v>
      </c>
      <c r="E16" s="4">
        <f t="shared" si="1"/>
        <v>0.0010816641989990217</v>
      </c>
      <c r="F16" s="4">
        <f t="shared" si="1"/>
      </c>
      <c r="G16" s="4">
        <f t="shared" si="1"/>
        <v>0.0036073342299989264</v>
      </c>
      <c r="H16" s="4">
        <f t="shared" si="1"/>
        <v>0.0009625175437992795</v>
      </c>
      <c r="I16" s="4">
        <f t="shared" si="1"/>
        <v>-0.00039258462020086426</v>
      </c>
      <c r="J16" s="4">
        <f t="shared" si="1"/>
        <v>0.008113524074198963</v>
      </c>
      <c r="K16" s="4">
        <f t="shared" si="1"/>
        <v>-0.0015866858002002715</v>
      </c>
      <c r="L16" s="4">
        <f t="shared" si="1"/>
        <v>3.601061029989694E-05</v>
      </c>
    </row>
    <row r="17" spans="1:12" ht="12.75">
      <c r="A17" s="2"/>
      <c r="B17" s="1" t="s">
        <v>2</v>
      </c>
      <c r="D17" s="7">
        <f t="shared" si="1"/>
        <v>0.0060340392657991515</v>
      </c>
      <c r="E17" s="4">
        <f t="shared" si="1"/>
        <v>0.00568798352709976</v>
      </c>
      <c r="F17" s="4">
        <f t="shared" si="1"/>
      </c>
      <c r="G17" s="4">
        <f t="shared" si="1"/>
        <v>0.003319662990900696</v>
      </c>
      <c r="H17" s="4">
        <f t="shared" si="1"/>
        <v>0.0069897526374980146</v>
      </c>
      <c r="I17" s="4">
        <f t="shared" si="1"/>
        <v>0.0073524453297011405</v>
      </c>
      <c r="J17" s="4">
        <f t="shared" si="1"/>
        <v>0.0017839821353007324</v>
      </c>
      <c r="K17" s="4">
        <f t="shared" si="1"/>
        <v>0.0027584044402999552</v>
      </c>
      <c r="L17" s="4">
        <f t="shared" si="1"/>
        <v>0.0008269716866990962</v>
      </c>
    </row>
    <row r="18" spans="1:12" ht="12.75">
      <c r="A18" s="2">
        <v>6</v>
      </c>
      <c r="B18" s="1" t="s">
        <v>0</v>
      </c>
      <c r="D18" s="7">
        <f t="shared" si="1"/>
        <v>-0.004839166808601192</v>
      </c>
      <c r="E18" s="4">
        <f t="shared" si="1"/>
        <v>-0.0037822161948994903</v>
      </c>
      <c r="F18" s="4">
        <f t="shared" si="1"/>
        <v>-0.002044182861201449</v>
      </c>
      <c r="G18" s="4">
        <f t="shared" si="1"/>
        <v>-0.0017272634070018</v>
      </c>
      <c r="H18" s="4">
        <f t="shared" si="1"/>
        <v>-0.004357753803102327</v>
      </c>
      <c r="I18" s="4">
        <f t="shared" si="1"/>
        <v>-0.0049292492345003325</v>
      </c>
      <c r="J18" s="4">
        <f t="shared" si="1"/>
        <v>-0.0019327663380011018</v>
      </c>
      <c r="K18" s="4">
        <f t="shared" si="1"/>
        <v>-0.0010382294424999827</v>
      </c>
      <c r="L18" s="4">
        <f t="shared" si="1"/>
        <v>-0.002187982552502632</v>
      </c>
    </row>
    <row r="19" spans="1:12" ht="12.75">
      <c r="A19" s="2"/>
      <c r="B19" s="1" t="s">
        <v>1</v>
      </c>
      <c r="D19" s="7">
        <f t="shared" si="1"/>
        <v>-0.0019628686931056905</v>
      </c>
      <c r="E19" s="4">
        <f t="shared" si="1"/>
        <v>-0.002574761957504279</v>
      </c>
      <c r="F19" s="4">
        <f t="shared" si="1"/>
        <v>-0.005269321244604441</v>
      </c>
      <c r="G19" s="4">
        <f t="shared" si="1"/>
        <v>-0.0023988800542014133</v>
      </c>
      <c r="H19" s="4">
        <f t="shared" si="1"/>
        <v>-0.0007838465147997908</v>
      </c>
      <c r="I19" s="4">
        <f t="shared" si="1"/>
        <v>-0.0004124256854041164</v>
      </c>
      <c r="J19" s="4">
        <f t="shared" si="1"/>
        <v>0.0010591333900009658</v>
      </c>
      <c r="K19" s="4">
        <f t="shared" si="1"/>
        <v>-0.0036257864673032714</v>
      </c>
      <c r="L19" s="4">
        <f t="shared" si="1"/>
        <v>-0.0018329486433046327</v>
      </c>
    </row>
    <row r="20" spans="1:12" ht="12.75">
      <c r="A20" s="2"/>
      <c r="B20" s="1" t="s">
        <v>2</v>
      </c>
      <c r="D20" s="7">
        <f t="shared" si="1"/>
        <v>-0.001778772232299275</v>
      </c>
      <c r="E20" s="4">
        <f t="shared" si="1"/>
        <v>0.0017308593441001108</v>
      </c>
      <c r="F20" s="4">
        <f t="shared" si="1"/>
        <v>-0.0014817974133976008</v>
      </c>
      <c r="G20" s="4">
        <f t="shared" si="1"/>
        <v>-0.004835958659697326</v>
      </c>
      <c r="H20" s="4">
        <f t="shared" si="1"/>
        <v>0.002669796959303028</v>
      </c>
      <c r="I20" s="4">
        <f t="shared" si="1"/>
        <v>0.006727761309903713</v>
      </c>
      <c r="J20" s="4">
        <f t="shared" si="1"/>
        <v>0.0034102196562031395</v>
      </c>
      <c r="K20" s="4">
        <f t="shared" si="1"/>
        <v>0.005691587090097983</v>
      </c>
      <c r="L20" s="4">
        <f t="shared" si="1"/>
        <v>0.0036410569544997884</v>
      </c>
    </row>
    <row r="21" spans="1:12" ht="12.75">
      <c r="A21" s="2">
        <v>7</v>
      </c>
      <c r="B21" s="1" t="s">
        <v>0</v>
      </c>
      <c r="D21" s="7">
        <f t="shared" si="1"/>
        <v>0.001222104897401266</v>
      </c>
      <c r="E21" s="4">
        <f t="shared" si="1"/>
        <v>-0.0007040814089975811</v>
      </c>
      <c r="F21" s="4">
        <f t="shared" si="1"/>
        <v>-0.0029442115448006234</v>
      </c>
      <c r="G21" s="4">
        <f t="shared" si="1"/>
        <v>0.0009887707535014556</v>
      </c>
      <c r="H21" s="4">
        <f t="shared" si="1"/>
        <v>8.151362060004885E-05</v>
      </c>
      <c r="I21" s="4">
        <f t="shared" si="1"/>
        <v>-0.000642742962803311</v>
      </c>
      <c r="J21" s="4">
        <f t="shared" si="1"/>
        <v>0.0020655060454970453</v>
      </c>
      <c r="K21" s="4">
        <f t="shared" si="1"/>
        <v>-0.0015339114781980356</v>
      </c>
      <c r="L21" s="4">
        <f t="shared" si="1"/>
        <v>-0.0012935072836981476</v>
      </c>
    </row>
    <row r="22" spans="1:12" ht="12.75">
      <c r="A22" s="2"/>
      <c r="B22" s="1" t="s">
        <v>1</v>
      </c>
      <c r="D22" s="7">
        <f t="shared" si="1"/>
        <v>0.00023120148650335182</v>
      </c>
      <c r="E22" s="4">
        <f t="shared" si="1"/>
        <v>-0.004670857207898393</v>
      </c>
      <c r="F22" s="4">
        <f t="shared" si="1"/>
        <v>-0.0012504514250970544</v>
      </c>
      <c r="G22" s="4">
        <f t="shared" si="1"/>
        <v>0.0012179298547003725</v>
      </c>
      <c r="H22" s="4">
        <f t="shared" si="1"/>
        <v>0.001213474125702163</v>
      </c>
      <c r="I22" s="4">
        <f t="shared" si="1"/>
        <v>-0.001337986044099182</v>
      </c>
      <c r="J22" s="4">
        <f t="shared" si="1"/>
        <v>-0.003252011217799833</v>
      </c>
      <c r="K22" s="4">
        <f t="shared" si="1"/>
        <v>-0.00193184805799973</v>
      </c>
      <c r="L22" s="4">
        <f t="shared" si="1"/>
        <v>-0.00011788113389954447</v>
      </c>
    </row>
    <row r="23" spans="1:12" ht="12.75">
      <c r="A23" s="2"/>
      <c r="B23" s="1" t="s">
        <v>2</v>
      </c>
      <c r="D23" s="7">
        <f aca="true" t="shared" si="2" ref="D23:L26">IF(Data="","",Data-Ref)</f>
        <v>-0.0002123071430020218</v>
      </c>
      <c r="E23" s="4">
        <f t="shared" si="2"/>
        <v>0.00037796056609806783</v>
      </c>
      <c r="F23" s="4">
        <f t="shared" si="2"/>
        <v>0.0011806489847998591</v>
      </c>
      <c r="G23" s="4">
        <f t="shared" si="2"/>
        <v>-0.002426367147798203</v>
      </c>
      <c r="H23" s="4">
        <f t="shared" si="2"/>
        <v>-0.003983055659197987</v>
      </c>
      <c r="I23" s="4">
        <f t="shared" si="2"/>
        <v>-0.00265930741090159</v>
      </c>
      <c r="J23" s="4">
        <f t="shared" si="2"/>
        <v>-0.005779090729298275</v>
      </c>
      <c r="K23" s="4">
        <f t="shared" si="2"/>
        <v>-0.0034065917037011673</v>
      </c>
      <c r="L23" s="4">
        <f t="shared" si="2"/>
        <v>-0.0064300843349016645</v>
      </c>
    </row>
    <row r="24" spans="1:12" ht="12.75">
      <c r="A24" s="2">
        <v>8</v>
      </c>
      <c r="B24" s="1" t="s">
        <v>0</v>
      </c>
      <c r="D24" s="7">
        <f t="shared" si="2"/>
        <v>0.0042650165299988885</v>
      </c>
      <c r="E24" s="4">
        <f t="shared" si="2"/>
        <v>0.0012797854570010259</v>
      </c>
      <c r="F24" s="4">
        <f t="shared" si="2"/>
        <v>0.0027960344368977985</v>
      </c>
      <c r="G24" s="4">
        <f t="shared" si="2"/>
        <v>0.003316807351197326</v>
      </c>
      <c r="H24" s="4">
        <f t="shared" si="2"/>
        <v>0.004253217888496863</v>
      </c>
      <c r="I24" s="4">
        <f t="shared" si="2"/>
        <v>0.0018988197891971481</v>
      </c>
      <c r="J24" s="4">
        <f t="shared" si="2"/>
        <v>0.0032947736726001153</v>
      </c>
      <c r="K24" s="4">
        <f t="shared" si="2"/>
        <v>0.0017197660916963287</v>
      </c>
      <c r="L24" s="4">
        <f t="shared" si="2"/>
        <v>-0.0017249131622989466</v>
      </c>
    </row>
    <row r="25" spans="1:12" ht="12.75">
      <c r="A25" s="2"/>
      <c r="B25" s="1" t="s">
        <v>1</v>
      </c>
      <c r="D25" s="7">
        <f t="shared" si="2"/>
        <v>0.00042552562339892575</v>
      </c>
      <c r="E25" s="4">
        <f t="shared" si="2"/>
        <v>-0.0015690377657016086</v>
      </c>
      <c r="F25" s="4">
        <f t="shared" si="2"/>
        <v>-0.002071075003602374</v>
      </c>
      <c r="G25" s="4">
        <f t="shared" si="2"/>
        <v>0.0003311310099007869</v>
      </c>
      <c r="H25" s="4">
        <f t="shared" si="2"/>
        <v>0.0026696142413982216</v>
      </c>
      <c r="I25" s="4">
        <f t="shared" si="2"/>
        <v>0.0005140776559002802</v>
      </c>
      <c r="J25" s="4">
        <f t="shared" si="2"/>
        <v>-0.001942877032899304</v>
      </c>
      <c r="K25" s="4">
        <f t="shared" si="2"/>
        <v>-0.002799280027002027</v>
      </c>
      <c r="L25" s="4">
        <f t="shared" si="2"/>
        <v>0.004114202260300459</v>
      </c>
    </row>
    <row r="26" spans="1:12" ht="12.75">
      <c r="A26" s="2"/>
      <c r="B26" s="1" t="s">
        <v>2</v>
      </c>
      <c r="D26" s="7">
        <f t="shared" si="2"/>
        <v>0.0010228628175994459</v>
      </c>
      <c r="E26" s="4">
        <f t="shared" si="2"/>
        <v>-0.0002983331940953349</v>
      </c>
      <c r="F26" s="4">
        <f t="shared" si="2"/>
        <v>0.002264617918100953</v>
      </c>
      <c r="G26" s="4">
        <f t="shared" si="2"/>
        <v>0.003349164970700258</v>
      </c>
      <c r="H26" s="4">
        <f t="shared" si="2"/>
        <v>-0.002686164706098282</v>
      </c>
      <c r="I26" s="4">
        <f t="shared" si="2"/>
        <v>-0.0036606305462996147</v>
      </c>
      <c r="J26" s="4">
        <f t="shared" si="2"/>
        <v>-0.0036262226954946186</v>
      </c>
      <c r="K26" s="4">
        <f t="shared" si="2"/>
        <v>0.0016080198384997857</v>
      </c>
      <c r="L26" s="4">
        <f t="shared" si="2"/>
        <v>0.0007032654720049436</v>
      </c>
    </row>
    <row r="28" spans="13:14" ht="12.75">
      <c r="M28" s="20" t="s">
        <v>5</v>
      </c>
      <c r="N28" s="21">
        <f>AVERAGE(resid0)</f>
        <v>-3.638716415076861E-05</v>
      </c>
    </row>
    <row r="29" spans="3:14" ht="12.75">
      <c r="C29" s="19" t="s">
        <v>14</v>
      </c>
      <c r="M29" s="7" t="s">
        <v>4</v>
      </c>
      <c r="N29" s="22">
        <f>STDEV(resid0)</f>
        <v>0.0035565832511397196</v>
      </c>
    </row>
    <row r="30" spans="13:14" ht="12.75">
      <c r="M30" s="23" t="s">
        <v>9</v>
      </c>
      <c r="N30" s="24">
        <f>MAX(resid0)</f>
        <v>0.010367621805798422</v>
      </c>
    </row>
    <row r="31" spans="13:14" ht="12.75">
      <c r="M31" s="25" t="s">
        <v>10</v>
      </c>
      <c r="N31" s="26">
        <f>MIN(resid0)</f>
        <v>-0.007990538341502429</v>
      </c>
    </row>
  </sheetData>
  <conditionalFormatting sqref="D3:L26">
    <cfRule type="cellIs" priority="1" dxfId="1" operator="between" stopIfTrue="1">
      <formula>-0.007</formula>
      <formula>0.007</formula>
    </cfRule>
    <cfRule type="cellIs" priority="2" dxfId="0" operator="greaterThan" stopIfTrue="1">
      <formula>0.007</formula>
    </cfRule>
    <cfRule type="cellIs" priority="3" dxfId="2" operator="lessThan" stopIfTrue="1">
      <formula>-0.007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P34" sqref="P34"/>
    </sheetView>
  </sheetViews>
  <sheetFormatPr defaultColWidth="9.140625" defaultRowHeight="12.75"/>
  <sheetData>
    <row r="1" spans="1:12" ht="12.75">
      <c r="A1" s="2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1"/>
      <c r="C2" s="1" t="s">
        <v>3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8</v>
      </c>
    </row>
    <row r="3" spans="1:12" ht="12.75">
      <c r="A3" s="2">
        <v>1</v>
      </c>
      <c r="B3" s="1" t="s">
        <v>0</v>
      </c>
      <c r="C3" s="6">
        <f aca="true" t="shared" si="0" ref="C3:C26">Ref-Avg1</f>
        <v>-0.002624916481536843</v>
      </c>
      <c r="D3" s="6">
        <f aca="true" t="shared" si="1" ref="D3:L18">IF(Data="","",Data-Avg1)</f>
        <v>-0.003209621780541738</v>
      </c>
      <c r="E3" s="6">
        <f t="shared" si="1"/>
        <v>0.0008620707053594856</v>
      </c>
      <c r="F3" s="6">
        <f t="shared" si="1"/>
        <v>0.0046453954199634495</v>
      </c>
      <c r="G3" s="6">
        <f t="shared" si="1"/>
        <v>-0.00448709527403679</v>
      </c>
      <c r="H3" s="6">
        <f t="shared" si="1"/>
        <v>0.003926586883558514</v>
      </c>
      <c r="I3" s="6">
        <f t="shared" si="1"/>
        <v>0.002745363977261661</v>
      </c>
      <c r="J3" s="6">
        <f t="shared" si="1"/>
        <v>0.00032400849156033473</v>
      </c>
      <c r="K3" s="6">
        <f t="shared" si="1"/>
        <v>-0.0023740021913383202</v>
      </c>
      <c r="L3" s="6">
        <f t="shared" si="1"/>
        <v>0.0001922102497573519</v>
      </c>
    </row>
    <row r="4" spans="1:12" ht="12.75">
      <c r="A4" s="2"/>
      <c r="B4" s="1" t="s">
        <v>1</v>
      </c>
      <c r="C4" s="7">
        <f t="shared" si="0"/>
        <v>-0.0014748380927205318</v>
      </c>
      <c r="D4" s="6">
        <f t="shared" si="1"/>
        <v>0.0006721601911792163</v>
      </c>
      <c r="E4" s="6">
        <f t="shared" si="1"/>
        <v>0.004060288739978546</v>
      </c>
      <c r="F4" s="6">
        <f t="shared" si="1"/>
        <v>0.0006421450135789541</v>
      </c>
      <c r="G4" s="6">
        <f t="shared" si="1"/>
        <v>-0.004216219282120903</v>
      </c>
      <c r="H4" s="6">
        <f t="shared" si="1"/>
        <v>-0.00042959811122145197</v>
      </c>
      <c r="I4" s="6">
        <f t="shared" si="1"/>
        <v>0.003404913231978668</v>
      </c>
      <c r="J4" s="6">
        <f t="shared" si="1"/>
        <v>-0.001319142876621271</v>
      </c>
      <c r="K4" s="6">
        <f t="shared" si="1"/>
        <v>0.0032686439332785255</v>
      </c>
      <c r="L4" s="6">
        <f t="shared" si="1"/>
        <v>-0.00460835274732041</v>
      </c>
    </row>
    <row r="5" spans="1:12" ht="12.75">
      <c r="A5" s="2"/>
      <c r="B5" s="1" t="s">
        <v>2</v>
      </c>
      <c r="C5" s="7">
        <f t="shared" si="0"/>
        <v>0.0010963773607954863</v>
      </c>
      <c r="D5" s="6">
        <f t="shared" si="1"/>
        <v>9.541478179642127E-05</v>
      </c>
      <c r="E5" s="6">
        <f t="shared" si="1"/>
        <v>-0.0014974403892153987</v>
      </c>
      <c r="F5" s="6">
        <f t="shared" si="1"/>
        <v>-0.006894160980706943</v>
      </c>
      <c r="G5" s="6">
        <f t="shared" si="1"/>
        <v>0.000956322571084911</v>
      </c>
      <c r="H5" s="6">
        <f t="shared" si="1"/>
        <v>-0.003229952097015598</v>
      </c>
      <c r="I5" s="6">
        <f t="shared" si="1"/>
        <v>-0.003077926475612003</v>
      </c>
      <c r="J5" s="6">
        <f t="shared" si="1"/>
        <v>0.001089922824093037</v>
      </c>
      <c r="K5" s="6">
        <f t="shared" si="1"/>
        <v>-2.55676181382114E-06</v>
      </c>
      <c r="L5" s="6">
        <f t="shared" si="1"/>
        <v>0.011463999166593908</v>
      </c>
    </row>
    <row r="6" spans="1:12" ht="12.75">
      <c r="A6" s="2">
        <v>2</v>
      </c>
      <c r="B6" s="1" t="s">
        <v>0</v>
      </c>
      <c r="C6" s="7">
        <f t="shared" si="0"/>
        <v>-0.0022487830770145933</v>
      </c>
      <c r="D6" s="6">
        <f t="shared" si="1"/>
        <v>0.001356205147388323</v>
      </c>
      <c r="E6" s="6">
        <f t="shared" si="1"/>
        <v>0.0007182386900836946</v>
      </c>
      <c r="F6" s="6">
        <f t="shared" si="1"/>
      </c>
      <c r="G6" s="6">
        <f t="shared" si="1"/>
        <v>-0.0008087385992112672</v>
      </c>
      <c r="H6" s="6">
        <f t="shared" si="1"/>
        <v>-0.005667727279316637</v>
      </c>
      <c r="I6" s="6">
        <f t="shared" si="1"/>
        <v>0.0018779728392885886</v>
      </c>
      <c r="J6" s="6">
        <f t="shared" si="1"/>
        <v>0.00010511969338722338</v>
      </c>
      <c r="K6" s="6">
        <f t="shared" si="1"/>
        <v>0.0022410474077858566</v>
      </c>
      <c r="L6" s="6">
        <f t="shared" si="1"/>
        <v>0.0024266651775874948</v>
      </c>
    </row>
    <row r="7" spans="1:12" ht="12.75">
      <c r="A7" s="2"/>
      <c r="B7" s="1" t="s">
        <v>1</v>
      </c>
      <c r="C7" s="7">
        <f t="shared" si="0"/>
        <v>-0.0003233548091969851</v>
      </c>
      <c r="D7" s="6">
        <f t="shared" si="1"/>
        <v>0.00045312985720258325</v>
      </c>
      <c r="E7" s="6">
        <f t="shared" si="1"/>
        <v>0.004393457384004762</v>
      </c>
      <c r="F7" s="6">
        <f t="shared" si="1"/>
      </c>
      <c r="G7" s="6">
        <f t="shared" si="1"/>
        <v>-0.0017694190782968633</v>
      </c>
      <c r="H7" s="6">
        <f t="shared" si="1"/>
        <v>-0.007802723948397983</v>
      </c>
      <c r="I7" s="6">
        <f t="shared" si="1"/>
        <v>0.0018860623184018266</v>
      </c>
      <c r="J7" s="6">
        <f t="shared" si="1"/>
        <v>-0.0015400652931987224</v>
      </c>
      <c r="K7" s="6">
        <f t="shared" si="1"/>
        <v>0.005953210438104151</v>
      </c>
      <c r="L7" s="6">
        <f t="shared" si="1"/>
        <v>-0.0012502968685979</v>
      </c>
    </row>
    <row r="8" spans="1:12" ht="12.75">
      <c r="A8" s="2"/>
      <c r="B8" s="1" t="s">
        <v>2</v>
      </c>
      <c r="C8" s="7">
        <f t="shared" si="0"/>
        <v>0.002165835881271505</v>
      </c>
      <c r="D8" s="6">
        <f t="shared" si="1"/>
        <v>-0.001613158667524317</v>
      </c>
      <c r="E8" s="6">
        <f t="shared" si="1"/>
        <v>-0.002772676319729328</v>
      </c>
      <c r="F8" s="6">
        <f t="shared" si="1"/>
      </c>
      <c r="G8" s="6">
        <f t="shared" si="1"/>
        <v>0.0009608429376726235</v>
      </c>
      <c r="H8" s="6">
        <f t="shared" si="1"/>
        <v>-0.003424751591325048</v>
      </c>
      <c r="I8" s="6">
        <f t="shared" si="1"/>
        <v>-0.00019280649942743366</v>
      </c>
      <c r="J8" s="6">
        <f t="shared" si="1"/>
        <v>0.0032489828986754787</v>
      </c>
      <c r="K8" s="6">
        <f t="shared" si="1"/>
        <v>3.244475067276653E-05</v>
      </c>
      <c r="L8" s="6">
        <f t="shared" si="1"/>
        <v>0.0015952866096711205</v>
      </c>
    </row>
    <row r="9" spans="1:12" ht="12.75">
      <c r="A9" s="2">
        <v>3</v>
      </c>
      <c r="B9" s="1" t="s">
        <v>0</v>
      </c>
      <c r="C9" s="7">
        <f t="shared" si="0"/>
        <v>0.002517237792297067</v>
      </c>
      <c r="D9" s="6">
        <f t="shared" si="1"/>
        <v>0.0010959934992911258</v>
      </c>
      <c r="E9" s="6">
        <f t="shared" si="1"/>
        <v>-0.0019455600654083582</v>
      </c>
      <c r="F9" s="6">
        <f t="shared" si="1"/>
      </c>
      <c r="G9" s="6">
        <f t="shared" si="1"/>
        <v>0.00011241210029311333</v>
      </c>
      <c r="H9" s="6">
        <f t="shared" si="1"/>
        <v>0.005547557254594437</v>
      </c>
      <c r="I9" s="6">
        <f t="shared" si="1"/>
        <v>-0.0010698896296048588</v>
      </c>
      <c r="J9" s="6">
        <f t="shared" si="1"/>
        <v>-0.0038302900555038377</v>
      </c>
      <c r="K9" s="6">
        <f t="shared" si="1"/>
        <v>-0.0003473687543049664</v>
      </c>
      <c r="L9" s="6">
        <f t="shared" si="1"/>
        <v>-0.002080092141603984</v>
      </c>
    </row>
    <row r="10" spans="1:12" ht="12.75">
      <c r="A10" s="2"/>
      <c r="B10" s="1" t="s">
        <v>1</v>
      </c>
      <c r="C10" s="7">
        <f t="shared" si="0"/>
        <v>-0.003676632459836071</v>
      </c>
      <c r="D10" s="6">
        <f t="shared" si="1"/>
        <v>7.205074836491576E-05</v>
      </c>
      <c r="E10" s="6">
        <f t="shared" si="1"/>
        <v>0.001617943034567304</v>
      </c>
      <c r="F10" s="6">
        <f t="shared" si="1"/>
      </c>
      <c r="G10" s="6">
        <f t="shared" si="1"/>
        <v>-0.0010185394872337383</v>
      </c>
      <c r="H10" s="6">
        <f t="shared" si="1"/>
        <v>0.0021569655685667044</v>
      </c>
      <c r="I10" s="6">
        <f t="shared" si="1"/>
        <v>-0.002266570237239307</v>
      </c>
      <c r="J10" s="6">
        <f t="shared" si="1"/>
        <v>-0.003941970403737116</v>
      </c>
      <c r="K10" s="6">
        <f t="shared" si="1"/>
        <v>0.0013978897670625656</v>
      </c>
      <c r="L10" s="6">
        <f t="shared" si="1"/>
        <v>0.0056588634694634266</v>
      </c>
    </row>
    <row r="11" spans="1:12" ht="12.75">
      <c r="A11" s="2"/>
      <c r="B11" s="1" t="s">
        <v>2</v>
      </c>
      <c r="C11" s="7">
        <f t="shared" si="0"/>
        <v>0.0018210974453936046</v>
      </c>
      <c r="D11" s="6">
        <f t="shared" si="1"/>
        <v>-0.0033358127514020453</v>
      </c>
      <c r="E11" s="6">
        <f t="shared" si="1"/>
        <v>0.001163605496493858</v>
      </c>
      <c r="F11" s="6">
        <f t="shared" si="1"/>
      </c>
      <c r="G11" s="6">
        <f t="shared" si="1"/>
        <v>0.000632467914797985</v>
      </c>
      <c r="H11" s="6">
        <f t="shared" si="1"/>
        <v>0.0033554636535981786</v>
      </c>
      <c r="I11" s="6">
        <f t="shared" si="1"/>
        <v>0.00115948712799252</v>
      </c>
      <c r="J11" s="6">
        <f t="shared" si="1"/>
        <v>0.0016284522434943938</v>
      </c>
      <c r="K11" s="6">
        <f t="shared" si="1"/>
        <v>-0.000805831086104547</v>
      </c>
      <c r="L11" s="6">
        <f t="shared" si="1"/>
        <v>-0.00561893004430658</v>
      </c>
    </row>
    <row r="12" spans="1:12" ht="12.75">
      <c r="A12" s="2">
        <v>4</v>
      </c>
      <c r="B12" s="1" t="s">
        <v>0</v>
      </c>
      <c r="C12" s="7">
        <f t="shared" si="0"/>
        <v>-0.0009036828613986359</v>
      </c>
      <c r="D12" s="6">
        <f t="shared" si="1"/>
        <v>0.00048408980120484557</v>
      </c>
      <c r="E12" s="6">
        <f t="shared" si="1"/>
        <v>0.0008572684843031197</v>
      </c>
      <c r="F12" s="6">
        <f t="shared" si="1"/>
      </c>
      <c r="G12" s="6">
        <f t="shared" si="1"/>
        <v>0.0019326198410034579</v>
      </c>
      <c r="H12" s="6">
        <f t="shared" si="1"/>
        <v>-0.00281438976199766</v>
      </c>
      <c r="I12" s="6">
        <f t="shared" si="1"/>
        <v>-0.002364117870197191</v>
      </c>
      <c r="J12" s="6">
        <f t="shared" si="1"/>
        <v>-0.0013094574981984408</v>
      </c>
      <c r="K12" s="6">
        <f t="shared" si="1"/>
        <v>0.0013192285716030483</v>
      </c>
      <c r="L12" s="6">
        <f t="shared" si="1"/>
        <v>0.002798441293702325</v>
      </c>
    </row>
    <row r="13" spans="1:12" ht="12.75">
      <c r="A13" s="2"/>
      <c r="B13" s="1" t="s">
        <v>1</v>
      </c>
      <c r="C13" s="7">
        <f t="shared" si="0"/>
        <v>0.0046811549951222275</v>
      </c>
      <c r="D13" s="6">
        <f t="shared" si="1"/>
        <v>-0.001799207911975742</v>
      </c>
      <c r="E13" s="6">
        <f t="shared" si="1"/>
        <v>-0.0031323667932774413</v>
      </c>
      <c r="F13" s="6">
        <f t="shared" si="1"/>
      </c>
      <c r="G13" s="6">
        <f t="shared" si="1"/>
        <v>0.003452992440621472</v>
      </c>
      <c r="H13" s="6">
        <f t="shared" si="1"/>
        <v>0.0012199267283214965</v>
      </c>
      <c r="I13" s="6">
        <f t="shared" si="1"/>
        <v>-0.0021891569858780713</v>
      </c>
      <c r="J13" s="6">
        <f t="shared" si="1"/>
        <v>0.00202973899352088</v>
      </c>
      <c r="K13" s="6">
        <f t="shared" si="1"/>
        <v>-0.001469814152677884</v>
      </c>
      <c r="L13" s="6">
        <f t="shared" si="1"/>
        <v>-0.002793267313776937</v>
      </c>
    </row>
    <row r="14" spans="1:12" ht="12.75">
      <c r="A14" s="2"/>
      <c r="B14" s="1" t="s">
        <v>2</v>
      </c>
      <c r="C14" s="7">
        <f t="shared" si="0"/>
        <v>-0.0016614138197219575</v>
      </c>
      <c r="D14" s="6">
        <f t="shared" si="1"/>
        <v>0.0032096307966789084</v>
      </c>
      <c r="E14" s="6">
        <f t="shared" si="1"/>
        <v>-0.0009700621629207262</v>
      </c>
      <c r="F14" s="6">
        <f t="shared" si="1"/>
      </c>
      <c r="G14" s="6">
        <f t="shared" si="1"/>
        <v>0.0014657612901807227</v>
      </c>
      <c r="H14" s="6">
        <f t="shared" si="1"/>
        <v>0.0037308076710793614</v>
      </c>
      <c r="I14" s="6">
        <f t="shared" si="1"/>
        <v>-0.002227125967621646</v>
      </c>
      <c r="J14" s="6">
        <f t="shared" si="1"/>
        <v>0.0016656505348784378</v>
      </c>
      <c r="K14" s="6">
        <f t="shared" si="1"/>
        <v>-0.0024535797002194215</v>
      </c>
      <c r="L14" s="6">
        <f t="shared" si="1"/>
        <v>-0.0027596686423194683</v>
      </c>
    </row>
    <row r="15" spans="1:12" ht="12.75">
      <c r="A15" s="2">
        <v>5</v>
      </c>
      <c r="B15" s="1" t="s">
        <v>0</v>
      </c>
      <c r="C15" s="7">
        <f t="shared" si="0"/>
        <v>0.002043133805479158</v>
      </c>
      <c r="D15" s="6">
        <f t="shared" si="1"/>
        <v>-0.001591632108119967</v>
      </c>
      <c r="E15" s="6">
        <f t="shared" si="1"/>
        <v>0.0014974835104801798</v>
      </c>
      <c r="F15" s="6">
        <f t="shared" si="1"/>
      </c>
      <c r="G15" s="6">
        <f t="shared" si="1"/>
        <v>-0.0005445235880188193</v>
      </c>
      <c r="H15" s="6">
        <f t="shared" si="1"/>
        <v>-0.00218601562522025</v>
      </c>
      <c r="I15" s="6">
        <f t="shared" si="1"/>
        <v>0.0012668322691808953</v>
      </c>
      <c r="J15" s="6">
        <f t="shared" si="1"/>
        <v>6.609516638178548E-05</v>
      </c>
      <c r="K15" s="6">
        <f t="shared" si="1"/>
        <v>-0.0012035410269213287</v>
      </c>
      <c r="L15" s="6">
        <f t="shared" si="1"/>
        <v>0.0006521675967796625</v>
      </c>
    </row>
    <row r="16" spans="1:12" ht="12.75">
      <c r="A16" s="2"/>
      <c r="B16" s="1" t="s">
        <v>1</v>
      </c>
      <c r="C16" s="7">
        <f t="shared" si="0"/>
        <v>-0.0014373465076218395</v>
      </c>
      <c r="D16" s="6">
        <f t="shared" si="1"/>
        <v>-0.0003230081759220127</v>
      </c>
      <c r="E16" s="6">
        <f t="shared" si="1"/>
        <v>-0.0003556823086228178</v>
      </c>
      <c r="F16" s="6">
        <f t="shared" si="1"/>
      </c>
      <c r="G16" s="6">
        <f t="shared" si="1"/>
        <v>0.002169987722377087</v>
      </c>
      <c r="H16" s="6">
        <f t="shared" si="1"/>
        <v>-0.00047482896382256</v>
      </c>
      <c r="I16" s="6">
        <f t="shared" si="1"/>
        <v>-0.0018299311278227037</v>
      </c>
      <c r="J16" s="6">
        <f t="shared" si="1"/>
        <v>0.006676177566577124</v>
      </c>
      <c r="K16" s="6">
        <f t="shared" si="1"/>
        <v>-0.003024032307822111</v>
      </c>
      <c r="L16" s="6">
        <f t="shared" si="1"/>
        <v>-0.0014013358973219425</v>
      </c>
    </row>
    <row r="17" spans="1:12" ht="12.75">
      <c r="A17" s="2"/>
      <c r="B17" s="1" t="s">
        <v>2</v>
      </c>
      <c r="C17" s="7">
        <f t="shared" si="0"/>
        <v>-0.0038614713348081864</v>
      </c>
      <c r="D17" s="6">
        <f t="shared" si="1"/>
        <v>0.002172567930990965</v>
      </c>
      <c r="E17" s="6">
        <f t="shared" si="1"/>
        <v>0.001826512192291574</v>
      </c>
      <c r="F17" s="6">
        <f t="shared" si="1"/>
      </c>
      <c r="G17" s="6">
        <f t="shared" si="1"/>
        <v>-0.0005418083439074906</v>
      </c>
      <c r="H17" s="6">
        <f t="shared" si="1"/>
        <v>0.003128281302689828</v>
      </c>
      <c r="I17" s="6">
        <f t="shared" si="1"/>
        <v>0.003490973994892954</v>
      </c>
      <c r="J17" s="6">
        <f t="shared" si="1"/>
        <v>-0.002077489199507454</v>
      </c>
      <c r="K17" s="6">
        <f t="shared" si="1"/>
        <v>-0.0011030668945082311</v>
      </c>
      <c r="L17" s="6">
        <f t="shared" si="1"/>
        <v>-0.0030344996481090902</v>
      </c>
    </row>
    <row r="18" spans="1:12" ht="12.75">
      <c r="A18" s="2">
        <v>6</v>
      </c>
      <c r="B18" s="1" t="s">
        <v>0</v>
      </c>
      <c r="C18" s="7">
        <f t="shared" si="0"/>
        <v>0.002683881064228899</v>
      </c>
      <c r="D18" s="6">
        <f t="shared" si="1"/>
        <v>-0.002155285744372293</v>
      </c>
      <c r="E18" s="6">
        <f t="shared" si="1"/>
        <v>-0.0010983351306705913</v>
      </c>
      <c r="F18" s="6">
        <f t="shared" si="1"/>
        <v>0.0006396982030274501</v>
      </c>
      <c r="G18" s="6">
        <f t="shared" si="1"/>
        <v>0.000956617657227099</v>
      </c>
      <c r="H18" s="6">
        <f t="shared" si="1"/>
        <v>-0.0016738727388734276</v>
      </c>
      <c r="I18" s="6">
        <f t="shared" si="1"/>
        <v>-0.0022453681702714334</v>
      </c>
      <c r="J18" s="6">
        <f t="shared" si="1"/>
        <v>0.0007511147262277973</v>
      </c>
      <c r="K18" s="6">
        <f t="shared" si="1"/>
        <v>0.0016456516217289163</v>
      </c>
      <c r="L18" s="6">
        <f t="shared" si="1"/>
        <v>0.0004958985117262671</v>
      </c>
    </row>
    <row r="19" spans="1:12" ht="12.75">
      <c r="A19" s="2"/>
      <c r="B19" s="1" t="s">
        <v>1</v>
      </c>
      <c r="C19" s="7">
        <f t="shared" si="0"/>
        <v>0.0017801705870255091</v>
      </c>
      <c r="D19" s="6">
        <f aca="true" t="shared" si="2" ref="D19:L26">IF(Data="","",Data-Avg1)</f>
        <v>-0.00018269810608018133</v>
      </c>
      <c r="E19" s="6">
        <f t="shared" si="2"/>
        <v>-0.0007945913704787699</v>
      </c>
      <c r="F19" s="6">
        <f t="shared" si="2"/>
        <v>-0.003489150657578932</v>
      </c>
      <c r="G19" s="6">
        <f t="shared" si="2"/>
        <v>-0.0006187094671759041</v>
      </c>
      <c r="H19" s="6">
        <f t="shared" si="2"/>
        <v>0.0009963240722257183</v>
      </c>
      <c r="I19" s="6">
        <f t="shared" si="2"/>
        <v>0.0013677449016213927</v>
      </c>
      <c r="J19" s="6">
        <f t="shared" si="2"/>
        <v>0.002839303977026475</v>
      </c>
      <c r="K19" s="6">
        <f t="shared" si="2"/>
        <v>-0.0018456158802777622</v>
      </c>
      <c r="L19" s="6">
        <f t="shared" si="2"/>
        <v>-5.2778056279123575E-05</v>
      </c>
    </row>
    <row r="20" spans="1:12" ht="12.75">
      <c r="A20" s="2"/>
      <c r="B20" s="1" t="s">
        <v>2</v>
      </c>
      <c r="C20" s="7">
        <f t="shared" si="0"/>
        <v>-0.001577475300869935</v>
      </c>
      <c r="D20" s="6">
        <f t="shared" si="2"/>
        <v>-0.00335624753316921</v>
      </c>
      <c r="E20" s="6">
        <f t="shared" si="2"/>
        <v>0.00015338404323017585</v>
      </c>
      <c r="F20" s="6">
        <f t="shared" si="2"/>
        <v>-0.0030592727142675358</v>
      </c>
      <c r="G20" s="6">
        <f t="shared" si="2"/>
        <v>-0.006413433960567261</v>
      </c>
      <c r="H20" s="6">
        <f t="shared" si="2"/>
        <v>0.001092321658433093</v>
      </c>
      <c r="I20" s="6">
        <f t="shared" si="2"/>
        <v>0.005150286009033778</v>
      </c>
      <c r="J20" s="6">
        <f t="shared" si="2"/>
        <v>0.0018327443553332046</v>
      </c>
      <c r="K20" s="6">
        <f t="shared" si="2"/>
        <v>0.004114111789228048</v>
      </c>
      <c r="L20" s="6">
        <f t="shared" si="2"/>
        <v>0.0020635816536298535</v>
      </c>
    </row>
    <row r="21" spans="1:12" ht="12.75">
      <c r="A21" s="2">
        <v>7</v>
      </c>
      <c r="B21" s="1" t="s">
        <v>0</v>
      </c>
      <c r="C21" s="7">
        <f t="shared" si="0"/>
        <v>0.0002760559361547621</v>
      </c>
      <c r="D21" s="6">
        <f t="shared" si="2"/>
        <v>0.0014981608335560281</v>
      </c>
      <c r="E21" s="6">
        <f t="shared" si="2"/>
        <v>-0.000428025472842819</v>
      </c>
      <c r="F21" s="6">
        <f t="shared" si="2"/>
        <v>-0.0026681556086458613</v>
      </c>
      <c r="G21" s="6">
        <f t="shared" si="2"/>
        <v>0.0012648266896562177</v>
      </c>
      <c r="H21" s="6">
        <f t="shared" si="2"/>
        <v>0.00035756955675481095</v>
      </c>
      <c r="I21" s="6">
        <f t="shared" si="2"/>
        <v>-0.0003666870266485489</v>
      </c>
      <c r="J21" s="6">
        <f t="shared" si="2"/>
        <v>0.0023415619816518074</v>
      </c>
      <c r="K21" s="6">
        <f t="shared" si="2"/>
        <v>-0.0012578555420432735</v>
      </c>
      <c r="L21" s="6">
        <f t="shared" si="2"/>
        <v>-0.0010174513475433855</v>
      </c>
    </row>
    <row r="22" spans="1:12" ht="12.75">
      <c r="A22" s="2"/>
      <c r="B22" s="1" t="s">
        <v>1</v>
      </c>
      <c r="C22" s="7">
        <f t="shared" si="0"/>
        <v>0.0009898429619958904</v>
      </c>
      <c r="D22" s="6">
        <f t="shared" si="2"/>
        <v>0.0012210444484992422</v>
      </c>
      <c r="E22" s="6">
        <f t="shared" si="2"/>
        <v>-0.003681014245902503</v>
      </c>
      <c r="F22" s="6">
        <f t="shared" si="2"/>
        <v>-0.00026060846310116403</v>
      </c>
      <c r="G22" s="6">
        <f t="shared" si="2"/>
        <v>0.002207772816696263</v>
      </c>
      <c r="H22" s="6">
        <f t="shared" si="2"/>
        <v>0.0022033170876980535</v>
      </c>
      <c r="I22" s="6">
        <f t="shared" si="2"/>
        <v>-0.0003481430821032916</v>
      </c>
      <c r="J22" s="6">
        <f t="shared" si="2"/>
        <v>-0.0022621682558039424</v>
      </c>
      <c r="K22" s="6">
        <f t="shared" si="2"/>
        <v>-0.0009420050960038395</v>
      </c>
      <c r="L22" s="6">
        <f t="shared" si="2"/>
        <v>0.0008719618280963459</v>
      </c>
    </row>
    <row r="23" spans="1:12" ht="12.75">
      <c r="A23" s="2"/>
      <c r="B23" s="1" t="s">
        <v>2</v>
      </c>
      <c r="C23" s="7">
        <f t="shared" si="0"/>
        <v>0.002333819457788877</v>
      </c>
      <c r="D23" s="6">
        <f t="shared" si="2"/>
        <v>0.0021215123147868553</v>
      </c>
      <c r="E23" s="6">
        <f t="shared" si="2"/>
        <v>0.002711780023886945</v>
      </c>
      <c r="F23" s="6">
        <f t="shared" si="2"/>
        <v>0.0035144684425887363</v>
      </c>
      <c r="G23" s="6">
        <f t="shared" si="2"/>
        <v>-9.254769000932583E-05</v>
      </c>
      <c r="H23" s="6">
        <f t="shared" si="2"/>
        <v>-0.00164923620140911</v>
      </c>
      <c r="I23" s="6">
        <f t="shared" si="2"/>
        <v>-0.00032548795311271306</v>
      </c>
      <c r="J23" s="6">
        <f t="shared" si="2"/>
        <v>-0.003445271271509398</v>
      </c>
      <c r="K23" s="6">
        <f t="shared" si="2"/>
        <v>-0.0010727722459122901</v>
      </c>
      <c r="L23" s="6">
        <f t="shared" si="2"/>
        <v>-0.004096264877112787</v>
      </c>
    </row>
    <row r="24" spans="1:12" ht="12.75">
      <c r="A24" s="2">
        <v>8</v>
      </c>
      <c r="B24" s="1" t="s">
        <v>0</v>
      </c>
      <c r="C24" s="7">
        <f t="shared" si="0"/>
        <v>-0.002109930805481497</v>
      </c>
      <c r="D24" s="6">
        <f t="shared" si="2"/>
        <v>0.0021550857245173916</v>
      </c>
      <c r="E24" s="6">
        <f t="shared" si="2"/>
        <v>-0.0008301453484804711</v>
      </c>
      <c r="F24" s="6">
        <f t="shared" si="2"/>
        <v>0.0006861036314163016</v>
      </c>
      <c r="G24" s="6">
        <f t="shared" si="2"/>
        <v>0.0012068765457158293</v>
      </c>
      <c r="H24" s="6">
        <f t="shared" si="2"/>
        <v>0.002143287083015366</v>
      </c>
      <c r="I24" s="6">
        <f t="shared" si="2"/>
        <v>-0.0002111110162843488</v>
      </c>
      <c r="J24" s="6">
        <f t="shared" si="2"/>
        <v>0.0011848428671186184</v>
      </c>
      <c r="K24" s="6">
        <f t="shared" si="2"/>
        <v>-0.00039016471378516826</v>
      </c>
      <c r="L24" s="6">
        <f t="shared" si="2"/>
        <v>-0.0038348439677804436</v>
      </c>
    </row>
    <row r="25" spans="1:12" ht="12.75">
      <c r="A25" s="2"/>
      <c r="B25" s="1" t="s">
        <v>1</v>
      </c>
      <c r="C25" s="7">
        <f t="shared" si="0"/>
        <v>3.277190383244033E-05</v>
      </c>
      <c r="D25" s="6">
        <f t="shared" si="2"/>
        <v>0.0004582975272313661</v>
      </c>
      <c r="E25" s="6">
        <f t="shared" si="2"/>
        <v>-0.0015362658618691682</v>
      </c>
      <c r="F25" s="6">
        <f t="shared" si="2"/>
        <v>-0.0020383030997699336</v>
      </c>
      <c r="G25" s="6">
        <f t="shared" si="2"/>
        <v>0.00036390291373322725</v>
      </c>
      <c r="H25" s="6">
        <f t="shared" si="2"/>
        <v>0.002702386145230662</v>
      </c>
      <c r="I25" s="6">
        <f t="shared" si="2"/>
        <v>0.0005468495597327205</v>
      </c>
      <c r="J25" s="6">
        <f t="shared" si="2"/>
        <v>-0.0019101051290668636</v>
      </c>
      <c r="K25" s="6">
        <f t="shared" si="2"/>
        <v>-0.0027665081231695865</v>
      </c>
      <c r="L25" s="6">
        <f t="shared" si="2"/>
        <v>0.004146974164132899</v>
      </c>
    </row>
    <row r="26" spans="1:12" ht="12.75">
      <c r="A26" s="2"/>
      <c r="B26" s="1" t="s">
        <v>2</v>
      </c>
      <c r="C26" s="7">
        <f t="shared" si="0"/>
        <v>0.00013234201250611477</v>
      </c>
      <c r="D26" s="6">
        <f t="shared" si="2"/>
        <v>0.0011552048301055606</v>
      </c>
      <c r="E26" s="6">
        <f t="shared" si="2"/>
        <v>-0.0001659911815892201</v>
      </c>
      <c r="F26" s="6">
        <f t="shared" si="2"/>
        <v>0.0023969599306070677</v>
      </c>
      <c r="G26" s="6">
        <f t="shared" si="2"/>
        <v>0.0034815069832063728</v>
      </c>
      <c r="H26" s="6">
        <f t="shared" si="2"/>
        <v>-0.002553822693592167</v>
      </c>
      <c r="I26" s="6">
        <f t="shared" si="2"/>
        <v>-0.0035282885337935</v>
      </c>
      <c r="J26" s="6">
        <f t="shared" si="2"/>
        <v>-0.003493880682988504</v>
      </c>
      <c r="K26" s="6">
        <f t="shared" si="2"/>
        <v>0.0017403618510059005</v>
      </c>
      <c r="L26" s="6">
        <f t="shared" si="2"/>
        <v>0.0008356074845110584</v>
      </c>
    </row>
    <row r="28" spans="13:14" ht="12.75">
      <c r="M28" s="20" t="s">
        <v>5</v>
      </c>
      <c r="N28" s="21">
        <f>AVERAGE(resid1)</f>
        <v>5.375816750816547E-16</v>
      </c>
    </row>
    <row r="29" spans="3:14" ht="12.75">
      <c r="C29" s="19" t="s">
        <v>12</v>
      </c>
      <c r="M29" s="7" t="s">
        <v>4</v>
      </c>
      <c r="N29" s="22">
        <f>STDEV(resid1)</f>
        <v>0.0025792152911359736</v>
      </c>
    </row>
    <row r="30" spans="13:14" ht="12.75">
      <c r="M30" s="23" t="s">
        <v>9</v>
      </c>
      <c r="N30" s="24">
        <f>MAX(resid1)</f>
        <v>0.011463999166593908</v>
      </c>
    </row>
    <row r="31" spans="13:14" ht="12.75">
      <c r="M31" s="25" t="s">
        <v>10</v>
      </c>
      <c r="N31" s="26">
        <f>MIN(resid1)</f>
        <v>-0.007802723948397983</v>
      </c>
    </row>
  </sheetData>
  <conditionalFormatting sqref="C3:L26">
    <cfRule type="cellIs" priority="1" dxfId="1" operator="between" stopIfTrue="1">
      <formula>-0.007</formula>
      <formula>0.007</formula>
    </cfRule>
    <cfRule type="cellIs" priority="2" dxfId="0" operator="greaterThan" stopIfTrue="1">
      <formula>0.007</formula>
    </cfRule>
    <cfRule type="cellIs" priority="3" dxfId="2" operator="lessThan" stopIfTrue="1">
      <formula>-0.007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G42" sqref="G42"/>
    </sheetView>
  </sheetViews>
  <sheetFormatPr defaultColWidth="9.140625" defaultRowHeight="12.75"/>
  <sheetData>
    <row r="1" spans="1:12" ht="12.75">
      <c r="A1" s="2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1"/>
      <c r="C2" s="1" t="s">
        <v>3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8</v>
      </c>
    </row>
    <row r="3" spans="1:12" ht="12.75">
      <c r="A3" s="2">
        <v>1</v>
      </c>
      <c r="B3" s="1" t="s">
        <v>0</v>
      </c>
      <c r="D3" s="6">
        <f aca="true" t="shared" si="0" ref="D3:L18">IF(Data="","",Data-Avg2)</f>
        <v>-0.003501279167380744</v>
      </c>
      <c r="E3" s="6">
        <f t="shared" si="0"/>
        <v>0.0005704133185204796</v>
      </c>
      <c r="F3" s="6">
        <f t="shared" si="0"/>
        <v>0.0043537380331244435</v>
      </c>
      <c r="G3" s="6">
        <f t="shared" si="0"/>
        <v>-0.004778752660875796</v>
      </c>
      <c r="H3" s="6">
        <f t="shared" si="0"/>
        <v>0.003634929496719508</v>
      </c>
      <c r="I3" s="6">
        <f t="shared" si="0"/>
        <v>0.002453706590422655</v>
      </c>
      <c r="J3" s="6">
        <f t="shared" si="0"/>
        <v>3.235110472132874E-05</v>
      </c>
      <c r="K3" s="6">
        <f t="shared" si="0"/>
        <v>-0.0026656595781773262</v>
      </c>
      <c r="L3" s="6">
        <f t="shared" si="0"/>
        <v>-9.944713708165409E-05</v>
      </c>
    </row>
    <row r="4" spans="1:12" ht="12.75">
      <c r="A4" s="2"/>
      <c r="B4" s="1" t="s">
        <v>1</v>
      </c>
      <c r="D4" s="6">
        <f t="shared" si="0"/>
        <v>0.0005082892919894277</v>
      </c>
      <c r="E4" s="6">
        <f t="shared" si="0"/>
        <v>0.0038964178407887573</v>
      </c>
      <c r="F4" s="6">
        <f t="shared" si="0"/>
        <v>0.00047827411438916556</v>
      </c>
      <c r="G4" s="6">
        <f t="shared" si="0"/>
        <v>-0.004380090181310692</v>
      </c>
      <c r="H4" s="6">
        <f t="shared" si="0"/>
        <v>-0.0005934690104112406</v>
      </c>
      <c r="I4" s="6">
        <f t="shared" si="0"/>
        <v>0.0032410423327888793</v>
      </c>
      <c r="J4" s="6">
        <f t="shared" si="0"/>
        <v>-0.0014830137758110595</v>
      </c>
      <c r="K4" s="6">
        <f t="shared" si="0"/>
        <v>0.003104773034088737</v>
      </c>
      <c r="L4" s="6">
        <f t="shared" si="0"/>
        <v>-0.004772223646510199</v>
      </c>
    </row>
    <row r="5" spans="1:12" ht="12.75">
      <c r="A5" s="2"/>
      <c r="B5" s="1" t="s">
        <v>2</v>
      </c>
      <c r="D5" s="6">
        <f t="shared" si="0"/>
        <v>0.0002172344885309485</v>
      </c>
      <c r="E5" s="6">
        <f t="shared" si="0"/>
        <v>-0.0013756206824808714</v>
      </c>
      <c r="F5" s="6">
        <f t="shared" si="0"/>
        <v>-0.006772341273972415</v>
      </c>
      <c r="G5" s="6">
        <f t="shared" si="0"/>
        <v>0.0010781422778194383</v>
      </c>
      <c r="H5" s="6">
        <f t="shared" si="0"/>
        <v>-0.003108132390281071</v>
      </c>
      <c r="I5" s="6">
        <f t="shared" si="0"/>
        <v>-0.0029561067688774756</v>
      </c>
      <c r="J5" s="6">
        <f t="shared" si="0"/>
        <v>0.0012117425308275642</v>
      </c>
      <c r="K5" s="6">
        <f t="shared" si="0"/>
        <v>0.0001192629449207061</v>
      </c>
      <c r="L5" s="6">
        <f t="shared" si="0"/>
        <v>0.011585818873328435</v>
      </c>
    </row>
    <row r="6" spans="1:12" ht="12.75">
      <c r="A6" s="2">
        <v>2</v>
      </c>
      <c r="B6" s="1" t="s">
        <v>0</v>
      </c>
      <c r="D6" s="6">
        <f t="shared" si="0"/>
        <v>0.0010751072627712688</v>
      </c>
      <c r="E6" s="6">
        <f t="shared" si="0"/>
        <v>0.00043714080546664036</v>
      </c>
      <c r="F6" s="6">
        <f t="shared" si="0"/>
      </c>
      <c r="G6" s="6">
        <f t="shared" si="0"/>
        <v>-0.0010898364838283214</v>
      </c>
      <c r="H6" s="6">
        <f t="shared" si="0"/>
        <v>-0.005948825163933691</v>
      </c>
      <c r="I6" s="6">
        <f t="shared" si="0"/>
        <v>0.0015968749546715344</v>
      </c>
      <c r="J6" s="6">
        <f t="shared" si="0"/>
        <v>-0.00017597819122983083</v>
      </c>
      <c r="K6" s="6">
        <f t="shared" si="0"/>
        <v>0.0019599495231688024</v>
      </c>
      <c r="L6" s="6">
        <f t="shared" si="0"/>
        <v>0.0021455672929704406</v>
      </c>
    </row>
    <row r="7" spans="1:12" ht="12.75">
      <c r="A7" s="2"/>
      <c r="B7" s="1" t="s">
        <v>1</v>
      </c>
      <c r="D7" s="6">
        <f t="shared" si="0"/>
        <v>0.00041271050605118376</v>
      </c>
      <c r="E7" s="6">
        <f t="shared" si="0"/>
        <v>0.0043530380328533624</v>
      </c>
      <c r="F7" s="6">
        <f t="shared" si="0"/>
      </c>
      <c r="G7" s="6">
        <f t="shared" si="0"/>
        <v>-0.0018098384294482628</v>
      </c>
      <c r="H7" s="6">
        <f t="shared" si="0"/>
        <v>-0.007843143299549382</v>
      </c>
      <c r="I7" s="6">
        <f t="shared" si="0"/>
        <v>0.001845642967250427</v>
      </c>
      <c r="J7" s="6">
        <f t="shared" si="0"/>
        <v>-0.001580484644350122</v>
      </c>
      <c r="K7" s="6">
        <f t="shared" si="0"/>
        <v>0.005912791086952751</v>
      </c>
      <c r="L7" s="6">
        <f t="shared" si="0"/>
        <v>-0.0012907162197492994</v>
      </c>
    </row>
    <row r="8" spans="1:12" ht="12.75">
      <c r="A8" s="2"/>
      <c r="B8" s="1" t="s">
        <v>2</v>
      </c>
      <c r="D8" s="6">
        <f t="shared" si="0"/>
        <v>-0.0013424291823582735</v>
      </c>
      <c r="E8" s="6">
        <f t="shared" si="0"/>
        <v>-0.0025019468345632845</v>
      </c>
      <c r="F8" s="6">
        <f t="shared" si="0"/>
      </c>
      <c r="G8" s="6">
        <f t="shared" si="0"/>
        <v>0.001231572422838667</v>
      </c>
      <c r="H8" s="6">
        <f t="shared" si="0"/>
        <v>-0.0031540221061590046</v>
      </c>
      <c r="I8" s="6">
        <f t="shared" si="0"/>
        <v>7.79229857386099E-05</v>
      </c>
      <c r="J8" s="6">
        <f t="shared" si="0"/>
        <v>0.0035197123838415223</v>
      </c>
      <c r="K8" s="6">
        <f t="shared" si="0"/>
        <v>0.0003031742358388101</v>
      </c>
      <c r="L8" s="6">
        <f t="shared" si="0"/>
        <v>0.001866016094837164</v>
      </c>
    </row>
    <row r="9" spans="1:12" ht="12.75">
      <c r="A9" s="2">
        <v>3</v>
      </c>
      <c r="B9" s="1" t="s">
        <v>0</v>
      </c>
      <c r="D9" s="6">
        <f t="shared" si="0"/>
        <v>0.0014106482233202655</v>
      </c>
      <c r="E9" s="6">
        <f t="shared" si="0"/>
        <v>-0.0016309053413792185</v>
      </c>
      <c r="F9" s="6">
        <f t="shared" si="0"/>
      </c>
      <c r="G9" s="6">
        <f t="shared" si="0"/>
        <v>0.00042706682432225307</v>
      </c>
      <c r="H9" s="6">
        <f t="shared" si="0"/>
        <v>0.005862211978623577</v>
      </c>
      <c r="I9" s="6">
        <f t="shared" si="0"/>
        <v>-0.000755234905575719</v>
      </c>
      <c r="J9" s="6">
        <f t="shared" si="0"/>
        <v>-0.003515635331474698</v>
      </c>
      <c r="K9" s="6">
        <f t="shared" si="0"/>
        <v>-3.2714030275826644E-05</v>
      </c>
      <c r="L9" s="6">
        <f t="shared" si="0"/>
        <v>-0.0017654374175748444</v>
      </c>
    </row>
    <row r="10" spans="1:12" ht="12.75">
      <c r="A10" s="2"/>
      <c r="B10" s="1" t="s">
        <v>1</v>
      </c>
      <c r="D10" s="6">
        <f t="shared" si="0"/>
        <v>-0.0003875283091119286</v>
      </c>
      <c r="E10" s="6">
        <f t="shared" si="0"/>
        <v>0.0011583639770904597</v>
      </c>
      <c r="F10" s="6">
        <f t="shared" si="0"/>
      </c>
      <c r="G10" s="6">
        <f t="shared" si="0"/>
        <v>-0.0014781185447105827</v>
      </c>
      <c r="H10" s="6">
        <f t="shared" si="0"/>
        <v>0.00169738651108986</v>
      </c>
      <c r="I10" s="6">
        <f t="shared" si="0"/>
        <v>-0.0027261492947161514</v>
      </c>
      <c r="J10" s="6">
        <f t="shared" si="0"/>
        <v>-0.0044015494612139605</v>
      </c>
      <c r="K10" s="6">
        <f t="shared" si="0"/>
        <v>0.0009383107095857213</v>
      </c>
      <c r="L10" s="6">
        <f t="shared" si="0"/>
        <v>0.005199284411986582</v>
      </c>
    </row>
    <row r="11" spans="1:12" ht="12.75">
      <c r="A11" s="2"/>
      <c r="B11" s="1" t="s">
        <v>2</v>
      </c>
      <c r="D11" s="6">
        <f t="shared" si="0"/>
        <v>-0.0031081755707234038</v>
      </c>
      <c r="E11" s="6">
        <f t="shared" si="0"/>
        <v>0.0013912426771724995</v>
      </c>
      <c r="F11" s="6">
        <f t="shared" si="0"/>
      </c>
      <c r="G11" s="6">
        <f t="shared" si="0"/>
        <v>0.0008601050954766265</v>
      </c>
      <c r="H11" s="6">
        <f t="shared" si="0"/>
        <v>0.00358310083427682</v>
      </c>
      <c r="I11" s="6">
        <f t="shared" si="0"/>
        <v>0.0013871243086711615</v>
      </c>
      <c r="J11" s="6">
        <f t="shared" si="0"/>
        <v>0.0018560894241730352</v>
      </c>
      <c r="K11" s="6">
        <f t="shared" si="0"/>
        <v>-0.0005781939054259055</v>
      </c>
      <c r="L11" s="6">
        <f t="shared" si="0"/>
        <v>-0.005391292863627939</v>
      </c>
    </row>
    <row r="12" spans="1:12" ht="12.75">
      <c r="A12" s="2">
        <v>4</v>
      </c>
      <c r="B12" s="1" t="s">
        <v>0</v>
      </c>
      <c r="D12" s="6">
        <f t="shared" si="0"/>
        <v>0.0003711294435255752</v>
      </c>
      <c r="E12" s="6">
        <f t="shared" si="0"/>
        <v>0.0007443081266238494</v>
      </c>
      <c r="F12" s="6">
        <f t="shared" si="0"/>
      </c>
      <c r="G12" s="6">
        <f t="shared" si="0"/>
        <v>0.0018196594833241875</v>
      </c>
      <c r="H12" s="6">
        <f t="shared" si="0"/>
        <v>-0.0029273501196769303</v>
      </c>
      <c r="I12" s="6">
        <f t="shared" si="0"/>
        <v>-0.0024770782278764614</v>
      </c>
      <c r="J12" s="6">
        <f t="shared" si="0"/>
        <v>-0.0014224178558777112</v>
      </c>
      <c r="K12" s="6">
        <f t="shared" si="0"/>
        <v>0.001206268213923778</v>
      </c>
      <c r="L12" s="6">
        <f t="shared" si="0"/>
        <v>0.0026854809360230547</v>
      </c>
    </row>
    <row r="13" spans="1:12" ht="12.75">
      <c r="A13" s="2"/>
      <c r="B13" s="1" t="s">
        <v>1</v>
      </c>
      <c r="D13" s="6">
        <f t="shared" si="0"/>
        <v>-0.0012140635375850195</v>
      </c>
      <c r="E13" s="6">
        <f t="shared" si="0"/>
        <v>-0.0025472224188867187</v>
      </c>
      <c r="F13" s="6">
        <f t="shared" si="0"/>
      </c>
      <c r="G13" s="6">
        <f t="shared" si="0"/>
        <v>0.004038136815012194</v>
      </c>
      <c r="H13" s="6">
        <f t="shared" si="0"/>
        <v>0.001805071102712219</v>
      </c>
      <c r="I13" s="6">
        <f t="shared" si="0"/>
        <v>-0.0016040126114873487</v>
      </c>
      <c r="J13" s="6">
        <f t="shared" si="0"/>
        <v>0.0026148833679116024</v>
      </c>
      <c r="K13" s="6">
        <f t="shared" si="0"/>
        <v>-0.0008846697782871615</v>
      </c>
      <c r="L13" s="6">
        <f t="shared" si="0"/>
        <v>-0.0022081229393862145</v>
      </c>
    </row>
    <row r="14" spans="1:12" ht="12.75">
      <c r="A14" s="2"/>
      <c r="B14" s="1" t="s">
        <v>2</v>
      </c>
      <c r="D14" s="6">
        <f t="shared" si="0"/>
        <v>0.0030019540692123314</v>
      </c>
      <c r="E14" s="6">
        <f t="shared" si="0"/>
        <v>-0.0011777388903873032</v>
      </c>
      <c r="F14" s="6">
        <f t="shared" si="0"/>
      </c>
      <c r="G14" s="6">
        <f t="shared" si="0"/>
        <v>0.0012580845627141457</v>
      </c>
      <c r="H14" s="6">
        <f t="shared" si="0"/>
        <v>0.0035231309436127844</v>
      </c>
      <c r="I14" s="6">
        <f t="shared" si="0"/>
        <v>-0.002434802695088223</v>
      </c>
      <c r="J14" s="6">
        <f t="shared" si="0"/>
        <v>0.0014579738074118609</v>
      </c>
      <c r="K14" s="6">
        <f t="shared" si="0"/>
        <v>-0.0026612564276859985</v>
      </c>
      <c r="L14" s="6">
        <f t="shared" si="0"/>
        <v>-0.0029673453697860452</v>
      </c>
    </row>
    <row r="15" spans="1:12" ht="12.75">
      <c r="A15" s="2">
        <v>5</v>
      </c>
      <c r="B15" s="1" t="s">
        <v>0</v>
      </c>
      <c r="D15" s="6">
        <f t="shared" si="0"/>
        <v>-0.0013362403824359603</v>
      </c>
      <c r="E15" s="6">
        <f t="shared" si="0"/>
        <v>0.0017528752361641864</v>
      </c>
      <c r="F15" s="6">
        <f t="shared" si="0"/>
      </c>
      <c r="G15" s="6">
        <f t="shared" si="0"/>
        <v>-0.0002891318623348127</v>
      </c>
      <c r="H15" s="6">
        <f t="shared" si="0"/>
        <v>-0.0019306238995362435</v>
      </c>
      <c r="I15" s="6">
        <f t="shared" si="0"/>
        <v>0.001522223994864902</v>
      </c>
      <c r="J15" s="6">
        <f t="shared" si="0"/>
        <v>0.00032148689206579206</v>
      </c>
      <c r="K15" s="6">
        <f t="shared" si="0"/>
        <v>-0.0009481493012373221</v>
      </c>
      <c r="L15" s="6">
        <f t="shared" si="0"/>
        <v>0.0009075593224636691</v>
      </c>
    </row>
    <row r="16" spans="1:12" ht="12.75">
      <c r="A16" s="2"/>
      <c r="B16" s="1" t="s">
        <v>1</v>
      </c>
      <c r="D16" s="6">
        <f t="shared" si="0"/>
        <v>-0.0005026764893738545</v>
      </c>
      <c r="E16" s="6">
        <f t="shared" si="0"/>
        <v>-0.0005353506220746596</v>
      </c>
      <c r="F16" s="6">
        <f t="shared" si="0"/>
      </c>
      <c r="G16" s="6">
        <f t="shared" si="0"/>
        <v>0.001990319408925245</v>
      </c>
      <c r="H16" s="6">
        <f t="shared" si="0"/>
        <v>-0.0006544972772744018</v>
      </c>
      <c r="I16" s="6">
        <f t="shared" si="0"/>
        <v>-0.0020095994412745455</v>
      </c>
      <c r="J16" s="6">
        <f t="shared" si="0"/>
        <v>0.006496509253125282</v>
      </c>
      <c r="K16" s="6">
        <f t="shared" si="0"/>
        <v>-0.0032037006212739527</v>
      </c>
      <c r="L16" s="6">
        <f t="shared" si="0"/>
        <v>-0.0015810042107737843</v>
      </c>
    </row>
    <row r="17" spans="1:12" ht="12.75">
      <c r="A17" s="2"/>
      <c r="B17" s="1" t="s">
        <v>2</v>
      </c>
      <c r="D17" s="6">
        <f t="shared" si="0"/>
        <v>0.0016898840141372773</v>
      </c>
      <c r="E17" s="6">
        <f t="shared" si="0"/>
        <v>0.001343828275437886</v>
      </c>
      <c r="F17" s="6">
        <f t="shared" si="0"/>
      </c>
      <c r="G17" s="6">
        <f t="shared" si="0"/>
        <v>-0.0010244922607611784</v>
      </c>
      <c r="H17" s="6">
        <f t="shared" si="0"/>
        <v>0.0026455973858361403</v>
      </c>
      <c r="I17" s="6">
        <f t="shared" si="0"/>
        <v>0.0030082900780392663</v>
      </c>
      <c r="J17" s="6">
        <f t="shared" si="0"/>
        <v>-0.002560173116361142</v>
      </c>
      <c r="K17" s="6">
        <f t="shared" si="0"/>
        <v>-0.001585750811361919</v>
      </c>
      <c r="L17" s="6">
        <f t="shared" si="0"/>
        <v>-0.003517183564962778</v>
      </c>
    </row>
    <row r="18" spans="1:12" ht="12.75">
      <c r="A18" s="2">
        <v>6</v>
      </c>
      <c r="B18" s="1" t="s">
        <v>0</v>
      </c>
      <c r="D18" s="6">
        <f t="shared" si="0"/>
        <v>-0.0018570767372310115</v>
      </c>
      <c r="E18" s="6">
        <f t="shared" si="0"/>
        <v>-0.00080012612352931</v>
      </c>
      <c r="F18" s="6">
        <f t="shared" si="0"/>
        <v>0.0009379072101687314</v>
      </c>
      <c r="G18" s="6">
        <f t="shared" si="0"/>
        <v>0.0012548266643683803</v>
      </c>
      <c r="H18" s="6">
        <f t="shared" si="0"/>
        <v>-0.0013756637317321463</v>
      </c>
      <c r="I18" s="6">
        <f t="shared" si="0"/>
        <v>-0.0019471591631301521</v>
      </c>
      <c r="J18" s="6">
        <f t="shared" si="0"/>
        <v>0.0010493237333690786</v>
      </c>
      <c r="K18" s="6">
        <f t="shared" si="0"/>
        <v>0.0019438606288701976</v>
      </c>
      <c r="L18" s="6">
        <f t="shared" si="0"/>
        <v>0.0007941075188675484</v>
      </c>
    </row>
    <row r="19" spans="1:12" ht="12.75">
      <c r="A19" s="2"/>
      <c r="B19" s="1" t="s">
        <v>1</v>
      </c>
      <c r="D19" s="6">
        <f aca="true" t="shared" si="1" ref="D19:L26">IF(Data="","",Data-Avg2)</f>
        <v>1.5098625809173427E-05</v>
      </c>
      <c r="E19" s="6">
        <f t="shared" si="1"/>
        <v>-0.0005967946385894152</v>
      </c>
      <c r="F19" s="6">
        <f t="shared" si="1"/>
        <v>-0.0032913539256895774</v>
      </c>
      <c r="G19" s="6">
        <f t="shared" si="1"/>
        <v>-0.0004209127352865494</v>
      </c>
      <c r="H19" s="6">
        <f t="shared" si="1"/>
        <v>0.001194120804115073</v>
      </c>
      <c r="I19" s="6">
        <f t="shared" si="1"/>
        <v>0.0015655416335107475</v>
      </c>
      <c r="J19" s="6">
        <f t="shared" si="1"/>
        <v>0.0030371007089158297</v>
      </c>
      <c r="K19" s="6">
        <f t="shared" si="1"/>
        <v>-0.0016478191483884075</v>
      </c>
      <c r="L19" s="6">
        <f t="shared" si="1"/>
        <v>0.00014501867561023118</v>
      </c>
    </row>
    <row r="20" spans="1:12" ht="12.75">
      <c r="A20" s="2"/>
      <c r="B20" s="1" t="s">
        <v>2</v>
      </c>
      <c r="D20" s="6">
        <f t="shared" si="1"/>
        <v>-0.0035315225666039396</v>
      </c>
      <c r="E20" s="6">
        <f t="shared" si="1"/>
        <v>-2.1890990204553873E-05</v>
      </c>
      <c r="F20" s="6">
        <f t="shared" si="1"/>
        <v>-0.0032345477477022655</v>
      </c>
      <c r="G20" s="6">
        <f t="shared" si="1"/>
        <v>-0.0065887089940019905</v>
      </c>
      <c r="H20" s="6">
        <f t="shared" si="1"/>
        <v>0.0009170466249983633</v>
      </c>
      <c r="I20" s="6">
        <f t="shared" si="1"/>
        <v>0.004975010975599048</v>
      </c>
      <c r="J20" s="6">
        <f t="shared" si="1"/>
        <v>0.0016574693218984748</v>
      </c>
      <c r="K20" s="6">
        <f t="shared" si="1"/>
        <v>0.003938836755793318</v>
      </c>
      <c r="L20" s="6">
        <f t="shared" si="1"/>
        <v>0.0018883066201951237</v>
      </c>
    </row>
    <row r="21" spans="1:12" ht="12.75">
      <c r="A21" s="2">
        <v>7</v>
      </c>
      <c r="B21" s="1" t="s">
        <v>0</v>
      </c>
      <c r="D21" s="6">
        <f t="shared" si="1"/>
        <v>0.0015288337153549492</v>
      </c>
      <c r="E21" s="6">
        <f t="shared" si="1"/>
        <v>-0.000397352591043898</v>
      </c>
      <c r="F21" s="6">
        <f t="shared" si="1"/>
        <v>-0.0026374827268469403</v>
      </c>
      <c r="G21" s="6">
        <f t="shared" si="1"/>
        <v>0.0012954995714551387</v>
      </c>
      <c r="H21" s="6">
        <f t="shared" si="1"/>
        <v>0.00038824243855373197</v>
      </c>
      <c r="I21" s="6">
        <f t="shared" si="1"/>
        <v>-0.0003360141448496279</v>
      </c>
      <c r="J21" s="6">
        <f t="shared" si="1"/>
        <v>0.0023722348634507284</v>
      </c>
      <c r="K21" s="6">
        <f t="shared" si="1"/>
        <v>-0.0012271826602443525</v>
      </c>
      <c r="L21" s="6">
        <f t="shared" si="1"/>
        <v>-0.0009867784657444645</v>
      </c>
    </row>
    <row r="22" spans="1:12" ht="12.75">
      <c r="A22" s="2"/>
      <c r="B22" s="1" t="s">
        <v>1</v>
      </c>
      <c r="D22" s="6">
        <f t="shared" si="1"/>
        <v>0.0013310269998250135</v>
      </c>
      <c r="E22" s="6">
        <f t="shared" si="1"/>
        <v>-0.0035710316945767318</v>
      </c>
      <c r="F22" s="6">
        <f t="shared" si="1"/>
        <v>-0.00015062591177539275</v>
      </c>
      <c r="G22" s="6">
        <f t="shared" si="1"/>
        <v>0.002317755368022034</v>
      </c>
      <c r="H22" s="6">
        <f t="shared" si="1"/>
        <v>0.0023132996390238247</v>
      </c>
      <c r="I22" s="6">
        <f t="shared" si="1"/>
        <v>-0.0002381605307775203</v>
      </c>
      <c r="J22" s="6">
        <f t="shared" si="1"/>
        <v>-0.002152185704478171</v>
      </c>
      <c r="K22" s="6">
        <f t="shared" si="1"/>
        <v>-0.0008320225446780682</v>
      </c>
      <c r="L22" s="6">
        <f t="shared" si="1"/>
        <v>0.0009819443794221172</v>
      </c>
    </row>
    <row r="23" spans="1:12" ht="12.75">
      <c r="A23" s="2"/>
      <c r="B23" s="1" t="s">
        <v>2</v>
      </c>
      <c r="D23" s="6">
        <f t="shared" si="1"/>
        <v>0.0023808255878847717</v>
      </c>
      <c r="E23" s="6">
        <f t="shared" si="1"/>
        <v>0.0029710932969848614</v>
      </c>
      <c r="F23" s="6">
        <f t="shared" si="1"/>
        <v>0.0037737817156866527</v>
      </c>
      <c r="G23" s="6">
        <f t="shared" si="1"/>
        <v>0.00016676558308859057</v>
      </c>
      <c r="H23" s="6">
        <f t="shared" si="1"/>
        <v>-0.0013899229283111936</v>
      </c>
      <c r="I23" s="6">
        <f t="shared" si="1"/>
        <v>-6.617468001479665E-05</v>
      </c>
      <c r="J23" s="6">
        <f t="shared" si="1"/>
        <v>-0.0031859579984114816</v>
      </c>
      <c r="K23" s="6">
        <f t="shared" si="1"/>
        <v>-0.0008134589728143737</v>
      </c>
      <c r="L23" s="6">
        <f t="shared" si="1"/>
        <v>-0.003836951604014871</v>
      </c>
    </row>
    <row r="24" spans="1:12" ht="12.75">
      <c r="A24" s="2">
        <v>8</v>
      </c>
      <c r="B24" s="1" t="s">
        <v>0</v>
      </c>
      <c r="D24" s="6">
        <f t="shared" si="1"/>
        <v>0.0019206489683583072</v>
      </c>
      <c r="E24" s="6">
        <f t="shared" si="1"/>
        <v>-0.0010645821046395554</v>
      </c>
      <c r="F24" s="6">
        <f t="shared" si="1"/>
        <v>0.00045166687525721727</v>
      </c>
      <c r="G24" s="6">
        <f t="shared" si="1"/>
        <v>0.0009724397895567449</v>
      </c>
      <c r="H24" s="6">
        <f t="shared" si="1"/>
        <v>0.0019088503268562818</v>
      </c>
      <c r="I24" s="6">
        <f t="shared" si="1"/>
        <v>-0.00044554777244343313</v>
      </c>
      <c r="J24" s="6">
        <f t="shared" si="1"/>
        <v>0.0009504061109595341</v>
      </c>
      <c r="K24" s="6">
        <f t="shared" si="1"/>
        <v>-0.0006246014699442526</v>
      </c>
      <c r="L24" s="6">
        <f t="shared" si="1"/>
        <v>-0.004069280723939528</v>
      </c>
    </row>
    <row r="25" spans="1:12" ht="12.75">
      <c r="A25" s="2"/>
      <c r="B25" s="1" t="s">
        <v>1</v>
      </c>
      <c r="D25" s="6">
        <f t="shared" si="1"/>
        <v>0.000461938849880994</v>
      </c>
      <c r="E25" s="6">
        <f t="shared" si="1"/>
        <v>-0.0015326245392195403</v>
      </c>
      <c r="F25" s="6">
        <f t="shared" si="1"/>
        <v>-0.0020346617771203057</v>
      </c>
      <c r="G25" s="6">
        <f t="shared" si="1"/>
        <v>0.00036754423638285516</v>
      </c>
      <c r="H25" s="6">
        <f t="shared" si="1"/>
        <v>0.00270602746788029</v>
      </c>
      <c r="I25" s="6">
        <f t="shared" si="1"/>
        <v>0.0005504908823823484</v>
      </c>
      <c r="J25" s="6">
        <f t="shared" si="1"/>
        <v>-0.0019064638064172357</v>
      </c>
      <c r="K25" s="6">
        <f t="shared" si="1"/>
        <v>-0.0027628668005199586</v>
      </c>
      <c r="L25" s="6">
        <f t="shared" si="1"/>
        <v>0.004150615486782527</v>
      </c>
    </row>
    <row r="26" spans="1:12" ht="12.75">
      <c r="A26" s="2"/>
      <c r="B26" s="1" t="s">
        <v>2</v>
      </c>
      <c r="D26" s="6">
        <f t="shared" si="1"/>
        <v>0.0011699094981665326</v>
      </c>
      <c r="E26" s="6">
        <f t="shared" si="1"/>
        <v>-0.00015128651352824818</v>
      </c>
      <c r="F26" s="6">
        <f t="shared" si="1"/>
        <v>0.0024116645986680396</v>
      </c>
      <c r="G26" s="6">
        <f t="shared" si="1"/>
        <v>0.0034962116512673447</v>
      </c>
      <c r="H26" s="6">
        <f t="shared" si="1"/>
        <v>-0.002539118025531195</v>
      </c>
      <c r="I26" s="6">
        <f t="shared" si="1"/>
        <v>-0.003513583865732528</v>
      </c>
      <c r="J26" s="6">
        <f t="shared" si="1"/>
        <v>-0.003479176014927532</v>
      </c>
      <c r="K26" s="6">
        <f t="shared" si="1"/>
        <v>0.0017550665190668724</v>
      </c>
      <c r="L26" s="6">
        <f t="shared" si="1"/>
        <v>0.0008503121525720303</v>
      </c>
    </row>
    <row r="28" spans="13:14" ht="12.75">
      <c r="M28" s="20" t="s">
        <v>5</v>
      </c>
      <c r="N28" s="21">
        <f>AVERAGE(resid2)</f>
        <v>6.617799989922502E-16</v>
      </c>
    </row>
    <row r="29" spans="3:14" ht="12.75">
      <c r="C29" s="19" t="s">
        <v>13</v>
      </c>
      <c r="M29" s="7" t="s">
        <v>4</v>
      </c>
      <c r="N29" s="22">
        <f>STDEV(resid2)</f>
        <v>0.002609730921475695</v>
      </c>
    </row>
    <row r="30" spans="13:14" ht="12.75">
      <c r="M30" s="23" t="s">
        <v>9</v>
      </c>
      <c r="N30" s="24">
        <f>MAX(resid2)</f>
        <v>0.011585818873328435</v>
      </c>
    </row>
    <row r="31" spans="13:14" ht="12.75">
      <c r="M31" s="25" t="s">
        <v>10</v>
      </c>
      <c r="N31" s="26">
        <f>MIN(resid2)</f>
        <v>-0.007843143299549382</v>
      </c>
    </row>
  </sheetData>
  <conditionalFormatting sqref="D3:L26">
    <cfRule type="cellIs" priority="1" dxfId="1" operator="between" stopIfTrue="1">
      <formula>-0.007</formula>
      <formula>0.007</formula>
    </cfRule>
    <cfRule type="cellIs" priority="2" dxfId="0" operator="greaterThan" stopIfTrue="1">
      <formula>0.007</formula>
    </cfRule>
    <cfRule type="cellIs" priority="3" dxfId="2" operator="lessThan" stopIfTrue="1">
      <formula>-0.007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2007-02-13T21:55:29Z</dcterms:created>
  <dcterms:modified xsi:type="dcterms:W3CDTF">2007-10-31T20:02:36Z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