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'Sheet1'!$A$15:$V$291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<sst xmlns="http://schemas.openxmlformats.org/spreadsheetml/2006/main" count="468" uniqueCount="232">
  <si>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</si>
  <si>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</si>
  <si>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</si>
  <si>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</si>
  <si>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</si>
  <si>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</si>
  <si>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</si>
  <si>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</si>
  <si>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</si>
  <si>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</si>
  <si>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</si>
  <si>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</si>
  <si>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</si>
  <si>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</si>
  <si>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</si>
  <si>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</si>
  <si>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</si>
  <si>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</si>
  <si>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</si>
  <si>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</si>
  <si>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</si>
  <si>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</si>
  <si>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</si>
  <si>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</si>
  <si>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</si>
  <si>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</si>
  <si>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</si>
  <si>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</si>
  <si>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</si>
  <si>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</si>
  <si>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</si>
  <si>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</si>
  <si>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</si>
  <si>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</si>
  <si>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</si>
  <si>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</si>
  <si>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</si>
  <si>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</si>
  <si>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</si>
  <si>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</si>
  <si>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</si>
  <si>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</si>
  <si>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</si>
  <si>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</si>
  <si>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</si>
  <si>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</si>
  <si>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</si>
  <si>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</si>
  <si>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</si>
  <si>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</si>
  <si>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</si>
  <si>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</si>
  <si>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</si>
  <si>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</si>
  <si>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</si>
  <si>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</si>
  <si>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</si>
  <si>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</si>
  <si>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</si>
  <si>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</si>
  <si>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</si>
  <si>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</si>
  <si>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</si>
  <si>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</si>
  <si>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</si>
  <si>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</si>
  <si>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</si>
  <si>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</si>
  <si>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</si>
  <si>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</si>
  <si>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</si>
  <si>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</si>
  <si>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</si>
  <si>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</si>
  <si>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</si>
  <si>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</si>
  <si>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</si>
  <si>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</si>
  <si>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</si>
  <si>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</si>
  <si>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</si>
  <si>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</si>
  <si>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</si>
  <si>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</si>
  <si>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</si>
  <si>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</si>
  <si>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</si>
  <si>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</si>
  <si>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</si>
  <si>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</si>
  <si>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</si>
  <si>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</si>
  <si>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</si>
  <si>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</si>
  <si>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</si>
  <si>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</si>
  <si>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</si>
  <si>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</si>
  <si>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</si>
  <si>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</si>
  <si>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</si>
  <si>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</si>
  <si>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</si>
  <si>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</si>
  <si>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</si>
  <si>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</si>
  <si>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</si>
  <si>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</si>
  <si>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</si>
  <si>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</si>
  <si>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</si>
  <si>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</si>
  <si>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</si>
  <si>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</si>
  <si>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</si>
  <si>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</si>
  <si>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</si>
  <si>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</si>
  <si>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</si>
  <si>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</si>
  <si>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</si>
  <si>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</si>
  <si>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</si>
  <si>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</si>
  <si>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</si>
  <si>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</si>
  <si>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</si>
  <si>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</si>
  <si>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</si>
  <si>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</si>
  <si>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</si>
  <si>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</si>
  <si>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</si>
  <si>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</si>
  <si>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</si>
  <si>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</si>
  <si>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</si>
  <si>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</si>
  <si>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</si>
  <si>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</si>
  <si>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</si>
  <si>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</si>
  <si>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</si>
  <si>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</si>
  <si>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</si>
  <si>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</si>
  <si>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</si>
  <si>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</si>
  <si>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</si>
  <si>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</si>
  <si>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</si>
  <si>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</si>
  <si>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</si>
  <si>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</si>
  <si>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</si>
  <si>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</si>
  <si>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</si>
  <si>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</si>
  <si>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</si>
  <si>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</si>
  <si>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</si>
  <si>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</si>
  <si>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</si>
  <si>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</si>
  <si>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</si>
  <si>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</si>
  <si>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</si>
  <si>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</si>
  <si>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</si>
  <si>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</si>
  <si>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</si>
  <si>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</si>
  <si>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</si>
  <si>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</si>
  <si>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</si>
  <si>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</si>
  <si>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</si>
  <si>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</si>
  <si>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</si>
  <si>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</si>
  <si>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</si>
  <si>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</si>
  <si>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</si>
  <si>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</si>
  <si>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</si>
  <si>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</si>
  <si>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</si>
  <si>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</si>
  <si>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</si>
  <si>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</si>
  <si>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</si>
  <si>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</si>
  <si>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</si>
  <si>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</si>
  <si>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</si>
  <si>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</si>
  <si>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LOE Crane support, fixture setupfor TFTR TC.    1.2 fte</t>
  </si>
  <si>
    <t>LOE Crane support, fixture setupfor TFTR TC.     1.2 fte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</si>
  <si>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</si>
  <si>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</si>
  <si>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</si>
  <si>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</si>
  <si>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</si>
  <si>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</si>
  <si>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</si>
  <si>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</si>
  <si>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</si>
  <si>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</si>
  <si>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</si>
  <si>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</si>
  <si>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</si>
  <si>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</si>
  <si>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</si>
  <si>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</si>
  <si>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</si>
  <si>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r>
      <t xml:space="preserve">nose shear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done in parallel with studs/shims/bushings</t>
    </r>
  </si>
  <si>
    <t>Position, tack-weld only two large horizontal diag ports (port 4's)</t>
  </si>
  <si>
    <t>total 1802 &amp; 1810</t>
  </si>
  <si>
    <t>etc=</t>
  </si>
  <si>
    <t xml:space="preserve">Check sled interfaces adjust holes                               </t>
  </si>
  <si>
    <t xml:space="preserve">Fixtures installed - final metrology                    </t>
  </si>
  <si>
    <t xml:space="preserve">Check 3 sled interfaces adjust holes                               </t>
  </si>
  <si>
    <t>MTM NCR Hardware repurchase</t>
  </si>
  <si>
    <t xml:space="preserve">Install and align station 3 screens    </t>
  </si>
  <si>
    <t>Install station 3 platforms  (8 required)</t>
  </si>
  <si>
    <t xml:space="preserve">Attach diagnostics, studs and coolant lines       </t>
  </si>
  <si>
    <t>Hardware rework  (1/2 FTE)</t>
  </si>
  <si>
    <t>Measure and Drill Bushings</t>
  </si>
  <si>
    <t>Procure and load test 3 legged actuator System</t>
  </si>
  <si>
    <t>Procure, Fabricate and load test 3 legged actuator Lift Fixture</t>
  </si>
  <si>
    <t>Port Extensions needed for first Plasma</t>
  </si>
  <si>
    <t xml:space="preserve">install Final Internal and External monuments and measure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</si>
</sst>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</numFmts>
  <fonts count="24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0" fontId="0" fillId="6" borderId="0" xfId="0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0" xfId="0" applyNumberFormat="1" applyFont="1" applyAlignment="1" applyProtection="1">
      <alignment/>
      <protection/>
    </xf>
    <xf numFmtId="14" fontId="12" fillId="0" borderId="14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0" fillId="7" borderId="0" xfId="0" applyFont="1" applyFill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7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8" borderId="14" xfId="0" applyFont="1" applyFill="1" applyBorder="1" applyAlignment="1">
      <alignment/>
    </xf>
    <xf numFmtId="164" fontId="12" fillId="8" borderId="14" xfId="0" applyNumberFormat="1" applyFont="1" applyFill="1" applyBorder="1" applyAlignment="1">
      <alignment/>
    </xf>
    <xf numFmtId="14" fontId="12" fillId="8" borderId="14" xfId="0" applyNumberFormat="1" applyFont="1" applyFill="1" applyBorder="1" applyAlignment="1">
      <alignment/>
    </xf>
    <xf numFmtId="9" fontId="12" fillId="8" borderId="0" xfId="0" applyNumberFormat="1" applyFont="1" applyFill="1" applyBorder="1" applyAlignment="1">
      <alignment/>
    </xf>
    <xf numFmtId="0" fontId="12" fillId="8" borderId="0" xfId="0" applyFont="1" applyFill="1" applyAlignment="1">
      <alignment/>
    </xf>
    <xf numFmtId="0" fontId="20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1" fillId="0" borderId="18" xfId="15" applyNumberFormat="1" applyFont="1" applyBorder="1" applyAlignment="1">
      <alignment/>
    </xf>
    <xf numFmtId="172" fontId="21" fillId="5" borderId="15" xfId="15" applyNumberFormat="1" applyFont="1" applyFill="1" applyBorder="1" applyAlignment="1">
      <alignment/>
    </xf>
    <xf numFmtId="172" fontId="21" fillId="0" borderId="14" xfId="15" applyNumberFormat="1" applyFont="1" applyBorder="1" applyAlignment="1">
      <alignment/>
    </xf>
    <xf numFmtId="172" fontId="21" fillId="0" borderId="0" xfId="15" applyNumberFormat="1" applyFont="1" applyBorder="1" applyAlignment="1">
      <alignment/>
    </xf>
    <xf numFmtId="172" fontId="21" fillId="0" borderId="0" xfId="15" applyNumberFormat="1" applyFont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Alignment="1">
      <alignment/>
    </xf>
    <xf numFmtId="0" fontId="21" fillId="5" borderId="0" xfId="0" applyFont="1" applyFill="1" applyAlignment="1">
      <alignment/>
    </xf>
    <xf numFmtId="9" fontId="21" fillId="0" borderId="0" xfId="0" applyNumberFormat="1" applyFont="1" applyAlignment="1">
      <alignment/>
    </xf>
    <xf numFmtId="172" fontId="21" fillId="6" borderId="0" xfId="15" applyNumberFormat="1" applyFont="1" applyFill="1" applyAlignment="1">
      <alignment/>
    </xf>
    <xf numFmtId="172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9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1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5" borderId="14" xfId="0" applyFont="1" applyFill="1" applyBorder="1" applyAlignment="1">
      <alignment/>
    </xf>
    <xf numFmtId="164" fontId="23" fillId="0" borderId="14" xfId="0" applyNumberFormat="1" applyFont="1" applyBorder="1" applyAlignment="1">
      <alignment/>
    </xf>
    <xf numFmtId="14" fontId="23" fillId="0" borderId="14" xfId="0" applyNumberFormat="1" applyFont="1" applyBorder="1" applyAlignment="1">
      <alignment/>
    </xf>
    <xf numFmtId="9" fontId="23" fillId="0" borderId="27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3" fillId="4" borderId="27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3" fillId="0" borderId="0" xfId="0" applyNumberFormat="1" applyFont="1" applyBorder="1" applyAlignment="1">
      <alignment/>
    </xf>
    <xf numFmtId="0" fontId="23" fillId="6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23" fillId="0" borderId="22" xfId="0" applyFont="1" applyBorder="1" applyAlignment="1">
      <alignment/>
    </xf>
    <xf numFmtId="164" fontId="23" fillId="0" borderId="23" xfId="0" applyNumberFormat="1" applyFont="1" applyBorder="1" applyAlignment="1">
      <alignment/>
    </xf>
    <xf numFmtId="14" fontId="23" fillId="0" borderId="15" xfId="0" applyNumberFormat="1" applyFont="1" applyBorder="1" applyAlignment="1">
      <alignment/>
    </xf>
    <xf numFmtId="0" fontId="23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5"/>
  <sheetViews>
    <sheetView tabSelected="1" zoomScale="85" zoomScaleNormal="85" workbookViewId="0" topLeftCell="A136">
      <selection activeCell="A150" sqref="A150:IV150"/>
    </sheetView>
  </sheetViews>
  <sheetFormatPr defaultColWidth="9.140625" defaultRowHeight="12.75"/>
  <cols>
    <col min="1" max="1" width="7.7109375" style="58" customWidth="1"/>
    <col min="2" max="2" width="5.7109375" style="57" customWidth="1"/>
    <col min="3" max="3" width="74.140625" style="0" customWidth="1"/>
    <col min="4" max="4" width="9.8515625" style="86" hidden="1" customWidth="1"/>
    <col min="5" max="5" width="8.421875" style="0" bestFit="1" customWidth="1"/>
    <col min="6" max="6" width="10.28125" style="0" bestFit="1" customWidth="1"/>
    <col min="7" max="7" width="10.140625" style="65" bestFit="1" customWidth="1"/>
    <col min="8" max="8" width="7.28125" style="74" customWidth="1"/>
    <col min="9" max="9" width="10.00390625" style="0" customWidth="1"/>
    <col min="10" max="13" width="2.28125" style="0" hidden="1" customWidth="1"/>
    <col min="14" max="14" width="11.00390625" style="0" customWidth="1"/>
    <col min="15" max="15" width="2.8515625" style="0" hidden="1" customWidth="1"/>
    <col min="16" max="16" width="11.7109375" style="0" bestFit="1" customWidth="1"/>
    <col min="17" max="17" width="1.8515625" style="0" hidden="1" customWidth="1"/>
    <col min="18" max="18" width="2.140625" style="0" hidden="1" customWidth="1"/>
    <col min="19" max="19" width="8.28125" style="107" hidden="1" customWidth="1"/>
    <col min="20" max="20" width="6.28125" style="96" customWidth="1"/>
    <col min="21" max="21" width="11.7109375" style="96" customWidth="1"/>
    <col min="22" max="22" width="11.421875" style="0" customWidth="1"/>
    <col min="23" max="29" width="1.28515625" style="0" hidden="1" customWidth="1"/>
    <col min="30" max="30" width="1.28515625" style="0" customWidth="1"/>
    <col min="31" max="31" width="50.7109375" style="0" customWidth="1"/>
  </cols>
  <sheetData>
    <row r="1" spans="1:7" ht="12.75">
      <c r="A1" s="1" t="s">
        <v>0</v>
      </c>
      <c r="B1" s="61"/>
      <c r="D1" s="79"/>
      <c r="E1" s="2"/>
      <c r="F1" s="3"/>
      <c r="G1" s="2"/>
    </row>
    <row r="2" spans="1:31" ht="12.75">
      <c r="A2" s="11" t="s">
        <v>5</v>
      </c>
      <c r="B2" s="53"/>
      <c r="D2" s="80"/>
      <c r="E2" s="12"/>
      <c r="F2" s="13"/>
      <c r="G2" s="12"/>
      <c r="H2" s="69"/>
      <c r="I2" s="12"/>
      <c r="J2" s="12"/>
      <c r="K2" s="12"/>
      <c r="L2" s="12"/>
      <c r="M2" s="12"/>
      <c r="N2" s="12"/>
      <c r="O2" s="12"/>
      <c r="P2" s="12"/>
      <c r="Q2" s="12"/>
      <c r="R2" s="12"/>
      <c r="S2" s="102"/>
      <c r="T2" s="97"/>
      <c r="U2" s="97"/>
      <c r="V2" s="12"/>
      <c r="W2" s="12"/>
      <c r="X2" s="12"/>
      <c r="Y2" s="12"/>
      <c r="Z2" s="12"/>
      <c r="AA2" s="12"/>
      <c r="AB2" s="12"/>
      <c r="AC2" s="14"/>
      <c r="AD2" s="9"/>
      <c r="AE2" s="10"/>
    </row>
    <row r="3" spans="1:31" ht="13.5" thickBot="1">
      <c r="A3" s="11" t="s">
        <v>6</v>
      </c>
      <c r="B3" s="53"/>
      <c r="D3" s="80"/>
      <c r="E3" s="12"/>
      <c r="F3" s="13"/>
      <c r="G3" s="12"/>
      <c r="H3" s="69"/>
      <c r="I3" s="12"/>
      <c r="J3" s="12"/>
      <c r="K3" s="12"/>
      <c r="L3" s="12"/>
      <c r="M3" s="12"/>
      <c r="N3" s="12"/>
      <c r="O3" s="12"/>
      <c r="P3" s="12"/>
      <c r="Q3" s="12"/>
      <c r="R3" s="12"/>
      <c r="S3" s="102"/>
      <c r="T3" s="97"/>
      <c r="U3" s="97"/>
      <c r="V3" s="12"/>
      <c r="W3" s="12"/>
      <c r="X3" s="12"/>
      <c r="Y3" s="12"/>
      <c r="Z3" s="12"/>
      <c r="AA3" s="12"/>
      <c r="AB3" s="12"/>
      <c r="AC3" s="14"/>
      <c r="AD3" s="9"/>
      <c r="AE3" s="10"/>
    </row>
    <row r="4" spans="1:31" ht="13.5" thickBot="1">
      <c r="A4" s="11" t="s">
        <v>7</v>
      </c>
      <c r="B4" s="53"/>
      <c r="D4" s="80"/>
      <c r="E4" s="12"/>
      <c r="F4" s="13"/>
      <c r="G4" s="12"/>
      <c r="H4" s="68" t="s">
        <v>158</v>
      </c>
      <c r="I4" s="109" t="s">
        <v>179</v>
      </c>
      <c r="J4" s="2"/>
      <c r="K4" s="2"/>
      <c r="L4" s="2"/>
      <c r="M4" s="2"/>
      <c r="N4" s="4" t="s">
        <v>1</v>
      </c>
      <c r="O4" s="5"/>
      <c r="P4" s="6" t="s">
        <v>2</v>
      </c>
      <c r="Q4" s="7"/>
      <c r="R4" s="5"/>
      <c r="S4" s="103" t="s">
        <v>4</v>
      </c>
      <c r="T4" s="67" t="s">
        <v>174</v>
      </c>
      <c r="U4" s="67" t="s">
        <v>134</v>
      </c>
      <c r="V4" s="4" t="s">
        <v>23</v>
      </c>
      <c r="W4" s="2"/>
      <c r="X4" s="2"/>
      <c r="Y4" s="2"/>
      <c r="Z4" s="2"/>
      <c r="AA4" s="2"/>
      <c r="AB4" s="2"/>
      <c r="AC4" s="8"/>
      <c r="AD4" s="9"/>
      <c r="AE4" s="4" t="s">
        <v>175</v>
      </c>
    </row>
    <row r="5" spans="1:31" ht="12.75">
      <c r="A5" s="53"/>
      <c r="B5" s="53"/>
      <c r="D5" s="81"/>
      <c r="E5" s="12"/>
      <c r="F5" s="13"/>
      <c r="G5" s="12"/>
      <c r="H5" s="69"/>
      <c r="I5" s="15" t="s">
        <v>8</v>
      </c>
      <c r="J5" s="16"/>
      <c r="K5" s="16"/>
      <c r="L5" s="16"/>
      <c r="M5" s="17"/>
      <c r="N5" s="18" t="s">
        <v>9</v>
      </c>
      <c r="O5" s="19"/>
      <c r="P5" s="16"/>
      <c r="Q5" s="16"/>
      <c r="R5" s="19"/>
      <c r="S5" s="104"/>
      <c r="T5" s="98"/>
      <c r="U5" s="98"/>
      <c r="V5" s="19"/>
      <c r="W5" s="19"/>
      <c r="X5" s="19"/>
      <c r="Y5" s="19"/>
      <c r="Z5" s="19"/>
      <c r="AA5" s="19"/>
      <c r="AB5" s="19"/>
      <c r="AC5" s="20"/>
      <c r="AD5" s="9"/>
      <c r="AE5" s="10"/>
    </row>
    <row r="6" spans="1:31" ht="12.75">
      <c r="A6" s="53"/>
      <c r="B6" s="53" t="s">
        <v>206</v>
      </c>
      <c r="D6" s="81"/>
      <c r="E6" s="12"/>
      <c r="F6" s="13"/>
      <c r="G6" s="12"/>
      <c r="H6" s="69"/>
      <c r="I6" s="131"/>
      <c r="J6" s="132"/>
      <c r="K6" s="132"/>
      <c r="L6" s="132"/>
      <c r="M6" s="133"/>
      <c r="N6" s="134"/>
      <c r="O6" s="135"/>
      <c r="P6" s="132"/>
      <c r="Q6" s="132"/>
      <c r="R6" s="135"/>
      <c r="S6" s="136"/>
      <c r="T6" s="137"/>
      <c r="U6" s="137"/>
      <c r="V6" s="135"/>
      <c r="W6" s="135"/>
      <c r="X6" s="135"/>
      <c r="Y6" s="135"/>
      <c r="Z6" s="135"/>
      <c r="AA6" s="135"/>
      <c r="AB6" s="135"/>
      <c r="AC6" s="138"/>
      <c r="AD6" s="9"/>
      <c r="AE6" s="10"/>
    </row>
    <row r="7" spans="1:31" ht="12.75">
      <c r="A7" s="53"/>
      <c r="B7" s="53"/>
      <c r="C7" s="12" t="s">
        <v>203</v>
      </c>
      <c r="D7" s="81"/>
      <c r="E7" s="12"/>
      <c r="F7" s="13"/>
      <c r="G7" s="12"/>
      <c r="H7" s="69"/>
      <c r="I7" s="131"/>
      <c r="J7" s="132"/>
      <c r="K7" s="132"/>
      <c r="L7" s="132"/>
      <c r="M7" s="133"/>
      <c r="N7" s="134"/>
      <c r="O7" s="135"/>
      <c r="P7" s="132"/>
      <c r="Q7" s="132"/>
      <c r="R7" s="135"/>
      <c r="S7" s="136"/>
      <c r="T7" s="137"/>
      <c r="U7" s="137"/>
      <c r="V7" s="135"/>
      <c r="W7" s="135"/>
      <c r="X7" s="135"/>
      <c r="Y7" s="135"/>
      <c r="Z7" s="135"/>
      <c r="AA7" s="135"/>
      <c r="AB7" s="135"/>
      <c r="AC7" s="138"/>
      <c r="AD7" s="9"/>
      <c r="AE7" s="10"/>
    </row>
    <row r="8" spans="1:31" ht="13.5" thickBot="1">
      <c r="A8" s="53"/>
      <c r="B8" s="53"/>
      <c r="C8" t="s">
        <v>205</v>
      </c>
      <c r="D8" s="82"/>
      <c r="E8" s="21"/>
      <c r="F8" s="22"/>
      <c r="G8" s="21"/>
      <c r="H8" s="70"/>
      <c r="I8" s="23">
        <v>1308</v>
      </c>
      <c r="J8" s="24">
        <v>1000</v>
      </c>
      <c r="K8" s="24">
        <v>1716</v>
      </c>
      <c r="L8" s="24">
        <v>1716</v>
      </c>
      <c r="M8" s="25">
        <v>1716</v>
      </c>
      <c r="N8" s="23">
        <v>168.7</v>
      </c>
      <c r="O8" s="24">
        <v>168.7</v>
      </c>
      <c r="P8" s="24">
        <v>156.5</v>
      </c>
      <c r="Q8" s="24">
        <v>128.59</v>
      </c>
      <c r="R8" s="24">
        <v>108.44</v>
      </c>
      <c r="S8" s="105">
        <v>78.33</v>
      </c>
      <c r="T8" s="99"/>
      <c r="U8" s="99"/>
      <c r="V8" s="24">
        <v>138.6</v>
      </c>
      <c r="W8" s="24">
        <v>138.6</v>
      </c>
      <c r="X8" s="24">
        <v>78.33</v>
      </c>
      <c r="Y8" s="24">
        <v>144.88</v>
      </c>
      <c r="Z8" s="24">
        <v>93.69</v>
      </c>
      <c r="AA8" s="24">
        <v>70.98</v>
      </c>
      <c r="AB8" s="24">
        <v>162.83</v>
      </c>
      <c r="AC8" s="25">
        <v>229.54</v>
      </c>
      <c r="AD8" s="9"/>
      <c r="AE8" s="10">
        <f>SUM(I8:AD8)</f>
        <v>9322.710000000001</v>
      </c>
    </row>
    <row r="9" spans="1:31" ht="13.5" thickBot="1">
      <c r="A9" s="53"/>
      <c r="B9" s="53"/>
      <c r="C9" t="s">
        <v>207</v>
      </c>
      <c r="D9" s="82"/>
      <c r="E9" s="21"/>
      <c r="F9" s="22"/>
      <c r="G9" s="21"/>
      <c r="H9" s="70"/>
      <c r="I9" s="23"/>
      <c r="J9" s="24"/>
      <c r="K9" s="24"/>
      <c r="L9" s="24"/>
      <c r="M9" s="25"/>
      <c r="N9" s="24"/>
      <c r="O9" s="24"/>
      <c r="P9" s="24"/>
      <c r="Q9" s="24"/>
      <c r="R9" s="24"/>
      <c r="S9" s="105"/>
      <c r="T9" s="99"/>
      <c r="U9" s="99"/>
      <c r="V9" s="24"/>
      <c r="W9" s="24"/>
      <c r="X9" s="24"/>
      <c r="Y9" s="24"/>
      <c r="Z9" s="24"/>
      <c r="AA9" s="24"/>
      <c r="AB9" s="24"/>
      <c r="AC9" s="25"/>
      <c r="AD9" s="9"/>
      <c r="AE9" s="10"/>
    </row>
    <row r="10" spans="1:31" ht="13.5" thickBot="1">
      <c r="A10" s="53"/>
      <c r="B10" s="53"/>
      <c r="C10" s="12" t="s">
        <v>204</v>
      </c>
      <c r="D10" s="82"/>
      <c r="E10" s="21"/>
      <c r="F10" s="22"/>
      <c r="G10" s="21"/>
      <c r="H10" s="70"/>
      <c r="I10" s="23"/>
      <c r="J10" s="24"/>
      <c r="K10" s="24"/>
      <c r="L10" s="24"/>
      <c r="M10" s="25"/>
      <c r="N10" s="24"/>
      <c r="O10" s="24"/>
      <c r="P10" s="24"/>
      <c r="Q10" s="24"/>
      <c r="R10" s="24"/>
      <c r="S10" s="105"/>
      <c r="T10" s="99"/>
      <c r="U10" s="99"/>
      <c r="V10" s="24"/>
      <c r="W10" s="24"/>
      <c r="X10" s="24"/>
      <c r="Y10" s="24"/>
      <c r="Z10" s="24"/>
      <c r="AA10" s="24"/>
      <c r="AB10" s="24"/>
      <c r="AC10" s="25"/>
      <c r="AD10" s="9"/>
      <c r="AE10" s="10"/>
    </row>
    <row r="11" spans="1:31" ht="13.5" thickBot="1">
      <c r="A11" s="53"/>
      <c r="B11" s="53"/>
      <c r="C11" s="12" t="s">
        <v>208</v>
      </c>
      <c r="D11" s="82"/>
      <c r="E11" s="21"/>
      <c r="F11" s="22"/>
      <c r="G11" s="21"/>
      <c r="H11" s="70"/>
      <c r="I11" s="23"/>
      <c r="J11" s="24"/>
      <c r="K11" s="24"/>
      <c r="L11" s="24"/>
      <c r="M11" s="25"/>
      <c r="N11" s="24"/>
      <c r="O11" s="24"/>
      <c r="P11" s="24"/>
      <c r="Q11" s="24"/>
      <c r="R11" s="24"/>
      <c r="S11" s="105"/>
      <c r="T11" s="99"/>
      <c r="U11" s="99"/>
      <c r="V11" s="24"/>
      <c r="W11" s="24"/>
      <c r="X11" s="24"/>
      <c r="Y11" s="24"/>
      <c r="Z11" s="24"/>
      <c r="AA11" s="24"/>
      <c r="AB11" s="24"/>
      <c r="AC11" s="25"/>
      <c r="AD11" s="9"/>
      <c r="AE11" s="10"/>
    </row>
    <row r="12" spans="1:31" ht="13.5" thickBot="1">
      <c r="A12" s="53"/>
      <c r="B12" s="53"/>
      <c r="C12" s="12"/>
      <c r="D12" s="82"/>
      <c r="E12" s="21"/>
      <c r="F12" s="22"/>
      <c r="G12" s="21"/>
      <c r="H12" s="70"/>
      <c r="I12" s="23"/>
      <c r="J12" s="24"/>
      <c r="K12" s="24"/>
      <c r="L12" s="24"/>
      <c r="M12" s="25"/>
      <c r="N12" s="24"/>
      <c r="O12" s="24"/>
      <c r="P12" s="24"/>
      <c r="Q12" s="24"/>
      <c r="R12" s="24"/>
      <c r="S12" s="105"/>
      <c r="T12" s="99"/>
      <c r="U12" s="99"/>
      <c r="V12" s="24"/>
      <c r="W12" s="24"/>
      <c r="X12" s="24"/>
      <c r="Y12" s="24"/>
      <c r="Z12" s="24"/>
      <c r="AA12" s="24"/>
      <c r="AB12" s="24"/>
      <c r="AC12" s="25"/>
      <c r="AD12" s="9"/>
      <c r="AE12" s="10"/>
    </row>
    <row r="13" spans="1:31" ht="72" thickBot="1">
      <c r="A13" s="54" t="s">
        <v>10</v>
      </c>
      <c r="B13" s="62"/>
      <c r="C13" s="26" t="s">
        <v>11</v>
      </c>
      <c r="D13" s="83" t="s">
        <v>12</v>
      </c>
      <c r="E13" s="26" t="s">
        <v>13</v>
      </c>
      <c r="F13" s="26" t="s">
        <v>14</v>
      </c>
      <c r="G13" s="26" t="s">
        <v>15</v>
      </c>
      <c r="H13" s="71"/>
      <c r="I13" s="27" t="s">
        <v>16</v>
      </c>
      <c r="J13" s="28" t="s">
        <v>17</v>
      </c>
      <c r="K13" s="28" t="s">
        <v>18</v>
      </c>
      <c r="L13" s="28" t="s">
        <v>19</v>
      </c>
      <c r="M13" s="29" t="s">
        <v>20</v>
      </c>
      <c r="N13" s="4" t="s">
        <v>1</v>
      </c>
      <c r="O13" s="4" t="s">
        <v>21</v>
      </c>
      <c r="P13" s="6" t="s">
        <v>171</v>
      </c>
      <c r="Q13" s="7" t="s">
        <v>3</v>
      </c>
      <c r="R13" s="4" t="s">
        <v>22</v>
      </c>
      <c r="S13" s="103" t="s">
        <v>4</v>
      </c>
      <c r="T13" s="67" t="s">
        <v>174</v>
      </c>
      <c r="U13" s="67" t="s">
        <v>134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30" t="s">
        <v>30</v>
      </c>
      <c r="AD13" s="31"/>
      <c r="AE13" s="32" t="s">
        <v>31</v>
      </c>
    </row>
    <row r="14" spans="1:31" ht="12.75">
      <c r="A14" s="55"/>
      <c r="B14" s="55"/>
      <c r="C14" s="33"/>
      <c r="D14" s="84"/>
      <c r="E14" s="33"/>
      <c r="F14" s="34"/>
      <c r="G14" s="34"/>
      <c r="H14" s="72"/>
      <c r="I14" s="33"/>
      <c r="J14" s="33"/>
      <c r="K14" s="33"/>
      <c r="L14" s="33"/>
      <c r="M14" s="33"/>
      <c r="N14" s="33"/>
      <c r="O14" s="35"/>
      <c r="P14" s="33"/>
      <c r="Q14" s="33"/>
      <c r="R14" s="35"/>
      <c r="S14" s="33"/>
      <c r="T14" s="100"/>
      <c r="U14" s="100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2.75">
      <c r="A15" s="56"/>
      <c r="B15" s="56"/>
      <c r="C15" s="36"/>
      <c r="D15" s="85"/>
      <c r="E15" s="36"/>
      <c r="F15" s="37"/>
      <c r="G15" s="37"/>
      <c r="H15" s="73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06"/>
      <c r="T15" s="101"/>
      <c r="U15" s="101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ht="12.75">
      <c r="A16" s="57"/>
    </row>
    <row r="17" ht="12.75">
      <c r="A17" s="57"/>
    </row>
    <row r="18" ht="12.75">
      <c r="A18" s="45" t="s">
        <v>32</v>
      </c>
    </row>
    <row r="19" spans="1:19" ht="12.75">
      <c r="A19" s="59"/>
      <c r="B19" s="45" t="s">
        <v>40</v>
      </c>
      <c r="C19" s="38"/>
      <c r="D19" s="87"/>
      <c r="E19" s="39"/>
      <c r="F19" s="40"/>
      <c r="G19" s="40"/>
      <c r="H19" s="75"/>
      <c r="N19" s="180"/>
      <c r="O19" s="180"/>
      <c r="P19" s="180"/>
      <c r="Q19" s="180"/>
      <c r="R19" s="180"/>
      <c r="S19" s="180"/>
    </row>
    <row r="20" spans="1:31" ht="12.75">
      <c r="A20" s="59"/>
      <c r="B20" s="59"/>
      <c r="C20" s="41" t="s">
        <v>187</v>
      </c>
      <c r="D20" s="88">
        <v>362</v>
      </c>
      <c r="E20" s="42">
        <v>362</v>
      </c>
      <c r="F20" s="43">
        <v>38991</v>
      </c>
      <c r="G20" s="43">
        <v>39353</v>
      </c>
      <c r="H20" s="76"/>
      <c r="N20" s="180"/>
      <c r="O20" s="180"/>
      <c r="P20" s="180">
        <v>863</v>
      </c>
      <c r="Q20" s="180"/>
      <c r="R20" s="180"/>
      <c r="S20" s="180"/>
      <c r="AE20" t="s">
        <v>186</v>
      </c>
    </row>
    <row r="21" spans="1:31" ht="12.75">
      <c r="A21" s="59"/>
      <c r="B21" s="59"/>
      <c r="C21" s="41" t="s">
        <v>188</v>
      </c>
      <c r="D21" s="88">
        <v>362</v>
      </c>
      <c r="E21" s="42">
        <v>362</v>
      </c>
      <c r="F21" s="43">
        <v>38991</v>
      </c>
      <c r="G21" s="43">
        <v>39353</v>
      </c>
      <c r="H21" s="76"/>
      <c r="N21" s="180"/>
      <c r="O21" s="180"/>
      <c r="P21" s="180">
        <v>863</v>
      </c>
      <c r="Q21" s="180"/>
      <c r="R21" s="180"/>
      <c r="S21" s="180"/>
      <c r="AE21" t="s">
        <v>186</v>
      </c>
    </row>
    <row r="22" spans="1:31" ht="12.75">
      <c r="A22" s="59"/>
      <c r="B22" s="59"/>
      <c r="C22" s="41" t="s">
        <v>184</v>
      </c>
      <c r="D22" s="88">
        <v>362</v>
      </c>
      <c r="E22" s="42">
        <v>362</v>
      </c>
      <c r="F22" s="43">
        <v>38991</v>
      </c>
      <c r="G22" s="43">
        <v>39353</v>
      </c>
      <c r="H22" s="76"/>
      <c r="N22" s="180"/>
      <c r="O22" s="180"/>
      <c r="P22" s="180">
        <v>1726</v>
      </c>
      <c r="Q22" s="180"/>
      <c r="R22" s="180"/>
      <c r="S22" s="180"/>
      <c r="AE22" t="s">
        <v>186</v>
      </c>
    </row>
    <row r="23" spans="1:31" ht="12.75">
      <c r="A23" s="59"/>
      <c r="B23" s="59"/>
      <c r="C23" s="41" t="s">
        <v>185</v>
      </c>
      <c r="D23" s="88">
        <v>273</v>
      </c>
      <c r="E23" s="42">
        <v>273</v>
      </c>
      <c r="F23" s="43">
        <v>39356</v>
      </c>
      <c r="G23" s="43">
        <v>39721</v>
      </c>
      <c r="H23" s="76"/>
      <c r="N23" s="180"/>
      <c r="O23" s="180"/>
      <c r="P23" s="180">
        <v>1726</v>
      </c>
      <c r="Q23" s="180"/>
      <c r="R23" s="180"/>
      <c r="S23" s="180"/>
      <c r="AE23" t="s">
        <v>186</v>
      </c>
    </row>
    <row r="24" spans="1:31" ht="12.75">
      <c r="A24" s="59"/>
      <c r="B24" s="59"/>
      <c r="C24" s="41" t="s">
        <v>189</v>
      </c>
      <c r="D24" s="88">
        <v>362</v>
      </c>
      <c r="E24" s="42">
        <v>362</v>
      </c>
      <c r="F24" s="43">
        <v>38991</v>
      </c>
      <c r="G24" s="43">
        <v>39353</v>
      </c>
      <c r="H24" s="76"/>
      <c r="N24" s="180">
        <v>1123</v>
      </c>
      <c r="O24" s="180"/>
      <c r="P24" s="180"/>
      <c r="Q24" s="180"/>
      <c r="R24" s="180"/>
      <c r="S24" s="180"/>
      <c r="AE24" t="s">
        <v>186</v>
      </c>
    </row>
    <row r="25" spans="1:31" ht="12.75">
      <c r="A25" s="59"/>
      <c r="B25" s="59"/>
      <c r="C25" s="41" t="s">
        <v>190</v>
      </c>
      <c r="D25" s="88" t="s">
        <v>38</v>
      </c>
      <c r="E25" s="42">
        <v>192</v>
      </c>
      <c r="F25" s="43">
        <v>39353</v>
      </c>
      <c r="G25" s="43">
        <v>39545</v>
      </c>
      <c r="H25" s="76"/>
      <c r="N25" s="180">
        <v>562</v>
      </c>
      <c r="O25" s="180"/>
      <c r="P25" s="180"/>
      <c r="Q25" s="180"/>
      <c r="R25" s="180"/>
      <c r="S25" s="180"/>
      <c r="AE25" t="s">
        <v>186</v>
      </c>
    </row>
    <row r="26" spans="1:31" ht="12.75">
      <c r="A26" s="59"/>
      <c r="B26" s="59"/>
      <c r="C26" s="41" t="s">
        <v>172</v>
      </c>
      <c r="D26" s="88">
        <v>365</v>
      </c>
      <c r="E26" s="42">
        <v>365</v>
      </c>
      <c r="F26" s="43">
        <v>38991</v>
      </c>
      <c r="G26" s="43">
        <v>39356</v>
      </c>
      <c r="H26" s="76"/>
      <c r="N26" s="180"/>
      <c r="O26" s="180"/>
      <c r="P26" s="181">
        <f>1726*0.75</f>
        <v>1294.5</v>
      </c>
      <c r="Q26" s="180"/>
      <c r="R26" s="180"/>
      <c r="S26" s="180"/>
      <c r="AE26" t="s">
        <v>191</v>
      </c>
    </row>
    <row r="27" spans="1:31" ht="12.75">
      <c r="A27" s="59"/>
      <c r="B27" s="59"/>
      <c r="C27" s="41" t="s">
        <v>173</v>
      </c>
      <c r="D27" s="88">
        <v>189</v>
      </c>
      <c r="E27" s="42">
        <v>189</v>
      </c>
      <c r="F27" s="43">
        <v>39356</v>
      </c>
      <c r="G27" s="43">
        <v>39545</v>
      </c>
      <c r="H27" s="76"/>
      <c r="N27" s="180"/>
      <c r="O27" s="180"/>
      <c r="P27" s="181">
        <f>1726*0.75*0.75</f>
        <v>970.875</v>
      </c>
      <c r="Q27" s="180"/>
      <c r="R27" s="180"/>
      <c r="S27" s="180"/>
      <c r="AE27" t="s">
        <v>191</v>
      </c>
    </row>
    <row r="28" spans="1:8" ht="12.75">
      <c r="A28" s="59"/>
      <c r="B28" s="45" t="s">
        <v>41</v>
      </c>
      <c r="C28" s="38"/>
      <c r="D28" s="87"/>
      <c r="E28" s="39"/>
      <c r="F28" s="40"/>
      <c r="G28" s="41"/>
      <c r="H28" s="76"/>
    </row>
    <row r="29" spans="1:31" ht="12.75">
      <c r="A29" s="59"/>
      <c r="B29" s="63"/>
      <c r="C29" s="44" t="s">
        <v>42</v>
      </c>
      <c r="D29" s="87"/>
      <c r="E29" s="39"/>
      <c r="F29" s="40"/>
      <c r="G29" s="41"/>
      <c r="H29" s="76"/>
      <c r="P29" t="s">
        <v>192</v>
      </c>
      <c r="AE29" t="s">
        <v>193</v>
      </c>
    </row>
    <row r="30" spans="1:31" ht="12.75">
      <c r="A30" s="59"/>
      <c r="B30" s="63"/>
      <c r="C30" s="44" t="s">
        <v>43</v>
      </c>
      <c r="D30" s="87"/>
      <c r="E30" s="39"/>
      <c r="F30" s="40"/>
      <c r="G30" s="41"/>
      <c r="H30" s="76"/>
      <c r="P30" t="s">
        <v>194</v>
      </c>
      <c r="AE30" t="s">
        <v>195</v>
      </c>
    </row>
    <row r="31" spans="1:19" ht="12.75">
      <c r="A31" s="59"/>
      <c r="B31" s="59"/>
      <c r="C31" s="41" t="s">
        <v>44</v>
      </c>
      <c r="D31" s="88">
        <v>27</v>
      </c>
      <c r="E31" s="42">
        <v>14</v>
      </c>
      <c r="F31" s="43">
        <v>39202</v>
      </c>
      <c r="G31" s="43">
        <f>F31+E31</f>
        <v>39216</v>
      </c>
      <c r="H31" s="76"/>
      <c r="S31" s="107">
        <v>7</v>
      </c>
    </row>
    <row r="32" spans="1:19" ht="12.75">
      <c r="A32" s="59"/>
      <c r="B32" s="59"/>
      <c r="C32" s="41" t="s">
        <v>34</v>
      </c>
      <c r="D32" s="88">
        <v>6</v>
      </c>
      <c r="E32" s="41">
        <v>6</v>
      </c>
      <c r="F32" s="43">
        <f>G139</f>
        <v>39108</v>
      </c>
      <c r="G32" s="43">
        <f>F32+E32</f>
        <v>39114</v>
      </c>
      <c r="H32" s="76"/>
      <c r="S32" s="107">
        <v>4</v>
      </c>
    </row>
    <row r="33" spans="1:19" ht="12.75">
      <c r="A33" s="59"/>
      <c r="B33" s="59"/>
      <c r="C33" s="41" t="s">
        <v>35</v>
      </c>
      <c r="D33" s="88">
        <v>6</v>
      </c>
      <c r="E33" s="42">
        <v>6</v>
      </c>
      <c r="F33" s="43">
        <f>G31</f>
        <v>39216</v>
      </c>
      <c r="G33" s="43">
        <f>F33+E33</f>
        <v>39222</v>
      </c>
      <c r="H33" s="76"/>
      <c r="S33" s="107">
        <v>3</v>
      </c>
    </row>
    <row r="34" spans="1:19" ht="12.75">
      <c r="A34" s="59"/>
      <c r="B34" s="59"/>
      <c r="C34" s="41" t="s">
        <v>36</v>
      </c>
      <c r="D34" s="88">
        <v>6</v>
      </c>
      <c r="E34" s="42">
        <v>2</v>
      </c>
      <c r="F34" s="43">
        <f>G33</f>
        <v>39222</v>
      </c>
      <c r="G34" s="43">
        <f>F34+E34</f>
        <v>39224</v>
      </c>
      <c r="H34" s="76"/>
      <c r="S34" s="107">
        <v>6</v>
      </c>
    </row>
    <row r="35" spans="1:19" ht="12.75">
      <c r="A35" s="59"/>
      <c r="B35" s="59"/>
      <c r="C35" s="41" t="s">
        <v>37</v>
      </c>
      <c r="D35" s="88">
        <v>6</v>
      </c>
      <c r="E35" s="42">
        <v>1</v>
      </c>
      <c r="F35" s="43">
        <f>G34</f>
        <v>39224</v>
      </c>
      <c r="G35" s="43">
        <f>F35+E35</f>
        <v>39225</v>
      </c>
      <c r="H35" s="76"/>
      <c r="S35" s="107">
        <v>1</v>
      </c>
    </row>
    <row r="36" spans="1:8" ht="12.75">
      <c r="A36" s="59"/>
      <c r="B36" s="59"/>
      <c r="C36" s="41" t="s">
        <v>45</v>
      </c>
      <c r="D36" s="88"/>
      <c r="E36" s="42"/>
      <c r="F36" s="41" t="s">
        <v>38</v>
      </c>
      <c r="G36" s="43">
        <f>G35</f>
        <v>39225</v>
      </c>
      <c r="H36" s="76"/>
    </row>
    <row r="37" spans="1:8" ht="12.75">
      <c r="A37" s="59"/>
      <c r="B37" s="45" t="s">
        <v>46</v>
      </c>
      <c r="C37" s="41"/>
      <c r="D37" s="88"/>
      <c r="E37" s="42"/>
      <c r="F37" s="41"/>
      <c r="G37" s="43"/>
      <c r="H37" s="76"/>
    </row>
    <row r="38" spans="1:31" ht="12.75">
      <c r="A38" s="59"/>
      <c r="B38" s="63"/>
      <c r="C38" s="44" t="s">
        <v>42</v>
      </c>
      <c r="D38" s="88"/>
      <c r="E38" s="42"/>
      <c r="F38" s="41"/>
      <c r="G38" s="43"/>
      <c r="H38" s="76"/>
      <c r="P38" t="s">
        <v>192</v>
      </c>
      <c r="AE38" t="s">
        <v>193</v>
      </c>
    </row>
    <row r="39" spans="1:31" ht="12.75">
      <c r="A39" s="59"/>
      <c r="B39" s="63"/>
      <c r="C39" s="44" t="s">
        <v>43</v>
      </c>
      <c r="D39" s="88"/>
      <c r="E39" s="42"/>
      <c r="F39" s="41"/>
      <c r="G39" s="43"/>
      <c r="H39" s="76"/>
      <c r="P39" t="s">
        <v>194</v>
      </c>
      <c r="AE39" t="s">
        <v>195</v>
      </c>
    </row>
    <row r="40" spans="1:8" ht="18.75" customHeight="1">
      <c r="A40" s="59"/>
      <c r="B40" s="59"/>
      <c r="C40" s="41" t="s">
        <v>33</v>
      </c>
      <c r="D40" s="88">
        <v>27</v>
      </c>
      <c r="E40" s="42">
        <v>10</v>
      </c>
      <c r="F40" s="43">
        <v>39212</v>
      </c>
      <c r="G40" s="43">
        <f>F40+E40</f>
        <v>39222</v>
      </c>
      <c r="H40" s="76"/>
    </row>
    <row r="41" spans="1:8" ht="12.75">
      <c r="A41" s="59"/>
      <c r="B41" s="59"/>
      <c r="C41" s="41" t="s">
        <v>34</v>
      </c>
      <c r="D41" s="88">
        <v>6</v>
      </c>
      <c r="E41" s="42">
        <v>6</v>
      </c>
      <c r="F41" s="43">
        <f>G40</f>
        <v>39222</v>
      </c>
      <c r="G41" s="43">
        <f>F41+E41</f>
        <v>39228</v>
      </c>
      <c r="H41" s="76"/>
    </row>
    <row r="42" spans="1:8" ht="12.75">
      <c r="A42" s="59"/>
      <c r="B42" s="59"/>
      <c r="C42" s="41" t="s">
        <v>35</v>
      </c>
      <c r="D42" s="88">
        <v>6</v>
      </c>
      <c r="E42" s="42">
        <v>6</v>
      </c>
      <c r="F42" s="43">
        <v>39255</v>
      </c>
      <c r="G42" s="43">
        <f aca="true" t="shared" si="0" ref="G42:G51">F42+E42</f>
        <v>39261</v>
      </c>
      <c r="H42" s="76"/>
    </row>
    <row r="43" spans="1:8" ht="12.75">
      <c r="A43" s="59"/>
      <c r="B43" s="59"/>
      <c r="C43" s="41" t="s">
        <v>36</v>
      </c>
      <c r="D43" s="88">
        <v>6</v>
      </c>
      <c r="E43" s="42">
        <v>6</v>
      </c>
      <c r="F43" s="43">
        <f>G42</f>
        <v>39261</v>
      </c>
      <c r="G43" s="43">
        <f t="shared" si="0"/>
        <v>39267</v>
      </c>
      <c r="H43" s="76"/>
    </row>
    <row r="44" spans="1:8" ht="12.75">
      <c r="A44" s="59"/>
      <c r="B44" s="59"/>
      <c r="C44" s="41" t="s">
        <v>37</v>
      </c>
      <c r="D44" s="88">
        <v>6</v>
      </c>
      <c r="E44" s="42">
        <v>6</v>
      </c>
      <c r="F44" s="43">
        <f>G43</f>
        <v>39267</v>
      </c>
      <c r="G44" s="43">
        <f t="shared" si="0"/>
        <v>39273</v>
      </c>
      <c r="H44" s="76"/>
    </row>
    <row r="45" spans="1:8" ht="12.75">
      <c r="A45" s="59"/>
      <c r="B45" s="59"/>
      <c r="C45" s="41" t="s">
        <v>47</v>
      </c>
      <c r="D45" s="88"/>
      <c r="E45" s="42">
        <v>1</v>
      </c>
      <c r="F45" s="43">
        <f>G44</f>
        <v>39273</v>
      </c>
      <c r="G45" s="43">
        <v>39274</v>
      </c>
      <c r="H45" s="76"/>
    </row>
    <row r="46" spans="1:19" ht="12.75">
      <c r="A46" s="59"/>
      <c r="B46" s="59"/>
      <c r="C46" s="41" t="s">
        <v>39</v>
      </c>
      <c r="D46" s="88">
        <v>6</v>
      </c>
      <c r="E46" s="42">
        <v>6</v>
      </c>
      <c r="F46" s="43">
        <f>G45</f>
        <v>39274</v>
      </c>
      <c r="G46" s="43">
        <f t="shared" si="0"/>
        <v>39280</v>
      </c>
      <c r="H46" s="76"/>
      <c r="S46" s="107">
        <v>80</v>
      </c>
    </row>
    <row r="47" spans="1:8" ht="12.75">
      <c r="A47" s="59"/>
      <c r="B47" s="45" t="s">
        <v>48</v>
      </c>
      <c r="C47" s="41"/>
      <c r="D47" s="88"/>
      <c r="E47" s="42"/>
      <c r="F47" s="43"/>
      <c r="G47" s="43"/>
      <c r="H47" s="76"/>
    </row>
    <row r="48" spans="1:31" ht="12.75">
      <c r="A48" s="59"/>
      <c r="B48" s="60"/>
      <c r="C48" s="44" t="s">
        <v>42</v>
      </c>
      <c r="D48" s="88"/>
      <c r="E48" s="42"/>
      <c r="F48" s="43"/>
      <c r="G48" s="43"/>
      <c r="H48" s="76"/>
      <c r="P48" t="s">
        <v>192</v>
      </c>
      <c r="AE48" t="s">
        <v>193</v>
      </c>
    </row>
    <row r="49" spans="1:31" ht="12.75">
      <c r="A49" s="59"/>
      <c r="B49" s="60"/>
      <c r="C49" s="44" t="s">
        <v>43</v>
      </c>
      <c r="D49" s="88"/>
      <c r="E49" s="42"/>
      <c r="F49" s="43"/>
      <c r="G49" s="43"/>
      <c r="H49" s="76"/>
      <c r="P49" t="s">
        <v>194</v>
      </c>
      <c r="AE49" t="s">
        <v>195</v>
      </c>
    </row>
    <row r="50" spans="1:8" ht="12.75">
      <c r="A50" s="59"/>
      <c r="C50" s="41" t="s">
        <v>33</v>
      </c>
      <c r="D50" s="88">
        <v>27</v>
      </c>
      <c r="E50" s="42">
        <v>14</v>
      </c>
      <c r="F50" s="43">
        <v>39356</v>
      </c>
      <c r="G50" s="43">
        <f t="shared" si="0"/>
        <v>39370</v>
      </c>
      <c r="H50" s="76"/>
    </row>
    <row r="51" spans="1:8" ht="12.75">
      <c r="A51" s="59"/>
      <c r="B51" s="59"/>
      <c r="C51" s="41" t="s">
        <v>34</v>
      </c>
      <c r="D51" s="88">
        <v>6</v>
      </c>
      <c r="E51" s="42">
        <v>6</v>
      </c>
      <c r="F51" s="43">
        <f>G50</f>
        <v>39370</v>
      </c>
      <c r="G51" s="43">
        <f t="shared" si="0"/>
        <v>39376</v>
      </c>
      <c r="H51" s="76"/>
    </row>
    <row r="52" spans="1:8" ht="12.75">
      <c r="A52" s="59"/>
      <c r="B52" s="59"/>
      <c r="C52" s="41" t="s">
        <v>35</v>
      </c>
      <c r="D52" s="88">
        <v>6</v>
      </c>
      <c r="E52" s="42">
        <v>6</v>
      </c>
      <c r="F52" s="43">
        <f>G51</f>
        <v>39376</v>
      </c>
      <c r="G52" s="43">
        <f>F52+E52</f>
        <v>39382</v>
      </c>
      <c r="H52" s="76"/>
    </row>
    <row r="53" spans="1:8" ht="12.75">
      <c r="A53" s="59"/>
      <c r="B53" s="59"/>
      <c r="C53" s="41" t="s">
        <v>36</v>
      </c>
      <c r="D53" s="88">
        <v>7</v>
      </c>
      <c r="E53" s="42">
        <v>7</v>
      </c>
      <c r="F53" s="43">
        <f>G52</f>
        <v>39382</v>
      </c>
      <c r="G53" s="43">
        <f>F53+E53</f>
        <v>39389</v>
      </c>
      <c r="H53" s="76"/>
    </row>
    <row r="54" spans="1:8" ht="12.75">
      <c r="A54" s="59"/>
      <c r="B54" s="59"/>
      <c r="C54" s="41" t="s">
        <v>37</v>
      </c>
      <c r="D54" s="88">
        <v>7</v>
      </c>
      <c r="E54" s="42">
        <v>7</v>
      </c>
      <c r="F54" s="43">
        <f>G53</f>
        <v>39389</v>
      </c>
      <c r="G54" s="43">
        <f>F54+E54</f>
        <v>39396</v>
      </c>
      <c r="H54" s="76"/>
    </row>
    <row r="55" spans="1:8" ht="12.75">
      <c r="A55" s="59"/>
      <c r="B55" s="59"/>
      <c r="C55" s="41" t="s">
        <v>49</v>
      </c>
      <c r="D55" s="88"/>
      <c r="E55" s="42">
        <v>1</v>
      </c>
      <c r="F55" s="43">
        <f>G54</f>
        <v>39396</v>
      </c>
      <c r="G55" s="43">
        <f>F55+E55</f>
        <v>39397</v>
      </c>
      <c r="H55" s="76"/>
    </row>
    <row r="56" spans="1:22" s="192" customFormat="1" ht="12.75">
      <c r="A56" s="122"/>
      <c r="B56" s="122"/>
      <c r="C56" s="193" t="s">
        <v>219</v>
      </c>
      <c r="D56" s="194">
        <v>6</v>
      </c>
      <c r="E56" s="195">
        <v>6</v>
      </c>
      <c r="F56" s="196">
        <f>G54</f>
        <v>39396</v>
      </c>
      <c r="G56" s="196">
        <f>F56+E56</f>
        <v>39402</v>
      </c>
      <c r="H56" s="197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9">
        <v>80</v>
      </c>
      <c r="T56" s="200"/>
      <c r="U56" s="200"/>
      <c r="V56" s="198"/>
    </row>
    <row r="57" spans="1:22" s="192" customFormat="1" ht="12.75">
      <c r="A57" s="122"/>
      <c r="B57" s="122"/>
      <c r="C57" s="193" t="s">
        <v>220</v>
      </c>
      <c r="D57" s="194">
        <v>6</v>
      </c>
      <c r="E57" s="195">
        <v>6</v>
      </c>
      <c r="F57" s="196">
        <f>G56</f>
        <v>39402</v>
      </c>
      <c r="G57" s="196">
        <f>F57+E57</f>
        <v>39408</v>
      </c>
      <c r="H57" s="197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9">
        <v>80</v>
      </c>
      <c r="T57" s="200"/>
      <c r="U57" s="200"/>
      <c r="V57" s="198"/>
    </row>
    <row r="58" spans="1:22" ht="15">
      <c r="A58" s="160" t="s">
        <v>50</v>
      </c>
      <c r="B58" s="161"/>
      <c r="C58" s="162"/>
      <c r="D58" s="163"/>
      <c r="E58" s="164"/>
      <c r="F58" s="162"/>
      <c r="G58" s="162"/>
      <c r="H58" s="165"/>
      <c r="I58" s="166">
        <f>SUM(I28:I57,I20:I27)</f>
        <v>0</v>
      </c>
      <c r="J58" s="166">
        <f>SUM(J28:J57,J20:J27)</f>
        <v>0</v>
      </c>
      <c r="K58" s="166">
        <f>SUM(K28:K57,K20:K27)</f>
        <v>0</v>
      </c>
      <c r="L58" s="166">
        <f>SUM(L28:L57,L20:L27)</f>
        <v>0</v>
      </c>
      <c r="M58" s="166">
        <f>SUM(M28:M57,M20:M27)</f>
        <v>0</v>
      </c>
      <c r="N58" s="166">
        <f>SUM(N28:N57,N20:N27)</f>
        <v>1685</v>
      </c>
      <c r="O58" s="166">
        <f>SUM(O28:O57,O20:O27)</f>
        <v>0</v>
      </c>
      <c r="P58" s="166">
        <f>SUM(P28:P57,P20:P27)</f>
        <v>7443.375</v>
      </c>
      <c r="Q58" s="166">
        <f>SUM(Q28:Q57,Q20:Q27)</f>
        <v>0</v>
      </c>
      <c r="R58" s="166">
        <f>SUM(R28:R57,R20:R27)</f>
        <v>0</v>
      </c>
      <c r="S58" s="166">
        <f>SUM(S28:S57,S20:S27)</f>
        <v>261</v>
      </c>
      <c r="T58" s="166">
        <f>SUM(T28:T57,T20:T27)</f>
        <v>0</v>
      </c>
      <c r="U58" s="166">
        <f>SUM(U28:U57,U20:U27)</f>
        <v>0</v>
      </c>
      <c r="V58" s="166">
        <f>SUM(V28:V57,V20:V27)</f>
        <v>0</v>
      </c>
    </row>
    <row r="59" spans="1:21" s="129" customFormat="1" ht="12.75">
      <c r="A59" s="124"/>
      <c r="B59" s="125"/>
      <c r="C59" s="126"/>
      <c r="D59" s="126"/>
      <c r="E59" s="127"/>
      <c r="F59" s="126"/>
      <c r="G59" s="126"/>
      <c r="H59" s="128"/>
      <c r="T59" s="130"/>
      <c r="U59" s="130"/>
    </row>
    <row r="60" spans="1:21" s="129" customFormat="1" ht="12.75">
      <c r="A60" s="124"/>
      <c r="B60" s="125"/>
      <c r="C60" s="126"/>
      <c r="D60" s="126"/>
      <c r="E60" s="127"/>
      <c r="F60" s="126"/>
      <c r="G60" s="126"/>
      <c r="H60" s="128"/>
      <c r="T60" s="130"/>
      <c r="U60" s="130"/>
    </row>
    <row r="61" spans="1:8" ht="12.75">
      <c r="A61" s="45" t="s">
        <v>133</v>
      </c>
      <c r="B61" s="64"/>
      <c r="C61" s="46"/>
      <c r="D61" s="89"/>
      <c r="F61" s="46"/>
      <c r="G61" s="46"/>
      <c r="H61" s="76"/>
    </row>
    <row r="62" spans="1:22" ht="12.75">
      <c r="A62" s="60"/>
      <c r="B62" s="45" t="s">
        <v>51</v>
      </c>
      <c r="C62" s="46"/>
      <c r="D62" s="89"/>
      <c r="E62" s="42"/>
      <c r="F62" s="46"/>
      <c r="G62" s="46"/>
      <c r="H62" s="179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V62" s="180"/>
    </row>
    <row r="63" spans="3:31" ht="12.75">
      <c r="C63" s="41" t="s">
        <v>196</v>
      </c>
      <c r="D63" s="88">
        <v>362</v>
      </c>
      <c r="E63" s="42">
        <v>362</v>
      </c>
      <c r="F63" s="43">
        <v>38991</v>
      </c>
      <c r="G63" s="43">
        <f aca="true" t="shared" si="1" ref="G63:G68">F63+E63</f>
        <v>39353</v>
      </c>
      <c r="H63" s="179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>
        <v>696.6605400000001</v>
      </c>
      <c r="U63" s="181">
        <f>1726*1.2</f>
        <v>2071.2</v>
      </c>
      <c r="V63" s="180"/>
      <c r="AE63" t="s">
        <v>198</v>
      </c>
    </row>
    <row r="64" spans="1:31" ht="12.75">
      <c r="A64" s="59"/>
      <c r="B64" s="59"/>
      <c r="C64" s="41" t="s">
        <v>197</v>
      </c>
      <c r="D64" s="88">
        <v>363</v>
      </c>
      <c r="E64" s="42">
        <v>363</v>
      </c>
      <c r="F64" s="43">
        <f>G63</f>
        <v>39353</v>
      </c>
      <c r="G64" s="43">
        <f t="shared" si="1"/>
        <v>39716</v>
      </c>
      <c r="H64" s="179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>
        <v>838.34</v>
      </c>
      <c r="U64" s="181">
        <f>1726*1.2</f>
        <v>2071.2</v>
      </c>
      <c r="V64" s="180"/>
      <c r="AE64" t="s">
        <v>198</v>
      </c>
    </row>
    <row r="65" spans="1:31" ht="12.75">
      <c r="A65" s="59"/>
      <c r="B65" s="59"/>
      <c r="C65" s="41" t="s">
        <v>199</v>
      </c>
      <c r="D65" s="88"/>
      <c r="E65" s="42">
        <v>362</v>
      </c>
      <c r="F65" s="43">
        <v>38991</v>
      </c>
      <c r="G65" s="43">
        <f>F65+E65</f>
        <v>39353</v>
      </c>
      <c r="H65" s="179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V65" s="180">
        <v>1726</v>
      </c>
      <c r="AE65" t="s">
        <v>186</v>
      </c>
    </row>
    <row r="66" spans="1:31" ht="12.75">
      <c r="A66" s="59"/>
      <c r="B66" s="59"/>
      <c r="C66" s="41" t="s">
        <v>200</v>
      </c>
      <c r="D66" s="88"/>
      <c r="E66" s="42">
        <v>363</v>
      </c>
      <c r="F66" s="43">
        <v>39356</v>
      </c>
      <c r="G66" s="43">
        <f>F66+E66</f>
        <v>39719</v>
      </c>
      <c r="H66" s="179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V66" s="180">
        <v>1726</v>
      </c>
      <c r="AE66" t="s">
        <v>186</v>
      </c>
    </row>
    <row r="67" spans="1:31" ht="12.75">
      <c r="A67" s="59"/>
      <c r="B67" s="59"/>
      <c r="C67" s="41" t="s">
        <v>201</v>
      </c>
      <c r="D67" s="88">
        <v>362</v>
      </c>
      <c r="E67" s="42">
        <v>362</v>
      </c>
      <c r="F67" s="43">
        <f>G63</f>
        <v>39353</v>
      </c>
      <c r="G67" s="43">
        <f>F67+E67</f>
        <v>39715</v>
      </c>
      <c r="H67" s="179"/>
      <c r="I67" s="180"/>
      <c r="J67" s="180"/>
      <c r="K67" s="180"/>
      <c r="L67" s="180"/>
      <c r="M67" s="180"/>
      <c r="N67" s="180"/>
      <c r="O67" s="180"/>
      <c r="P67" s="180">
        <f>1726*1.5</f>
        <v>2589</v>
      </c>
      <c r="Q67" s="180"/>
      <c r="R67" s="180"/>
      <c r="S67" s="180">
        <v>1435.968</v>
      </c>
      <c r="U67" s="180">
        <v>1726</v>
      </c>
      <c r="V67" s="180"/>
      <c r="AE67" t="s">
        <v>186</v>
      </c>
    </row>
    <row r="68" spans="1:31" ht="12.75">
      <c r="A68" s="59"/>
      <c r="B68" s="59"/>
      <c r="C68" s="41" t="s">
        <v>202</v>
      </c>
      <c r="D68" s="88">
        <v>362</v>
      </c>
      <c r="E68" s="42">
        <v>362</v>
      </c>
      <c r="F68" s="43">
        <f>G64</f>
        <v>39716</v>
      </c>
      <c r="G68" s="43">
        <f t="shared" si="1"/>
        <v>40078</v>
      </c>
      <c r="H68" s="179"/>
      <c r="I68" s="180"/>
      <c r="J68" s="180"/>
      <c r="K68" s="180"/>
      <c r="L68" s="180"/>
      <c r="M68" s="180"/>
      <c r="N68" s="180"/>
      <c r="O68" s="180"/>
      <c r="P68" s="180">
        <f>1726*1.5</f>
        <v>2589</v>
      </c>
      <c r="Q68" s="180"/>
      <c r="R68" s="180"/>
      <c r="S68" s="180">
        <v>1435.968</v>
      </c>
      <c r="U68" s="180">
        <v>1726</v>
      </c>
      <c r="V68" s="180"/>
      <c r="AE68" t="s">
        <v>186</v>
      </c>
    </row>
    <row r="69" spans="1:31" ht="12.75">
      <c r="A69" s="63"/>
      <c r="B69" s="60"/>
      <c r="C69" s="41" t="s">
        <v>177</v>
      </c>
      <c r="D69" s="88"/>
      <c r="E69" s="42"/>
      <c r="F69" s="43"/>
      <c r="G69" s="43"/>
      <c r="H69" s="179"/>
      <c r="I69" s="180">
        <v>36</v>
      </c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U69" s="180"/>
      <c r="V69" s="180"/>
      <c r="AE69" t="s">
        <v>176</v>
      </c>
    </row>
    <row r="70" spans="1:31" ht="12.75">
      <c r="A70" s="63"/>
      <c r="B70" s="60"/>
      <c r="C70" s="41" t="s">
        <v>178</v>
      </c>
      <c r="D70" s="88"/>
      <c r="E70" s="42"/>
      <c r="F70" s="43"/>
      <c r="G70" s="43"/>
      <c r="H70" s="179"/>
      <c r="I70" s="180">
        <v>36</v>
      </c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U70" s="180"/>
      <c r="V70" s="180"/>
      <c r="AE70" t="s">
        <v>176</v>
      </c>
    </row>
    <row r="71" spans="1:8" ht="12.75">
      <c r="A71" s="45" t="s">
        <v>136</v>
      </c>
      <c r="C71" s="41"/>
      <c r="D71" s="88"/>
      <c r="E71" s="42"/>
      <c r="F71" s="43"/>
      <c r="G71" s="43"/>
      <c r="H71" s="76"/>
    </row>
    <row r="72" spans="1:21" ht="12.75">
      <c r="A72" s="45" t="s">
        <v>136</v>
      </c>
      <c r="C72" s="186" t="s">
        <v>52</v>
      </c>
      <c r="D72" s="186">
        <v>75</v>
      </c>
      <c r="E72" s="187">
        <v>35</v>
      </c>
      <c r="F72" s="188">
        <v>39092</v>
      </c>
      <c r="G72" s="188">
        <f aca="true" t="shared" si="2" ref="G72:G87">F72+E72</f>
        <v>39127</v>
      </c>
      <c r="H72" s="179">
        <v>1</v>
      </c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>
        <v>245</v>
      </c>
      <c r="T72" s="96">
        <v>2.5</v>
      </c>
      <c r="U72" s="96">
        <f aca="true" t="shared" si="3" ref="U72:U87">8*T72*E72</f>
        <v>700</v>
      </c>
    </row>
    <row r="73" spans="1:21" ht="12.75">
      <c r="A73" s="45" t="s">
        <v>136</v>
      </c>
      <c r="C73" s="186" t="s">
        <v>53</v>
      </c>
      <c r="D73" s="186">
        <v>75</v>
      </c>
      <c r="E73" s="187">
        <v>7</v>
      </c>
      <c r="F73" s="188">
        <f aca="true" t="shared" si="4" ref="F73:F123">G72</f>
        <v>39127</v>
      </c>
      <c r="G73" s="188">
        <f t="shared" si="2"/>
        <v>39134</v>
      </c>
      <c r="H73" s="179">
        <v>1</v>
      </c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>
        <v>17.1</v>
      </c>
      <c r="T73" s="96">
        <v>2.5</v>
      </c>
      <c r="U73" s="96">
        <f t="shared" si="3"/>
        <v>140</v>
      </c>
    </row>
    <row r="74" spans="1:21" ht="12.75">
      <c r="A74" s="45" t="s">
        <v>136</v>
      </c>
      <c r="C74" s="186" t="s">
        <v>54</v>
      </c>
      <c r="D74" s="186">
        <v>2</v>
      </c>
      <c r="E74" s="187">
        <v>1</v>
      </c>
      <c r="F74" s="188">
        <f t="shared" si="4"/>
        <v>39134</v>
      </c>
      <c r="G74" s="188">
        <f t="shared" si="2"/>
        <v>39135</v>
      </c>
      <c r="H74" s="179">
        <v>1</v>
      </c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96">
        <v>2.5</v>
      </c>
      <c r="U74" s="96">
        <f t="shared" si="3"/>
        <v>20</v>
      </c>
    </row>
    <row r="75" spans="1:21" ht="12.75">
      <c r="A75" s="45" t="s">
        <v>136</v>
      </c>
      <c r="C75" s="186" t="s">
        <v>66</v>
      </c>
      <c r="D75" s="186">
        <v>75</v>
      </c>
      <c r="E75" s="187">
        <v>3</v>
      </c>
      <c r="F75" s="188">
        <f t="shared" si="4"/>
        <v>39135</v>
      </c>
      <c r="G75" s="188">
        <f t="shared" si="2"/>
        <v>39138</v>
      </c>
      <c r="H75" s="179">
        <v>1</v>
      </c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>
        <v>42</v>
      </c>
      <c r="T75" s="96">
        <v>2.5</v>
      </c>
      <c r="U75" s="96">
        <f t="shared" si="3"/>
        <v>60</v>
      </c>
    </row>
    <row r="76" spans="1:21" ht="12.75">
      <c r="A76" s="45" t="s">
        <v>136</v>
      </c>
      <c r="C76" s="186" t="s">
        <v>56</v>
      </c>
      <c r="D76" s="186">
        <v>43</v>
      </c>
      <c r="E76" s="187">
        <v>14</v>
      </c>
      <c r="F76" s="188">
        <f t="shared" si="4"/>
        <v>39138</v>
      </c>
      <c r="G76" s="188">
        <f>F76+E76</f>
        <v>39152</v>
      </c>
      <c r="H76" s="179">
        <v>1</v>
      </c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>
        <v>256</v>
      </c>
      <c r="T76" s="96">
        <v>2.5</v>
      </c>
      <c r="U76" s="96">
        <f t="shared" si="3"/>
        <v>280</v>
      </c>
    </row>
    <row r="77" spans="1:21" ht="12.75">
      <c r="A77" s="45" t="s">
        <v>136</v>
      </c>
      <c r="C77" s="186" t="s">
        <v>58</v>
      </c>
      <c r="D77" s="186">
        <v>41</v>
      </c>
      <c r="E77" s="187">
        <v>3</v>
      </c>
      <c r="F77" s="188">
        <f t="shared" si="4"/>
        <v>39152</v>
      </c>
      <c r="G77" s="188">
        <f t="shared" si="2"/>
        <v>39155</v>
      </c>
      <c r="H77" s="179">
        <v>1</v>
      </c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>
        <v>240</v>
      </c>
      <c r="T77" s="96">
        <v>2.5</v>
      </c>
      <c r="U77" s="96">
        <f t="shared" si="3"/>
        <v>60</v>
      </c>
    </row>
    <row r="78" spans="1:21" ht="12.75">
      <c r="A78" s="45" t="s">
        <v>136</v>
      </c>
      <c r="C78" s="186" t="s">
        <v>135</v>
      </c>
      <c r="D78" s="186"/>
      <c r="E78" s="187">
        <v>4</v>
      </c>
      <c r="F78" s="188">
        <f t="shared" si="4"/>
        <v>39155</v>
      </c>
      <c r="G78" s="188">
        <f>F78+E78</f>
        <v>39159</v>
      </c>
      <c r="H78" s="179">
        <v>1</v>
      </c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>
        <v>28</v>
      </c>
      <c r="T78" s="96">
        <v>2.5</v>
      </c>
      <c r="U78" s="96">
        <f t="shared" si="3"/>
        <v>80</v>
      </c>
    </row>
    <row r="79" spans="1:21" ht="12.75">
      <c r="A79" s="45" t="s">
        <v>136</v>
      </c>
      <c r="C79" s="186" t="s">
        <v>61</v>
      </c>
      <c r="D79" s="186">
        <v>8</v>
      </c>
      <c r="E79" s="187">
        <v>5</v>
      </c>
      <c r="F79" s="188">
        <f aca="true" t="shared" si="5" ref="F79:F84">G78</f>
        <v>39159</v>
      </c>
      <c r="G79" s="188">
        <f>F79+E79</f>
        <v>39164</v>
      </c>
      <c r="H79" s="179">
        <v>1</v>
      </c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>
        <v>65</v>
      </c>
      <c r="T79" s="96">
        <v>2.5</v>
      </c>
      <c r="U79" s="96">
        <f t="shared" si="3"/>
        <v>100</v>
      </c>
    </row>
    <row r="80" spans="1:21" ht="12.75">
      <c r="A80" s="45" t="s">
        <v>136</v>
      </c>
      <c r="C80" s="186" t="s">
        <v>62</v>
      </c>
      <c r="D80" s="186">
        <v>2</v>
      </c>
      <c r="E80" s="187">
        <v>2</v>
      </c>
      <c r="F80" s="188">
        <f t="shared" si="5"/>
        <v>39164</v>
      </c>
      <c r="G80" s="188">
        <f>F80+E80</f>
        <v>39166</v>
      </c>
      <c r="H80" s="179">
        <v>1</v>
      </c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>
        <v>28</v>
      </c>
      <c r="T80" s="96">
        <v>2.5</v>
      </c>
      <c r="U80" s="96">
        <f t="shared" si="3"/>
        <v>40</v>
      </c>
    </row>
    <row r="81" spans="1:21" ht="12.75">
      <c r="A81" s="45" t="s">
        <v>136</v>
      </c>
      <c r="C81" s="41" t="s">
        <v>59</v>
      </c>
      <c r="D81" s="88">
        <v>34</v>
      </c>
      <c r="E81" s="42">
        <v>15</v>
      </c>
      <c r="F81" s="43">
        <f t="shared" si="5"/>
        <v>39166</v>
      </c>
      <c r="G81" s="43">
        <f t="shared" si="2"/>
        <v>39181</v>
      </c>
      <c r="H81" s="76">
        <v>0.5</v>
      </c>
      <c r="S81" s="107">
        <v>192</v>
      </c>
      <c r="T81" s="96">
        <v>2.5</v>
      </c>
      <c r="U81" s="96">
        <f t="shared" si="3"/>
        <v>300</v>
      </c>
    </row>
    <row r="82" spans="1:31" ht="12.75">
      <c r="A82" s="45" t="s">
        <v>136</v>
      </c>
      <c r="C82" s="41" t="s">
        <v>139</v>
      </c>
      <c r="D82" s="88">
        <v>34</v>
      </c>
      <c r="E82" s="42">
        <v>10</v>
      </c>
      <c r="F82" s="43">
        <f t="shared" si="5"/>
        <v>39181</v>
      </c>
      <c r="G82" s="43">
        <f>F82+E82</f>
        <v>39191</v>
      </c>
      <c r="H82" s="76" t="s">
        <v>159</v>
      </c>
      <c r="I82" s="93">
        <v>2</v>
      </c>
      <c r="S82" s="107">
        <v>192</v>
      </c>
      <c r="T82" s="96">
        <v>2.5</v>
      </c>
      <c r="U82" s="96">
        <f t="shared" si="3"/>
        <v>200</v>
      </c>
      <c r="AE82" t="s">
        <v>209</v>
      </c>
    </row>
    <row r="83" spans="1:31" ht="12.75">
      <c r="A83" s="45" t="s">
        <v>136</v>
      </c>
      <c r="C83" s="41" t="s">
        <v>60</v>
      </c>
      <c r="D83" s="88">
        <v>6</v>
      </c>
      <c r="E83" s="42">
        <v>5</v>
      </c>
      <c r="F83" s="43">
        <f t="shared" si="5"/>
        <v>39191</v>
      </c>
      <c r="G83" s="43">
        <f t="shared" si="2"/>
        <v>39196</v>
      </c>
      <c r="H83" s="76" t="s">
        <v>159</v>
      </c>
      <c r="S83" s="107">
        <v>46</v>
      </c>
      <c r="T83" s="96">
        <v>2.5</v>
      </c>
      <c r="U83" s="96">
        <f t="shared" si="3"/>
        <v>100</v>
      </c>
      <c r="AE83" t="s">
        <v>209</v>
      </c>
    </row>
    <row r="84" spans="1:31" ht="12.75">
      <c r="A84" s="45" t="s">
        <v>136</v>
      </c>
      <c r="C84" s="41" t="s">
        <v>57</v>
      </c>
      <c r="D84" s="88">
        <v>6</v>
      </c>
      <c r="E84" s="42">
        <v>18</v>
      </c>
      <c r="F84" s="43">
        <f t="shared" si="5"/>
        <v>39196</v>
      </c>
      <c r="G84" s="43">
        <f>F84+E84</f>
        <v>39214</v>
      </c>
      <c r="H84" s="76" t="s">
        <v>162</v>
      </c>
      <c r="S84" s="107">
        <v>35</v>
      </c>
      <c r="T84" s="96">
        <v>2.5</v>
      </c>
      <c r="U84" s="96">
        <f t="shared" si="3"/>
        <v>360</v>
      </c>
      <c r="AE84" t="s">
        <v>209</v>
      </c>
    </row>
    <row r="85" spans="1:21" s="192" customFormat="1" ht="12.75">
      <c r="A85" s="122"/>
      <c r="B85" s="206"/>
      <c r="C85" s="193" t="s">
        <v>231</v>
      </c>
      <c r="D85" s="194">
        <v>48</v>
      </c>
      <c r="E85" s="195">
        <v>4</v>
      </c>
      <c r="F85" s="196">
        <f>G84</f>
        <v>39214</v>
      </c>
      <c r="G85" s="196">
        <f>F85+E85</f>
        <v>39218</v>
      </c>
      <c r="H85" s="202"/>
      <c r="S85" s="204">
        <v>288</v>
      </c>
      <c r="T85" s="205">
        <v>2.5</v>
      </c>
      <c r="U85" s="205">
        <f>8*T85*E85</f>
        <v>80</v>
      </c>
    </row>
    <row r="86" spans="1:31" ht="12.75">
      <c r="A86" s="45" t="s">
        <v>136</v>
      </c>
      <c r="C86" s="41" t="s">
        <v>63</v>
      </c>
      <c r="D86" s="88">
        <v>7</v>
      </c>
      <c r="E86" s="42">
        <v>4</v>
      </c>
      <c r="F86" s="43">
        <f>G84</f>
        <v>39214</v>
      </c>
      <c r="G86" s="43">
        <f t="shared" si="2"/>
        <v>39218</v>
      </c>
      <c r="H86" s="76" t="s">
        <v>163</v>
      </c>
      <c r="S86" s="107">
        <v>33.15</v>
      </c>
      <c r="T86" s="96">
        <v>2.5</v>
      </c>
      <c r="U86" s="96">
        <f t="shared" si="3"/>
        <v>80</v>
      </c>
      <c r="AE86" t="s">
        <v>209</v>
      </c>
    </row>
    <row r="87" spans="1:31" ht="12.75">
      <c r="A87" s="45" t="s">
        <v>136</v>
      </c>
      <c r="B87" s="60"/>
      <c r="C87" s="41" t="s">
        <v>64</v>
      </c>
      <c r="D87" s="88">
        <v>4</v>
      </c>
      <c r="E87" s="42">
        <v>2</v>
      </c>
      <c r="F87" s="43">
        <f t="shared" si="4"/>
        <v>39218</v>
      </c>
      <c r="G87" s="43">
        <f t="shared" si="2"/>
        <v>39220</v>
      </c>
      <c r="H87" s="76" t="s">
        <v>163</v>
      </c>
      <c r="S87" s="107">
        <v>42</v>
      </c>
      <c r="T87" s="96">
        <v>2.5</v>
      </c>
      <c r="U87" s="96">
        <f t="shared" si="3"/>
        <v>40</v>
      </c>
      <c r="AE87" t="s">
        <v>209</v>
      </c>
    </row>
    <row r="88" spans="1:8" ht="12.75">
      <c r="A88" s="45" t="s">
        <v>137</v>
      </c>
      <c r="B88" s="60"/>
      <c r="C88" s="41"/>
      <c r="D88" s="88"/>
      <c r="E88" s="42"/>
      <c r="F88" s="43"/>
      <c r="G88" s="43"/>
      <c r="H88" s="76"/>
    </row>
    <row r="89" spans="1:9" ht="12.75">
      <c r="A89" s="45"/>
      <c r="B89" s="60"/>
      <c r="C89" s="41" t="s">
        <v>180</v>
      </c>
      <c r="D89" s="88"/>
      <c r="E89" s="42"/>
      <c r="F89" s="43"/>
      <c r="G89" s="43"/>
      <c r="H89" s="76"/>
      <c r="I89" s="93">
        <v>2</v>
      </c>
    </row>
    <row r="90" spans="1:21" ht="12.75">
      <c r="A90" s="45" t="s">
        <v>137</v>
      </c>
      <c r="C90" s="186" t="s">
        <v>52</v>
      </c>
      <c r="D90" s="186">
        <v>35</v>
      </c>
      <c r="E90" s="187">
        <v>12</v>
      </c>
      <c r="F90" s="188">
        <v>39131</v>
      </c>
      <c r="G90" s="188">
        <f>F90+E90</f>
        <v>39143</v>
      </c>
      <c r="H90" s="179">
        <v>1</v>
      </c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>
        <v>245</v>
      </c>
      <c r="T90" s="96">
        <v>2.5</v>
      </c>
      <c r="U90" s="96">
        <f aca="true" t="shared" si="6" ref="U90:U105">8*T90*E90</f>
        <v>240</v>
      </c>
    </row>
    <row r="91" spans="1:21" ht="12.75">
      <c r="A91" s="45" t="s">
        <v>137</v>
      </c>
      <c r="C91" s="186" t="s">
        <v>53</v>
      </c>
      <c r="D91" s="186">
        <v>5</v>
      </c>
      <c r="E91" s="187">
        <v>7</v>
      </c>
      <c r="F91" s="188">
        <f t="shared" si="4"/>
        <v>39143</v>
      </c>
      <c r="G91" s="188">
        <f aca="true" t="shared" si="7" ref="G91:G105">F91+E91</f>
        <v>39150</v>
      </c>
      <c r="H91" s="179">
        <v>1</v>
      </c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>
        <v>53</v>
      </c>
      <c r="T91" s="96">
        <v>2.5</v>
      </c>
      <c r="U91" s="96">
        <f t="shared" si="6"/>
        <v>140</v>
      </c>
    </row>
    <row r="92" spans="1:21" ht="12.75">
      <c r="A92" s="45" t="s">
        <v>137</v>
      </c>
      <c r="C92" s="186" t="s">
        <v>54</v>
      </c>
      <c r="D92" s="186">
        <v>0</v>
      </c>
      <c r="E92" s="187">
        <v>1</v>
      </c>
      <c r="F92" s="188">
        <f t="shared" si="4"/>
        <v>39150</v>
      </c>
      <c r="G92" s="188">
        <f t="shared" si="7"/>
        <v>39151</v>
      </c>
      <c r="H92" s="179">
        <v>1</v>
      </c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>
        <v>11</v>
      </c>
      <c r="T92" s="96">
        <v>2.5</v>
      </c>
      <c r="U92" s="96">
        <f t="shared" si="6"/>
        <v>20</v>
      </c>
    </row>
    <row r="93" spans="1:21" ht="12.75">
      <c r="A93" s="45" t="s">
        <v>137</v>
      </c>
      <c r="C93" s="186" t="s">
        <v>55</v>
      </c>
      <c r="D93" s="186">
        <v>15</v>
      </c>
      <c r="E93" s="187">
        <v>3</v>
      </c>
      <c r="F93" s="188">
        <f t="shared" si="4"/>
        <v>39151</v>
      </c>
      <c r="G93" s="188">
        <f t="shared" si="7"/>
        <v>39154</v>
      </c>
      <c r="H93" s="179">
        <v>1</v>
      </c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>
        <v>183</v>
      </c>
      <c r="T93" s="96">
        <v>2.5</v>
      </c>
      <c r="U93" s="96">
        <f t="shared" si="6"/>
        <v>60</v>
      </c>
    </row>
    <row r="94" spans="1:21" ht="12.75">
      <c r="A94" s="45" t="s">
        <v>137</v>
      </c>
      <c r="C94" s="186" t="s">
        <v>56</v>
      </c>
      <c r="D94" s="186">
        <v>27</v>
      </c>
      <c r="E94" s="187">
        <v>14</v>
      </c>
      <c r="F94" s="188">
        <f t="shared" si="4"/>
        <v>39154</v>
      </c>
      <c r="G94" s="188">
        <f t="shared" si="7"/>
        <v>39168</v>
      </c>
      <c r="H94" s="179">
        <v>1</v>
      </c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>
        <v>280</v>
      </c>
      <c r="T94" s="96">
        <v>2.5</v>
      </c>
      <c r="U94" s="96">
        <f t="shared" si="6"/>
        <v>280</v>
      </c>
    </row>
    <row r="95" spans="1:21" ht="12.75">
      <c r="A95" s="45" t="s">
        <v>137</v>
      </c>
      <c r="C95" s="186" t="s">
        <v>58</v>
      </c>
      <c r="D95" s="186">
        <v>31</v>
      </c>
      <c r="E95" s="187">
        <v>3</v>
      </c>
      <c r="F95" s="188">
        <f>G94</f>
        <v>39168</v>
      </c>
      <c r="G95" s="188">
        <f aca="true" t="shared" si="8" ref="G95:G101">F95+E95</f>
        <v>39171</v>
      </c>
      <c r="H95" s="179">
        <v>1</v>
      </c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>
        <v>163</v>
      </c>
      <c r="T95" s="96">
        <v>2.5</v>
      </c>
      <c r="U95" s="96">
        <f t="shared" si="6"/>
        <v>60</v>
      </c>
    </row>
    <row r="96" spans="1:21" ht="12" customHeight="1">
      <c r="A96" s="45" t="s">
        <v>137</v>
      </c>
      <c r="C96" s="186" t="s">
        <v>135</v>
      </c>
      <c r="D96" s="186"/>
      <c r="E96" s="187">
        <v>4</v>
      </c>
      <c r="F96" s="188">
        <f aca="true" t="shared" si="9" ref="F96:F102">G95</f>
        <v>39171</v>
      </c>
      <c r="G96" s="189">
        <f t="shared" si="8"/>
        <v>39175</v>
      </c>
      <c r="H96" s="179">
        <v>1</v>
      </c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>
        <v>28</v>
      </c>
      <c r="T96" s="96">
        <v>2.5</v>
      </c>
      <c r="U96" s="96">
        <f t="shared" si="6"/>
        <v>80</v>
      </c>
    </row>
    <row r="97" spans="1:31" ht="12.75">
      <c r="A97" s="45" t="s">
        <v>137</v>
      </c>
      <c r="C97" s="41" t="s">
        <v>61</v>
      </c>
      <c r="D97" s="88">
        <v>8</v>
      </c>
      <c r="E97" s="42">
        <v>5</v>
      </c>
      <c r="F97" s="43">
        <f t="shared" si="9"/>
        <v>39175</v>
      </c>
      <c r="G97" s="43">
        <f t="shared" si="8"/>
        <v>39180</v>
      </c>
      <c r="H97" s="76" t="s">
        <v>159</v>
      </c>
      <c r="S97" s="107">
        <v>80</v>
      </c>
      <c r="T97" s="96">
        <v>2.5</v>
      </c>
      <c r="U97" s="96">
        <f t="shared" si="6"/>
        <v>100</v>
      </c>
      <c r="AE97" t="s">
        <v>209</v>
      </c>
    </row>
    <row r="98" spans="1:31" ht="12.75">
      <c r="A98" s="45" t="s">
        <v>137</v>
      </c>
      <c r="C98" s="41" t="s">
        <v>62</v>
      </c>
      <c r="D98" s="88">
        <v>2</v>
      </c>
      <c r="E98" s="42">
        <v>2</v>
      </c>
      <c r="F98" s="43">
        <f t="shared" si="9"/>
        <v>39180</v>
      </c>
      <c r="G98" s="43">
        <f t="shared" si="8"/>
        <v>39182</v>
      </c>
      <c r="H98" s="76" t="s">
        <v>159</v>
      </c>
      <c r="S98" s="107">
        <v>23</v>
      </c>
      <c r="T98" s="96">
        <v>2.5</v>
      </c>
      <c r="U98" s="96">
        <f t="shared" si="6"/>
        <v>40</v>
      </c>
      <c r="AE98" t="s">
        <v>209</v>
      </c>
    </row>
    <row r="99" spans="1:31" ht="12.75">
      <c r="A99" s="45" t="s">
        <v>137</v>
      </c>
      <c r="C99" s="41" t="s">
        <v>59</v>
      </c>
      <c r="D99" s="88">
        <v>34</v>
      </c>
      <c r="E99" s="42">
        <v>15</v>
      </c>
      <c r="F99" s="43">
        <f t="shared" si="9"/>
        <v>39182</v>
      </c>
      <c r="G99" s="43">
        <f t="shared" si="8"/>
        <v>39197</v>
      </c>
      <c r="H99" s="76" t="s">
        <v>161</v>
      </c>
      <c r="S99" s="107">
        <v>384</v>
      </c>
      <c r="T99" s="96">
        <v>2.5</v>
      </c>
      <c r="U99" s="96">
        <f t="shared" si="6"/>
        <v>300</v>
      </c>
      <c r="AE99" t="s">
        <v>209</v>
      </c>
    </row>
    <row r="100" spans="1:31" ht="12.75">
      <c r="A100" s="45" t="s">
        <v>137</v>
      </c>
      <c r="C100" s="41" t="s">
        <v>139</v>
      </c>
      <c r="D100" s="88">
        <v>34</v>
      </c>
      <c r="E100" s="42">
        <v>10</v>
      </c>
      <c r="F100" s="43">
        <f t="shared" si="9"/>
        <v>39197</v>
      </c>
      <c r="G100" s="43">
        <f t="shared" si="8"/>
        <v>39207</v>
      </c>
      <c r="H100" s="76" t="s">
        <v>161</v>
      </c>
      <c r="I100" s="93">
        <v>2</v>
      </c>
      <c r="S100" s="107">
        <v>192</v>
      </c>
      <c r="T100" s="96">
        <v>2.5</v>
      </c>
      <c r="U100" s="96">
        <f t="shared" si="6"/>
        <v>200</v>
      </c>
      <c r="AE100" t="s">
        <v>209</v>
      </c>
    </row>
    <row r="101" spans="1:31" ht="12.75">
      <c r="A101" s="45" t="s">
        <v>137</v>
      </c>
      <c r="C101" s="41" t="s">
        <v>60</v>
      </c>
      <c r="D101" s="88">
        <v>7</v>
      </c>
      <c r="E101" s="42">
        <v>5</v>
      </c>
      <c r="F101" s="43">
        <f t="shared" si="9"/>
        <v>39207</v>
      </c>
      <c r="G101" s="43">
        <f t="shared" si="8"/>
        <v>39212</v>
      </c>
      <c r="H101" s="76" t="s">
        <v>164</v>
      </c>
      <c r="S101" s="107">
        <v>38</v>
      </c>
      <c r="T101" s="96">
        <v>2.5</v>
      </c>
      <c r="U101" s="96">
        <f t="shared" si="6"/>
        <v>100</v>
      </c>
      <c r="AE101" t="s">
        <v>209</v>
      </c>
    </row>
    <row r="102" spans="1:31" ht="12.75">
      <c r="A102" s="45" t="s">
        <v>137</v>
      </c>
      <c r="C102" s="41" t="s">
        <v>57</v>
      </c>
      <c r="D102" s="88">
        <v>12</v>
      </c>
      <c r="E102" s="42">
        <v>18</v>
      </c>
      <c r="F102" s="43">
        <f t="shared" si="9"/>
        <v>39212</v>
      </c>
      <c r="G102" s="43">
        <f t="shared" si="7"/>
        <v>39230</v>
      </c>
      <c r="H102" s="76" t="s">
        <v>164</v>
      </c>
      <c r="S102" s="107">
        <v>10</v>
      </c>
      <c r="T102" s="96">
        <v>2.5</v>
      </c>
      <c r="U102" s="96">
        <f t="shared" si="6"/>
        <v>360</v>
      </c>
      <c r="AE102" t="s">
        <v>209</v>
      </c>
    </row>
    <row r="103" spans="1:21" s="192" customFormat="1" ht="12.75">
      <c r="A103" s="122"/>
      <c r="B103" s="206"/>
      <c r="C103" s="193" t="s">
        <v>231</v>
      </c>
      <c r="D103" s="194">
        <v>48</v>
      </c>
      <c r="E103" s="195">
        <v>4</v>
      </c>
      <c r="F103" s="196">
        <f>G102</f>
        <v>39230</v>
      </c>
      <c r="G103" s="196">
        <f>F103+E103</f>
        <v>39234</v>
      </c>
      <c r="H103" s="202"/>
      <c r="S103" s="204">
        <v>288</v>
      </c>
      <c r="T103" s="205">
        <v>2.5</v>
      </c>
      <c r="U103" s="205">
        <f>8*T103*E103</f>
        <v>80</v>
      </c>
    </row>
    <row r="104" spans="1:31" ht="12.75">
      <c r="A104" s="45" t="s">
        <v>137</v>
      </c>
      <c r="C104" s="41" t="s">
        <v>63</v>
      </c>
      <c r="D104" s="88">
        <v>4</v>
      </c>
      <c r="E104" s="42">
        <v>4</v>
      </c>
      <c r="F104" s="43">
        <f>G102</f>
        <v>39230</v>
      </c>
      <c r="G104" s="43">
        <f t="shared" si="7"/>
        <v>39234</v>
      </c>
      <c r="H104" s="76" t="s">
        <v>164</v>
      </c>
      <c r="S104" s="107">
        <v>33.15</v>
      </c>
      <c r="T104" s="96">
        <v>2.5</v>
      </c>
      <c r="U104" s="96">
        <f t="shared" si="6"/>
        <v>80</v>
      </c>
      <c r="AE104" t="s">
        <v>209</v>
      </c>
    </row>
    <row r="105" spans="1:31" ht="12.75">
      <c r="A105" s="45" t="s">
        <v>137</v>
      </c>
      <c r="C105" s="41" t="s">
        <v>64</v>
      </c>
      <c r="D105" s="88">
        <v>2</v>
      </c>
      <c r="E105" s="42">
        <v>2</v>
      </c>
      <c r="F105" s="43">
        <f t="shared" si="4"/>
        <v>39234</v>
      </c>
      <c r="G105" s="43">
        <f t="shared" si="7"/>
        <v>39236</v>
      </c>
      <c r="H105" s="76" t="s">
        <v>164</v>
      </c>
      <c r="S105" s="107">
        <v>63</v>
      </c>
      <c r="T105" s="96">
        <v>2.5</v>
      </c>
      <c r="U105" s="96">
        <f t="shared" si="6"/>
        <v>40</v>
      </c>
      <c r="AE105" t="s">
        <v>209</v>
      </c>
    </row>
    <row r="106" spans="1:8" ht="12.75">
      <c r="A106" s="45" t="s">
        <v>138</v>
      </c>
      <c r="C106" s="41"/>
      <c r="D106" s="88"/>
      <c r="E106" s="42"/>
      <c r="F106" s="43"/>
      <c r="G106" s="43"/>
      <c r="H106" s="76"/>
    </row>
    <row r="107" spans="1:9" ht="12.75">
      <c r="A107" s="45"/>
      <c r="B107" s="60"/>
      <c r="C107" s="41" t="s">
        <v>180</v>
      </c>
      <c r="D107" s="88"/>
      <c r="E107" s="42"/>
      <c r="F107" s="43"/>
      <c r="G107" s="43"/>
      <c r="H107" s="76"/>
      <c r="I107" s="93">
        <v>2</v>
      </c>
    </row>
    <row r="108" spans="1:21" s="180" customFormat="1" ht="12.75">
      <c r="A108" s="190" t="s">
        <v>138</v>
      </c>
      <c r="B108" s="191"/>
      <c r="C108" s="186" t="s">
        <v>52</v>
      </c>
      <c r="D108" s="186">
        <v>26</v>
      </c>
      <c r="E108" s="187">
        <v>12</v>
      </c>
      <c r="F108" s="188">
        <v>39181</v>
      </c>
      <c r="G108" s="188">
        <f aca="true" t="shared" si="10" ref="G108:G123">F108+E108</f>
        <v>39193</v>
      </c>
      <c r="H108" s="179">
        <v>1</v>
      </c>
      <c r="S108" s="180">
        <v>221</v>
      </c>
      <c r="T108" s="96">
        <v>2.5</v>
      </c>
      <c r="U108" s="96">
        <f aca="true" t="shared" si="11" ref="U108:U123">8*T108*E108</f>
        <v>240</v>
      </c>
    </row>
    <row r="109" spans="1:31" ht="12.75">
      <c r="A109" s="45" t="s">
        <v>138</v>
      </c>
      <c r="B109" s="59"/>
      <c r="C109" s="41" t="s">
        <v>53</v>
      </c>
      <c r="D109" s="88">
        <v>3</v>
      </c>
      <c r="E109" s="42">
        <v>7</v>
      </c>
      <c r="F109" s="43">
        <f t="shared" si="4"/>
        <v>39193</v>
      </c>
      <c r="G109" s="43">
        <f t="shared" si="10"/>
        <v>39200</v>
      </c>
      <c r="H109" s="76" t="s">
        <v>160</v>
      </c>
      <c r="S109" s="107">
        <v>29</v>
      </c>
      <c r="T109" s="96">
        <v>2.5</v>
      </c>
      <c r="U109" s="96">
        <f t="shared" si="11"/>
        <v>140</v>
      </c>
      <c r="AE109" t="s">
        <v>209</v>
      </c>
    </row>
    <row r="110" spans="1:31" ht="12.75">
      <c r="A110" s="45" t="s">
        <v>138</v>
      </c>
      <c r="B110" s="59"/>
      <c r="C110" s="41" t="s">
        <v>54</v>
      </c>
      <c r="D110" s="88">
        <v>0</v>
      </c>
      <c r="E110" s="42">
        <v>1</v>
      </c>
      <c r="F110" s="43">
        <f t="shared" si="4"/>
        <v>39200</v>
      </c>
      <c r="G110" s="43">
        <f t="shared" si="10"/>
        <v>39201</v>
      </c>
      <c r="H110" s="76" t="s">
        <v>160</v>
      </c>
      <c r="S110" s="107">
        <v>11</v>
      </c>
      <c r="T110" s="96">
        <v>2.5</v>
      </c>
      <c r="U110" s="96">
        <f t="shared" si="11"/>
        <v>20</v>
      </c>
      <c r="AE110" t="s">
        <v>209</v>
      </c>
    </row>
    <row r="111" spans="1:31" ht="12.75">
      <c r="A111" s="45" t="s">
        <v>138</v>
      </c>
      <c r="B111" s="59"/>
      <c r="C111" s="41" t="s">
        <v>55</v>
      </c>
      <c r="D111" s="88">
        <v>15</v>
      </c>
      <c r="E111" s="42">
        <v>3</v>
      </c>
      <c r="F111" s="43">
        <f t="shared" si="4"/>
        <v>39201</v>
      </c>
      <c r="G111" s="43">
        <f t="shared" si="10"/>
        <v>39204</v>
      </c>
      <c r="H111" s="76" t="s">
        <v>160</v>
      </c>
      <c r="I111" s="93">
        <v>2</v>
      </c>
      <c r="S111" s="107">
        <v>86</v>
      </c>
      <c r="T111" s="96">
        <v>2.5</v>
      </c>
      <c r="U111" s="96">
        <f t="shared" si="11"/>
        <v>60</v>
      </c>
      <c r="AE111" t="s">
        <v>209</v>
      </c>
    </row>
    <row r="112" spans="1:31" ht="12.75">
      <c r="A112" s="45" t="s">
        <v>138</v>
      </c>
      <c r="B112" s="59"/>
      <c r="C112" s="41" t="s">
        <v>56</v>
      </c>
      <c r="D112" s="88">
        <v>28</v>
      </c>
      <c r="E112" s="42">
        <v>14</v>
      </c>
      <c r="F112" s="43">
        <f t="shared" si="4"/>
        <v>39204</v>
      </c>
      <c r="G112" s="43">
        <f t="shared" si="10"/>
        <v>39218</v>
      </c>
      <c r="H112" s="76" t="s">
        <v>161</v>
      </c>
      <c r="S112" s="107">
        <v>420</v>
      </c>
      <c r="T112" s="96">
        <v>2.5</v>
      </c>
      <c r="U112" s="96">
        <f t="shared" si="11"/>
        <v>280</v>
      </c>
      <c r="AE112" t="s">
        <v>209</v>
      </c>
    </row>
    <row r="113" spans="1:31" ht="12.75">
      <c r="A113" s="45" t="s">
        <v>138</v>
      </c>
      <c r="B113" s="59"/>
      <c r="C113" s="41" t="s">
        <v>58</v>
      </c>
      <c r="D113" s="88">
        <v>26</v>
      </c>
      <c r="E113" s="42">
        <v>3</v>
      </c>
      <c r="F113" s="43">
        <f t="shared" si="4"/>
        <v>39218</v>
      </c>
      <c r="G113" s="43">
        <f aca="true" t="shared" si="12" ref="G113:G119">F113+E113</f>
        <v>39221</v>
      </c>
      <c r="H113" s="76" t="s">
        <v>161</v>
      </c>
      <c r="S113" s="107">
        <v>266</v>
      </c>
      <c r="T113" s="96">
        <v>2.5</v>
      </c>
      <c r="U113" s="96">
        <f t="shared" si="11"/>
        <v>60</v>
      </c>
      <c r="AE113" t="s">
        <v>209</v>
      </c>
    </row>
    <row r="114" spans="1:31" ht="12.75">
      <c r="A114" s="45" t="s">
        <v>138</v>
      </c>
      <c r="B114" s="59"/>
      <c r="C114" s="41" t="s">
        <v>135</v>
      </c>
      <c r="D114" s="88"/>
      <c r="E114" s="42">
        <v>4</v>
      </c>
      <c r="F114" s="43">
        <f t="shared" si="4"/>
        <v>39221</v>
      </c>
      <c r="G114" s="43">
        <f t="shared" si="12"/>
        <v>39225</v>
      </c>
      <c r="H114" s="76" t="s">
        <v>161</v>
      </c>
      <c r="S114" s="107">
        <v>28</v>
      </c>
      <c r="T114" s="96">
        <v>2.5</v>
      </c>
      <c r="U114" s="96">
        <f t="shared" si="11"/>
        <v>80</v>
      </c>
      <c r="AE114" t="s">
        <v>209</v>
      </c>
    </row>
    <row r="115" spans="1:31" ht="12.75">
      <c r="A115" s="45" t="s">
        <v>138</v>
      </c>
      <c r="B115" s="59"/>
      <c r="C115" s="41" t="s">
        <v>61</v>
      </c>
      <c r="D115" s="88">
        <v>8</v>
      </c>
      <c r="E115" s="42">
        <v>5</v>
      </c>
      <c r="F115" s="43">
        <f t="shared" si="4"/>
        <v>39225</v>
      </c>
      <c r="G115" s="43">
        <f t="shared" si="12"/>
        <v>39230</v>
      </c>
      <c r="H115" s="76" t="s">
        <v>165</v>
      </c>
      <c r="S115" s="107">
        <v>50</v>
      </c>
      <c r="T115" s="96">
        <v>2.5</v>
      </c>
      <c r="U115" s="96">
        <f t="shared" si="11"/>
        <v>100</v>
      </c>
      <c r="AE115" t="s">
        <v>209</v>
      </c>
    </row>
    <row r="116" spans="1:31" ht="12.75">
      <c r="A116" s="45" t="s">
        <v>138</v>
      </c>
      <c r="B116" s="59"/>
      <c r="C116" s="41" t="s">
        <v>62</v>
      </c>
      <c r="D116" s="88">
        <v>2</v>
      </c>
      <c r="E116" s="42">
        <v>2</v>
      </c>
      <c r="F116" s="43">
        <f t="shared" si="4"/>
        <v>39230</v>
      </c>
      <c r="G116" s="43">
        <f t="shared" si="12"/>
        <v>39232</v>
      </c>
      <c r="H116" s="76" t="s">
        <v>166</v>
      </c>
      <c r="S116" s="107">
        <v>22</v>
      </c>
      <c r="T116" s="96">
        <v>2.5</v>
      </c>
      <c r="U116" s="96">
        <f t="shared" si="11"/>
        <v>40</v>
      </c>
      <c r="AE116" t="s">
        <v>209</v>
      </c>
    </row>
    <row r="117" spans="1:31" ht="12.75">
      <c r="A117" s="45" t="s">
        <v>138</v>
      </c>
      <c r="B117" s="59"/>
      <c r="C117" s="41" t="s">
        <v>59</v>
      </c>
      <c r="D117" s="88">
        <v>29</v>
      </c>
      <c r="E117" s="42">
        <v>15</v>
      </c>
      <c r="F117" s="43">
        <f t="shared" si="4"/>
        <v>39232</v>
      </c>
      <c r="G117" s="43">
        <f t="shared" si="12"/>
        <v>39247</v>
      </c>
      <c r="H117" s="76" t="s">
        <v>166</v>
      </c>
      <c r="S117" s="107">
        <v>352</v>
      </c>
      <c r="T117" s="96">
        <v>2.5</v>
      </c>
      <c r="U117" s="96">
        <f t="shared" si="11"/>
        <v>300</v>
      </c>
      <c r="AE117" t="s">
        <v>209</v>
      </c>
    </row>
    <row r="118" spans="1:31" ht="12.75">
      <c r="A118" s="45" t="s">
        <v>138</v>
      </c>
      <c r="C118" s="41" t="s">
        <v>139</v>
      </c>
      <c r="D118" s="88">
        <v>34</v>
      </c>
      <c r="E118" s="42">
        <v>10</v>
      </c>
      <c r="F118" s="43">
        <f t="shared" si="4"/>
        <v>39247</v>
      </c>
      <c r="G118" s="43">
        <f t="shared" si="12"/>
        <v>39257</v>
      </c>
      <c r="H118" s="76" t="s">
        <v>166</v>
      </c>
      <c r="I118" s="93">
        <v>2</v>
      </c>
      <c r="S118" s="107">
        <v>192</v>
      </c>
      <c r="T118" s="96">
        <v>2.5</v>
      </c>
      <c r="U118" s="96">
        <f t="shared" si="11"/>
        <v>200</v>
      </c>
      <c r="AE118" t="s">
        <v>209</v>
      </c>
    </row>
    <row r="119" spans="1:31" ht="12.75">
      <c r="A119" s="45" t="s">
        <v>138</v>
      </c>
      <c r="B119" s="59"/>
      <c r="C119" s="41" t="s">
        <v>60</v>
      </c>
      <c r="D119" s="88">
        <v>4</v>
      </c>
      <c r="E119" s="42">
        <v>5</v>
      </c>
      <c r="F119" s="43">
        <f t="shared" si="4"/>
        <v>39257</v>
      </c>
      <c r="G119" s="43">
        <f t="shared" si="12"/>
        <v>39262</v>
      </c>
      <c r="H119" s="76" t="s">
        <v>166</v>
      </c>
      <c r="S119" s="107">
        <v>36</v>
      </c>
      <c r="T119" s="96">
        <v>2.5</v>
      </c>
      <c r="U119" s="96">
        <f t="shared" si="11"/>
        <v>100</v>
      </c>
      <c r="AE119" t="s">
        <v>209</v>
      </c>
    </row>
    <row r="120" spans="1:31" ht="12.75">
      <c r="A120" s="45" t="s">
        <v>138</v>
      </c>
      <c r="B120" s="59"/>
      <c r="C120" s="41" t="s">
        <v>57</v>
      </c>
      <c r="D120" s="88">
        <v>2</v>
      </c>
      <c r="E120" s="42">
        <v>18</v>
      </c>
      <c r="F120" s="43">
        <f t="shared" si="4"/>
        <v>39262</v>
      </c>
      <c r="G120" s="43">
        <f t="shared" si="10"/>
        <v>39280</v>
      </c>
      <c r="H120" s="76" t="s">
        <v>166</v>
      </c>
      <c r="S120" s="107">
        <v>10</v>
      </c>
      <c r="T120" s="96">
        <v>2.5</v>
      </c>
      <c r="U120" s="96">
        <f t="shared" si="11"/>
        <v>360</v>
      </c>
      <c r="AE120" t="s">
        <v>209</v>
      </c>
    </row>
    <row r="121" spans="1:21" s="192" customFormat="1" ht="12.75">
      <c r="A121" s="122"/>
      <c r="B121" s="206"/>
      <c r="C121" s="193" t="s">
        <v>231</v>
      </c>
      <c r="D121" s="194">
        <v>48</v>
      </c>
      <c r="E121" s="195">
        <v>4</v>
      </c>
      <c r="F121" s="196">
        <f>G120</f>
        <v>39280</v>
      </c>
      <c r="G121" s="196">
        <f>F121+E121</f>
        <v>39284</v>
      </c>
      <c r="H121" s="202"/>
      <c r="S121" s="204">
        <v>288</v>
      </c>
      <c r="T121" s="205">
        <v>2.5</v>
      </c>
      <c r="U121" s="205">
        <f>8*T121*E121</f>
        <v>80</v>
      </c>
    </row>
    <row r="122" spans="1:31" ht="12.75">
      <c r="A122" s="45" t="s">
        <v>138</v>
      </c>
      <c r="B122" s="59"/>
      <c r="C122" s="41" t="s">
        <v>63</v>
      </c>
      <c r="D122" s="88">
        <v>2</v>
      </c>
      <c r="E122" s="42">
        <v>4</v>
      </c>
      <c r="F122" s="43">
        <f>G120</f>
        <v>39280</v>
      </c>
      <c r="G122" s="43">
        <f t="shared" si="10"/>
        <v>39284</v>
      </c>
      <c r="H122" s="76" t="s">
        <v>166</v>
      </c>
      <c r="S122" s="107">
        <v>33.15</v>
      </c>
      <c r="T122" s="96">
        <v>2.5</v>
      </c>
      <c r="U122" s="96">
        <f t="shared" si="11"/>
        <v>80</v>
      </c>
      <c r="AE122" t="s">
        <v>209</v>
      </c>
    </row>
    <row r="123" spans="1:31" ht="12.75">
      <c r="A123" s="45" t="s">
        <v>138</v>
      </c>
      <c r="B123" s="63"/>
      <c r="C123" s="41" t="s">
        <v>64</v>
      </c>
      <c r="D123" s="88">
        <v>2</v>
      </c>
      <c r="E123" s="42">
        <v>2</v>
      </c>
      <c r="F123" s="43">
        <f t="shared" si="4"/>
        <v>39284</v>
      </c>
      <c r="G123" s="43">
        <f t="shared" si="10"/>
        <v>39286</v>
      </c>
      <c r="H123" s="76" t="s">
        <v>166</v>
      </c>
      <c r="S123" s="107">
        <v>43</v>
      </c>
      <c r="T123" s="96">
        <v>2.5</v>
      </c>
      <c r="U123" s="96">
        <f t="shared" si="11"/>
        <v>40</v>
      </c>
      <c r="AE123" t="s">
        <v>209</v>
      </c>
    </row>
    <row r="124" spans="1:8" ht="12.75">
      <c r="A124" s="59"/>
      <c r="B124" s="45" t="s">
        <v>65</v>
      </c>
      <c r="C124" s="41"/>
      <c r="D124" s="88"/>
      <c r="E124" s="42"/>
      <c r="F124" s="43"/>
      <c r="G124" s="43"/>
      <c r="H124" s="76"/>
    </row>
    <row r="125" spans="1:21" s="192" customFormat="1" ht="12.75">
      <c r="A125" s="122"/>
      <c r="B125" s="206"/>
      <c r="C125" s="193" t="s">
        <v>225</v>
      </c>
      <c r="D125" s="194">
        <v>48</v>
      </c>
      <c r="E125" s="195">
        <v>17</v>
      </c>
      <c r="F125" s="196">
        <v>39457</v>
      </c>
      <c r="G125" s="196">
        <f>F125+E125</f>
        <v>39474</v>
      </c>
      <c r="H125" s="202"/>
      <c r="S125" s="204">
        <v>288</v>
      </c>
      <c r="T125" s="205">
        <v>2.5</v>
      </c>
      <c r="U125" s="205">
        <f>8*T125*E125</f>
        <v>340</v>
      </c>
    </row>
    <row r="126" spans="1:21" s="192" customFormat="1" ht="12.75">
      <c r="A126" s="122"/>
      <c r="B126" s="206"/>
      <c r="C126" s="193" t="s">
        <v>231</v>
      </c>
      <c r="D126" s="194">
        <v>48</v>
      </c>
      <c r="E126" s="195">
        <v>2</v>
      </c>
      <c r="F126" s="196">
        <f>G125</f>
        <v>39474</v>
      </c>
      <c r="G126" s="196">
        <f>F126+E126</f>
        <v>39476</v>
      </c>
      <c r="H126" s="202"/>
      <c r="S126" s="204">
        <v>288</v>
      </c>
      <c r="T126" s="205">
        <v>2.5</v>
      </c>
      <c r="U126" s="205">
        <f>8*T126*E126</f>
        <v>40</v>
      </c>
    </row>
    <row r="127" spans="1:8" ht="12.75">
      <c r="A127" s="60"/>
      <c r="B127" s="57" t="s">
        <v>132</v>
      </c>
      <c r="C127" s="50"/>
      <c r="D127" s="90"/>
      <c r="E127" s="51"/>
      <c r="F127" s="52"/>
      <c r="G127" s="52"/>
      <c r="H127" s="76"/>
    </row>
    <row r="128" spans="2:29" ht="12.75">
      <c r="B128" s="59"/>
      <c r="C128" s="47" t="s">
        <v>123</v>
      </c>
      <c r="D128" s="88">
        <v>46</v>
      </c>
      <c r="E128" s="41">
        <v>2</v>
      </c>
      <c r="F128" s="48">
        <v>39181</v>
      </c>
      <c r="G128" s="43">
        <f aca="true" t="shared" si="13" ref="G128:G136">F128+E128</f>
        <v>39183</v>
      </c>
      <c r="H128" s="76"/>
      <c r="I128" s="93">
        <v>3</v>
      </c>
      <c r="J128" s="49"/>
      <c r="K128" s="47"/>
      <c r="L128" s="47"/>
      <c r="M128" s="47"/>
      <c r="N128" s="47"/>
      <c r="O128" s="47"/>
      <c r="P128" s="47"/>
      <c r="Q128" s="47"/>
      <c r="R128" s="47"/>
      <c r="S128" s="108"/>
      <c r="T128" s="96">
        <v>2.5</v>
      </c>
      <c r="U128" s="96">
        <f aca="true" t="shared" si="14" ref="U128:U142">8*T128*E128</f>
        <v>40</v>
      </c>
      <c r="V128" s="47"/>
      <c r="W128" s="47"/>
      <c r="X128" s="47"/>
      <c r="Y128" s="47"/>
      <c r="Z128" s="47"/>
      <c r="AA128" s="47"/>
      <c r="AB128" s="47"/>
      <c r="AC128" s="47"/>
    </row>
    <row r="129" spans="2:29" ht="12.75">
      <c r="B129" s="59"/>
      <c r="C129" s="47" t="s">
        <v>124</v>
      </c>
      <c r="D129" s="88">
        <v>67</v>
      </c>
      <c r="E129" s="41">
        <v>12</v>
      </c>
      <c r="F129" s="48">
        <v>39181</v>
      </c>
      <c r="G129" s="43">
        <f t="shared" si="13"/>
        <v>39193</v>
      </c>
      <c r="H129" s="76"/>
      <c r="I129" s="93">
        <v>2</v>
      </c>
      <c r="J129" s="49"/>
      <c r="K129" s="47"/>
      <c r="L129" s="47"/>
      <c r="M129" s="47"/>
      <c r="N129" s="47"/>
      <c r="O129" s="47"/>
      <c r="P129" s="47"/>
      <c r="Q129" s="47"/>
      <c r="R129" s="47"/>
      <c r="S129" s="108"/>
      <c r="T129" s="96">
        <v>2.5</v>
      </c>
      <c r="U129" s="96">
        <f t="shared" si="14"/>
        <v>240</v>
      </c>
      <c r="V129" s="47"/>
      <c r="W129" s="47"/>
      <c r="X129" s="47"/>
      <c r="Y129" s="47"/>
      <c r="Z129" s="47"/>
      <c r="AA129" s="47"/>
      <c r="AB129" s="47"/>
      <c r="AC129" s="47"/>
    </row>
    <row r="130" spans="1:29" s="121" customFormat="1" ht="12.75">
      <c r="A130" s="110"/>
      <c r="B130" s="111"/>
      <c r="C130" s="112" t="s">
        <v>125</v>
      </c>
      <c r="D130" s="113">
        <v>36</v>
      </c>
      <c r="E130" s="114">
        <v>36</v>
      </c>
      <c r="F130" s="115">
        <v>39170</v>
      </c>
      <c r="G130" s="116">
        <f t="shared" si="13"/>
        <v>39206</v>
      </c>
      <c r="H130" s="117"/>
      <c r="I130" s="117"/>
      <c r="J130" s="118"/>
      <c r="K130" s="112"/>
      <c r="L130" s="112"/>
      <c r="M130" s="112"/>
      <c r="N130" s="112"/>
      <c r="O130" s="112"/>
      <c r="P130" s="112"/>
      <c r="Q130" s="112"/>
      <c r="R130" s="112"/>
      <c r="S130" s="119"/>
      <c r="T130" s="120">
        <v>0</v>
      </c>
      <c r="U130" s="120">
        <f t="shared" si="14"/>
        <v>0</v>
      </c>
      <c r="V130" s="112"/>
      <c r="W130" s="112"/>
      <c r="X130" s="112"/>
      <c r="Y130" s="112"/>
      <c r="Z130" s="112"/>
      <c r="AA130" s="112"/>
      <c r="AB130" s="112"/>
      <c r="AC130" s="112"/>
    </row>
    <row r="131" spans="2:29" ht="12.75">
      <c r="B131" s="59"/>
      <c r="C131" s="47" t="s">
        <v>140</v>
      </c>
      <c r="D131" s="88">
        <v>90</v>
      </c>
      <c r="E131" s="41">
        <v>7</v>
      </c>
      <c r="F131" s="48">
        <v>39175</v>
      </c>
      <c r="G131" s="43">
        <f t="shared" si="13"/>
        <v>39182</v>
      </c>
      <c r="H131" s="76"/>
      <c r="I131" s="93">
        <v>2</v>
      </c>
      <c r="J131" s="49"/>
      <c r="K131" s="47"/>
      <c r="L131" s="47"/>
      <c r="M131" s="47"/>
      <c r="N131" s="47"/>
      <c r="O131" s="47"/>
      <c r="P131" s="47"/>
      <c r="Q131" s="47"/>
      <c r="R131" s="47"/>
      <c r="S131" s="108"/>
      <c r="T131" s="96">
        <v>2.5</v>
      </c>
      <c r="U131" s="96">
        <f t="shared" si="14"/>
        <v>140</v>
      </c>
      <c r="V131" s="47"/>
      <c r="W131" s="47"/>
      <c r="X131" s="47"/>
      <c r="Y131" s="47"/>
      <c r="Z131" s="47"/>
      <c r="AA131" s="47"/>
      <c r="AB131" s="47"/>
      <c r="AC131" s="47"/>
    </row>
    <row r="132" spans="2:29" ht="12.75">
      <c r="B132" s="59"/>
      <c r="C132" s="47" t="s">
        <v>126</v>
      </c>
      <c r="D132" s="88">
        <v>6</v>
      </c>
      <c r="E132" s="41">
        <v>6</v>
      </c>
      <c r="F132" s="48">
        <v>39182</v>
      </c>
      <c r="G132" s="43">
        <f t="shared" si="13"/>
        <v>39188</v>
      </c>
      <c r="H132" s="76"/>
      <c r="I132" s="93">
        <v>40</v>
      </c>
      <c r="J132" s="49"/>
      <c r="K132" s="47"/>
      <c r="L132" s="47"/>
      <c r="M132" s="47"/>
      <c r="N132" s="47"/>
      <c r="O132" s="47"/>
      <c r="P132" s="47"/>
      <c r="Q132" s="47"/>
      <c r="R132" s="47"/>
      <c r="S132" s="108"/>
      <c r="T132" s="96">
        <v>2.5</v>
      </c>
      <c r="U132" s="96">
        <f t="shared" si="14"/>
        <v>120</v>
      </c>
      <c r="V132" s="47"/>
      <c r="W132" s="47"/>
      <c r="X132" s="47"/>
      <c r="Y132" s="47"/>
      <c r="Z132" s="47"/>
      <c r="AA132" s="47"/>
      <c r="AB132" s="47"/>
      <c r="AC132" s="47"/>
    </row>
    <row r="133" spans="2:29" ht="12.75">
      <c r="B133" s="59"/>
      <c r="C133" s="47" t="s">
        <v>127</v>
      </c>
      <c r="D133" s="88">
        <v>56</v>
      </c>
      <c r="E133" s="41">
        <v>20</v>
      </c>
      <c r="F133" s="48">
        <v>39171</v>
      </c>
      <c r="G133" s="43">
        <f t="shared" si="13"/>
        <v>39191</v>
      </c>
      <c r="H133" s="76"/>
      <c r="I133" s="93">
        <v>25</v>
      </c>
      <c r="J133" s="49"/>
      <c r="K133" s="47"/>
      <c r="L133" s="47"/>
      <c r="M133" s="47"/>
      <c r="N133" s="47"/>
      <c r="O133" s="47"/>
      <c r="P133" s="47"/>
      <c r="Q133" s="47"/>
      <c r="R133" s="47"/>
      <c r="S133" s="108"/>
      <c r="T133" s="96">
        <v>2.5</v>
      </c>
      <c r="U133" s="96">
        <f t="shared" si="14"/>
        <v>400</v>
      </c>
      <c r="V133" s="47"/>
      <c r="W133" s="47"/>
      <c r="X133" s="47"/>
      <c r="Y133" s="47"/>
      <c r="Z133" s="47"/>
      <c r="AA133" s="47"/>
      <c r="AB133" s="47"/>
      <c r="AC133" s="47"/>
    </row>
    <row r="134" spans="2:29" ht="12.75">
      <c r="B134" s="59"/>
      <c r="C134" s="47" t="s">
        <v>128</v>
      </c>
      <c r="D134" s="88">
        <v>4</v>
      </c>
      <c r="E134" s="41">
        <v>4</v>
      </c>
      <c r="F134" s="48">
        <v>39174</v>
      </c>
      <c r="G134" s="43">
        <f t="shared" si="13"/>
        <v>39178</v>
      </c>
      <c r="H134" s="76"/>
      <c r="I134" s="76"/>
      <c r="J134" s="49"/>
      <c r="K134" s="47"/>
      <c r="L134" s="47"/>
      <c r="M134" s="47"/>
      <c r="N134" s="47"/>
      <c r="O134" s="47"/>
      <c r="P134" s="47"/>
      <c r="Q134" s="47"/>
      <c r="R134" s="47"/>
      <c r="S134" s="108"/>
      <c r="T134" s="96">
        <v>2.5</v>
      </c>
      <c r="U134" s="96">
        <f t="shared" si="14"/>
        <v>80</v>
      </c>
      <c r="V134" s="47"/>
      <c r="W134" s="47"/>
      <c r="X134" s="47"/>
      <c r="Y134" s="47"/>
      <c r="Z134" s="47"/>
      <c r="AA134" s="47"/>
      <c r="AB134" s="47"/>
      <c r="AC134" s="47"/>
    </row>
    <row r="135" spans="2:29" ht="12.75">
      <c r="B135" s="59"/>
      <c r="C135" s="47" t="s">
        <v>129</v>
      </c>
      <c r="D135" s="88">
        <v>11</v>
      </c>
      <c r="E135" s="41">
        <v>11</v>
      </c>
      <c r="F135" s="48">
        <v>39181</v>
      </c>
      <c r="G135" s="43">
        <f t="shared" si="13"/>
        <v>39192</v>
      </c>
      <c r="H135" s="76"/>
      <c r="I135" s="93">
        <v>2</v>
      </c>
      <c r="J135" s="49"/>
      <c r="K135" s="47"/>
      <c r="L135" s="47"/>
      <c r="M135" s="47"/>
      <c r="N135" s="47"/>
      <c r="O135" s="47"/>
      <c r="P135" s="47"/>
      <c r="Q135" s="47"/>
      <c r="R135" s="47"/>
      <c r="S135" s="108"/>
      <c r="T135" s="96">
        <v>2.5</v>
      </c>
      <c r="U135" s="96">
        <f t="shared" si="14"/>
        <v>220</v>
      </c>
      <c r="V135" s="47"/>
      <c r="W135" s="47"/>
      <c r="X135" s="47"/>
      <c r="Y135" s="47"/>
      <c r="Z135" s="47"/>
      <c r="AA135" s="47"/>
      <c r="AB135" s="47"/>
      <c r="AC135" s="47"/>
    </row>
    <row r="136" spans="2:29" ht="12.75">
      <c r="B136" s="59"/>
      <c r="C136" s="47" t="s">
        <v>130</v>
      </c>
      <c r="D136" s="88">
        <v>42</v>
      </c>
      <c r="E136" s="41">
        <v>15</v>
      </c>
      <c r="F136" s="48">
        <v>39171</v>
      </c>
      <c r="G136" s="43">
        <f t="shared" si="13"/>
        <v>39186</v>
      </c>
      <c r="H136" s="76"/>
      <c r="I136" s="93">
        <v>15</v>
      </c>
      <c r="J136" s="49"/>
      <c r="K136" s="47"/>
      <c r="L136" s="47"/>
      <c r="M136" s="47"/>
      <c r="N136" s="47"/>
      <c r="O136" s="47"/>
      <c r="P136" s="47"/>
      <c r="Q136" s="47"/>
      <c r="R136" s="47"/>
      <c r="S136" s="108"/>
      <c r="T136" s="96">
        <v>2.5</v>
      </c>
      <c r="U136" s="96">
        <f t="shared" si="14"/>
        <v>300</v>
      </c>
      <c r="V136" s="47"/>
      <c r="W136" s="47"/>
      <c r="X136" s="47"/>
      <c r="Y136" s="47"/>
      <c r="Z136" s="47"/>
      <c r="AA136" s="47"/>
      <c r="AB136" s="47"/>
      <c r="AC136" s="47"/>
    </row>
    <row r="137" spans="2:29" ht="12.75">
      <c r="B137" s="59"/>
      <c r="C137" s="47" t="s">
        <v>131</v>
      </c>
      <c r="D137" s="91"/>
      <c r="E137" s="47"/>
      <c r="F137" s="48"/>
      <c r="G137" s="66">
        <v>39245</v>
      </c>
      <c r="H137" s="77"/>
      <c r="I137" s="76"/>
      <c r="J137" s="49"/>
      <c r="K137" s="47"/>
      <c r="L137" s="47"/>
      <c r="M137" s="47"/>
      <c r="N137" s="47"/>
      <c r="O137" s="47"/>
      <c r="P137" s="47"/>
      <c r="Q137" s="47"/>
      <c r="R137" s="47"/>
      <c r="S137" s="108"/>
      <c r="T137" s="96">
        <v>2.5</v>
      </c>
      <c r="U137" s="96">
        <f t="shared" si="14"/>
        <v>0</v>
      </c>
      <c r="V137" s="47"/>
      <c r="W137" s="47"/>
      <c r="X137" s="47"/>
      <c r="Y137" s="47"/>
      <c r="Z137" s="47"/>
      <c r="AA137" s="47"/>
      <c r="AB137" s="47"/>
      <c r="AC137" s="47"/>
    </row>
    <row r="138" spans="1:21" s="192" customFormat="1" ht="12.75">
      <c r="A138" s="122"/>
      <c r="B138" s="122"/>
      <c r="C138" s="193" t="s">
        <v>226</v>
      </c>
      <c r="D138" s="194">
        <v>2</v>
      </c>
      <c r="E138" s="195">
        <v>120</v>
      </c>
      <c r="F138" s="196">
        <f>G137</f>
        <v>39245</v>
      </c>
      <c r="G138" s="196"/>
      <c r="H138" s="202"/>
      <c r="I138" s="203">
        <v>10</v>
      </c>
      <c r="S138" s="204">
        <v>48</v>
      </c>
      <c r="T138" s="205">
        <v>1</v>
      </c>
      <c r="U138" s="205">
        <f t="shared" si="14"/>
        <v>960</v>
      </c>
    </row>
    <row r="139" spans="1:21" ht="12.75">
      <c r="A139" s="59"/>
      <c r="B139" s="59"/>
      <c r="C139" s="41" t="s">
        <v>210</v>
      </c>
      <c r="D139" s="88">
        <v>4</v>
      </c>
      <c r="E139" s="41">
        <v>4</v>
      </c>
      <c r="F139" s="43">
        <v>39104</v>
      </c>
      <c r="G139" s="43">
        <f>F139+E139</f>
        <v>39108</v>
      </c>
      <c r="H139" s="76"/>
      <c r="I139" s="93">
        <v>2</v>
      </c>
      <c r="S139" s="107">
        <v>20</v>
      </c>
      <c r="T139" s="96">
        <v>2.5</v>
      </c>
      <c r="U139" s="96">
        <f t="shared" si="14"/>
        <v>80</v>
      </c>
    </row>
    <row r="140" spans="1:21" ht="12.75">
      <c r="A140" s="59"/>
      <c r="B140" s="59"/>
      <c r="C140" s="41" t="s">
        <v>211</v>
      </c>
      <c r="D140" s="88">
        <v>3</v>
      </c>
      <c r="E140" s="41">
        <v>3</v>
      </c>
      <c r="F140" s="43">
        <v>39179</v>
      </c>
      <c r="G140" s="43">
        <f>F140+E140</f>
        <v>39182</v>
      </c>
      <c r="H140" s="76"/>
      <c r="I140" s="93">
        <v>2</v>
      </c>
      <c r="S140" s="107">
        <v>10</v>
      </c>
      <c r="T140" s="96">
        <v>2.5</v>
      </c>
      <c r="U140" s="96">
        <f t="shared" si="14"/>
        <v>60</v>
      </c>
    </row>
    <row r="141" spans="1:21" ht="12.75">
      <c r="A141" s="59"/>
      <c r="B141" s="59"/>
      <c r="C141" s="41" t="s">
        <v>212</v>
      </c>
      <c r="D141" s="88"/>
      <c r="E141" s="41">
        <v>6</v>
      </c>
      <c r="F141" s="43">
        <v>39190</v>
      </c>
      <c r="G141" s="43">
        <f>F141+E141</f>
        <v>39196</v>
      </c>
      <c r="H141" s="76"/>
      <c r="I141" s="93">
        <v>2</v>
      </c>
      <c r="S141" s="107">
        <v>6</v>
      </c>
      <c r="T141" s="96">
        <v>2.5</v>
      </c>
      <c r="U141" s="96">
        <f t="shared" si="14"/>
        <v>120</v>
      </c>
    </row>
    <row r="142" spans="1:21" ht="12.75">
      <c r="A142" s="59"/>
      <c r="B142" s="59"/>
      <c r="C142" s="41" t="s">
        <v>213</v>
      </c>
      <c r="D142" s="88"/>
      <c r="E142" s="41">
        <v>3</v>
      </c>
      <c r="F142" s="43">
        <v>39239</v>
      </c>
      <c r="G142" s="43">
        <f>F142+E142</f>
        <v>39242</v>
      </c>
      <c r="H142" s="76"/>
      <c r="I142" s="93">
        <v>2</v>
      </c>
      <c r="S142" s="107">
        <v>6</v>
      </c>
      <c r="T142" s="96">
        <v>2.5</v>
      </c>
      <c r="U142" s="96">
        <f t="shared" si="14"/>
        <v>60</v>
      </c>
    </row>
    <row r="143" spans="2:29" ht="12.75">
      <c r="B143" s="45" t="s">
        <v>67</v>
      </c>
      <c r="C143" s="47"/>
      <c r="D143" s="91"/>
      <c r="E143" s="47"/>
      <c r="F143" s="48"/>
      <c r="G143" s="66"/>
      <c r="H143" s="77"/>
      <c r="I143" s="47"/>
      <c r="J143" s="49"/>
      <c r="K143" s="47"/>
      <c r="L143" s="47"/>
      <c r="M143" s="47"/>
      <c r="N143" s="47"/>
      <c r="O143" s="47"/>
      <c r="P143" s="47"/>
      <c r="Q143" s="47"/>
      <c r="R143" s="47"/>
      <c r="S143" s="108"/>
      <c r="V143" s="47"/>
      <c r="W143" s="47"/>
      <c r="X143" s="47"/>
      <c r="Y143" s="47"/>
      <c r="Z143" s="47"/>
      <c r="AA143" s="47"/>
      <c r="AB143" s="47"/>
      <c r="AC143" s="47"/>
    </row>
    <row r="144" spans="1:9" ht="12.75">
      <c r="A144" s="45"/>
      <c r="B144" s="60"/>
      <c r="C144" s="41" t="s">
        <v>180</v>
      </c>
      <c r="D144" s="88"/>
      <c r="E144" s="42"/>
      <c r="F144" s="43"/>
      <c r="G144" s="43"/>
      <c r="H144" s="76"/>
      <c r="I144" s="93">
        <v>5</v>
      </c>
    </row>
    <row r="145" spans="1:21" ht="12.75">
      <c r="A145" s="59"/>
      <c r="B145" s="59"/>
      <c r="C145" s="41" t="s">
        <v>70</v>
      </c>
      <c r="D145" s="88">
        <v>7</v>
      </c>
      <c r="E145" s="42">
        <v>7</v>
      </c>
      <c r="F145" s="43">
        <v>39176</v>
      </c>
      <c r="G145" s="43">
        <f>F145+E145</f>
        <v>39183</v>
      </c>
      <c r="H145" s="76"/>
      <c r="S145" s="107">
        <v>88</v>
      </c>
      <c r="T145" s="96">
        <v>2.5</v>
      </c>
      <c r="U145" s="96">
        <f aca="true" t="shared" si="15" ref="U145:U172">8*T145*E145</f>
        <v>140</v>
      </c>
    </row>
    <row r="146" spans="1:21" ht="13.5" thickBot="1">
      <c r="A146" s="59"/>
      <c r="B146" s="59"/>
      <c r="C146" s="41" t="s">
        <v>169</v>
      </c>
      <c r="D146" s="88">
        <v>7</v>
      </c>
      <c r="E146" s="42">
        <v>7</v>
      </c>
      <c r="F146" s="43">
        <v>39202</v>
      </c>
      <c r="G146" s="43">
        <f>F146+E146</f>
        <v>39209</v>
      </c>
      <c r="H146" s="76"/>
      <c r="S146" s="107">
        <v>88</v>
      </c>
      <c r="T146" s="96">
        <v>2.5</v>
      </c>
      <c r="U146" s="96">
        <f t="shared" si="15"/>
        <v>140</v>
      </c>
    </row>
    <row r="147" spans="1:21" ht="12.75">
      <c r="A147" s="59"/>
      <c r="B147" s="122" t="s">
        <v>183</v>
      </c>
      <c r="C147" s="143" t="s">
        <v>167</v>
      </c>
      <c r="D147" s="144"/>
      <c r="E147" s="145">
        <v>1</v>
      </c>
      <c r="F147" s="139">
        <f>G146</f>
        <v>39209</v>
      </c>
      <c r="G147" s="43">
        <f aca="true" t="shared" si="16" ref="G147:G171">F147+E147</f>
        <v>39210</v>
      </c>
      <c r="H147" s="76"/>
      <c r="S147" s="107">
        <v>360</v>
      </c>
      <c r="T147" s="96">
        <v>2.5</v>
      </c>
      <c r="U147" s="123">
        <f t="shared" si="15"/>
        <v>20</v>
      </c>
    </row>
    <row r="148" spans="1:21" ht="12.75">
      <c r="A148" s="59"/>
      <c r="B148" s="122" t="s">
        <v>183</v>
      </c>
      <c r="C148" s="146" t="s">
        <v>156</v>
      </c>
      <c r="D148" s="88">
        <v>2</v>
      </c>
      <c r="E148" s="147">
        <v>4</v>
      </c>
      <c r="F148" s="139">
        <f aca="true" t="shared" si="17" ref="F148:F170">G147</f>
        <v>39210</v>
      </c>
      <c r="G148" s="43">
        <f t="shared" si="16"/>
        <v>39214</v>
      </c>
      <c r="H148" s="76"/>
      <c r="S148" s="107">
        <v>32</v>
      </c>
      <c r="T148" s="96">
        <v>2.5</v>
      </c>
      <c r="U148" s="123">
        <f t="shared" si="15"/>
        <v>80</v>
      </c>
    </row>
    <row r="149" spans="1:21" ht="12.75">
      <c r="A149" s="59"/>
      <c r="B149" s="122" t="s">
        <v>183</v>
      </c>
      <c r="C149" s="146" t="s">
        <v>148</v>
      </c>
      <c r="D149" s="88">
        <v>2</v>
      </c>
      <c r="E149" s="147">
        <v>2</v>
      </c>
      <c r="F149" s="139">
        <f t="shared" si="17"/>
        <v>39214</v>
      </c>
      <c r="G149" s="43">
        <f t="shared" si="16"/>
        <v>39216</v>
      </c>
      <c r="H149" s="76"/>
      <c r="S149" s="107">
        <v>32</v>
      </c>
      <c r="T149" s="96">
        <v>2.5</v>
      </c>
      <c r="U149" s="123">
        <f t="shared" si="15"/>
        <v>40</v>
      </c>
    </row>
    <row r="150" spans="1:31" ht="12.75">
      <c r="A150" s="59"/>
      <c r="B150" s="122" t="s">
        <v>183</v>
      </c>
      <c r="C150" s="146" t="s">
        <v>154</v>
      </c>
      <c r="D150" s="88">
        <v>2</v>
      </c>
      <c r="E150" s="147">
        <v>10</v>
      </c>
      <c r="F150" s="139">
        <f t="shared" si="17"/>
        <v>39216</v>
      </c>
      <c r="G150" s="43">
        <f t="shared" si="16"/>
        <v>39226</v>
      </c>
      <c r="H150" s="76"/>
      <c r="I150" s="93">
        <v>15</v>
      </c>
      <c r="S150" s="107">
        <v>32</v>
      </c>
      <c r="T150" s="96">
        <v>5</v>
      </c>
      <c r="U150" s="123">
        <f t="shared" si="15"/>
        <v>400</v>
      </c>
      <c r="AE150" t="s">
        <v>215</v>
      </c>
    </row>
    <row r="151" spans="1:21" ht="12.75">
      <c r="A151" s="59"/>
      <c r="B151" s="122" t="s">
        <v>183</v>
      </c>
      <c r="C151" s="146" t="s">
        <v>144</v>
      </c>
      <c r="D151" s="88">
        <v>2</v>
      </c>
      <c r="E151" s="147">
        <v>2</v>
      </c>
      <c r="F151" s="139">
        <f t="shared" si="17"/>
        <v>39226</v>
      </c>
      <c r="G151" s="43">
        <f t="shared" si="16"/>
        <v>39228</v>
      </c>
      <c r="H151" s="76"/>
      <c r="S151" s="107">
        <v>32</v>
      </c>
      <c r="T151" s="96">
        <v>5</v>
      </c>
      <c r="U151" s="123">
        <f t="shared" si="15"/>
        <v>80</v>
      </c>
    </row>
    <row r="152" spans="1:21" ht="12.75">
      <c r="A152" s="59"/>
      <c r="B152" s="122" t="s">
        <v>183</v>
      </c>
      <c r="C152" s="146" t="s">
        <v>146</v>
      </c>
      <c r="D152" s="88">
        <v>2</v>
      </c>
      <c r="E152" s="147">
        <v>5</v>
      </c>
      <c r="F152" s="139">
        <f t="shared" si="17"/>
        <v>39228</v>
      </c>
      <c r="G152" s="43">
        <f t="shared" si="16"/>
        <v>39233</v>
      </c>
      <c r="H152" s="76"/>
      <c r="S152" s="107">
        <v>32</v>
      </c>
      <c r="T152" s="96">
        <v>5</v>
      </c>
      <c r="U152" s="123">
        <f t="shared" si="15"/>
        <v>200</v>
      </c>
    </row>
    <row r="153" spans="1:21" s="192" customFormat="1" ht="12.75">
      <c r="A153" s="122"/>
      <c r="B153" s="122" t="s">
        <v>183</v>
      </c>
      <c r="C153" s="207" t="s">
        <v>227</v>
      </c>
      <c r="D153" s="194">
        <v>2</v>
      </c>
      <c r="E153" s="208">
        <v>2</v>
      </c>
      <c r="F153" s="209">
        <f>G152</f>
        <v>39233</v>
      </c>
      <c r="G153" s="196">
        <f>F153+E153</f>
        <v>39235</v>
      </c>
      <c r="H153" s="202"/>
      <c r="S153" s="204">
        <v>32</v>
      </c>
      <c r="T153" s="205">
        <v>5</v>
      </c>
      <c r="U153" s="210">
        <f>8*T153*E153</f>
        <v>80</v>
      </c>
    </row>
    <row r="154" spans="1:21" ht="12.75">
      <c r="A154" s="59"/>
      <c r="B154" s="122" t="s">
        <v>183</v>
      </c>
      <c r="C154" s="146" t="s">
        <v>145</v>
      </c>
      <c r="D154" s="88">
        <v>2</v>
      </c>
      <c r="E154" s="147">
        <v>5</v>
      </c>
      <c r="F154" s="139">
        <f>G153</f>
        <v>39235</v>
      </c>
      <c r="G154" s="43">
        <f t="shared" si="16"/>
        <v>39240</v>
      </c>
      <c r="H154" s="76"/>
      <c r="S154" s="107">
        <v>32</v>
      </c>
      <c r="T154" s="96">
        <v>5</v>
      </c>
      <c r="U154" s="123">
        <f t="shared" si="15"/>
        <v>200</v>
      </c>
    </row>
    <row r="155" spans="1:21" ht="12.75">
      <c r="A155" s="59"/>
      <c r="B155" s="122" t="s">
        <v>183</v>
      </c>
      <c r="C155" s="146" t="s">
        <v>147</v>
      </c>
      <c r="D155" s="88">
        <v>3</v>
      </c>
      <c r="E155" s="147">
        <v>3</v>
      </c>
      <c r="F155" s="139">
        <f t="shared" si="17"/>
        <v>39240</v>
      </c>
      <c r="G155" s="43">
        <f t="shared" si="16"/>
        <v>39243</v>
      </c>
      <c r="H155" s="76"/>
      <c r="I155" s="93">
        <v>25</v>
      </c>
      <c r="S155" s="107">
        <v>16</v>
      </c>
      <c r="T155" s="96">
        <v>5</v>
      </c>
      <c r="U155" s="123">
        <f t="shared" si="15"/>
        <v>120</v>
      </c>
    </row>
    <row r="156" spans="1:21" ht="12.75">
      <c r="A156" s="59"/>
      <c r="B156" s="122" t="s">
        <v>183</v>
      </c>
      <c r="C156" s="146" t="s">
        <v>149</v>
      </c>
      <c r="D156" s="88">
        <v>2</v>
      </c>
      <c r="E156" s="147">
        <v>2</v>
      </c>
      <c r="F156" s="139">
        <f t="shared" si="17"/>
        <v>39243</v>
      </c>
      <c r="G156" s="43">
        <f t="shared" si="16"/>
        <v>39245</v>
      </c>
      <c r="H156" s="76"/>
      <c r="S156" s="107">
        <v>32</v>
      </c>
      <c r="T156" s="96">
        <v>2.5</v>
      </c>
      <c r="U156" s="123">
        <f t="shared" si="15"/>
        <v>40</v>
      </c>
    </row>
    <row r="157" spans="1:21" ht="12.75">
      <c r="A157" s="59"/>
      <c r="B157" s="122" t="s">
        <v>183</v>
      </c>
      <c r="C157" s="146" t="s">
        <v>150</v>
      </c>
      <c r="D157" s="88">
        <v>1</v>
      </c>
      <c r="E157" s="147">
        <v>1</v>
      </c>
      <c r="F157" s="139">
        <f t="shared" si="17"/>
        <v>39245</v>
      </c>
      <c r="G157" s="43">
        <f t="shared" si="16"/>
        <v>39246</v>
      </c>
      <c r="H157" s="76"/>
      <c r="S157" s="107">
        <v>16</v>
      </c>
      <c r="T157" s="96">
        <v>2.5</v>
      </c>
      <c r="U157" s="123">
        <f t="shared" si="15"/>
        <v>20</v>
      </c>
    </row>
    <row r="158" spans="1:21" ht="12.75">
      <c r="A158" s="59"/>
      <c r="B158" s="122" t="s">
        <v>183</v>
      </c>
      <c r="C158" s="146" t="s">
        <v>155</v>
      </c>
      <c r="D158" s="88">
        <v>2</v>
      </c>
      <c r="E158" s="147">
        <v>4</v>
      </c>
      <c r="F158" s="139">
        <f t="shared" si="17"/>
        <v>39246</v>
      </c>
      <c r="G158" s="43">
        <f t="shared" si="16"/>
        <v>39250</v>
      </c>
      <c r="H158" s="76"/>
      <c r="S158" s="107">
        <v>32</v>
      </c>
      <c r="T158" s="96">
        <v>2.5</v>
      </c>
      <c r="U158" s="123">
        <f t="shared" si="15"/>
        <v>80</v>
      </c>
    </row>
    <row r="159" spans="1:21" ht="12.75">
      <c r="A159" s="59"/>
      <c r="B159" s="122" t="s">
        <v>183</v>
      </c>
      <c r="C159" s="146" t="s">
        <v>152</v>
      </c>
      <c r="D159" s="88">
        <v>2</v>
      </c>
      <c r="E159" s="147">
        <v>3</v>
      </c>
      <c r="F159" s="139">
        <f t="shared" si="17"/>
        <v>39250</v>
      </c>
      <c r="G159" s="43">
        <f t="shared" si="16"/>
        <v>39253</v>
      </c>
      <c r="H159" s="76"/>
      <c r="S159" s="107">
        <v>32</v>
      </c>
      <c r="T159" s="96">
        <v>2.5</v>
      </c>
      <c r="U159" s="123">
        <f t="shared" si="15"/>
        <v>60</v>
      </c>
    </row>
    <row r="160" spans="1:21" ht="12.75">
      <c r="A160" s="59"/>
      <c r="B160" s="122" t="s">
        <v>183</v>
      </c>
      <c r="C160" s="146" t="s">
        <v>153</v>
      </c>
      <c r="D160" s="88">
        <v>2</v>
      </c>
      <c r="E160" s="147">
        <v>3</v>
      </c>
      <c r="F160" s="139">
        <f t="shared" si="17"/>
        <v>39253</v>
      </c>
      <c r="G160" s="43">
        <f t="shared" si="16"/>
        <v>39256</v>
      </c>
      <c r="H160" s="76"/>
      <c r="S160" s="107">
        <v>32</v>
      </c>
      <c r="T160" s="96">
        <v>2.5</v>
      </c>
      <c r="U160" s="123">
        <f t="shared" si="15"/>
        <v>60</v>
      </c>
    </row>
    <row r="161" spans="1:21" ht="12.75">
      <c r="A161" s="59"/>
      <c r="B161" s="122" t="s">
        <v>183</v>
      </c>
      <c r="C161" s="146" t="s">
        <v>151</v>
      </c>
      <c r="D161" s="88">
        <v>3</v>
      </c>
      <c r="E161" s="147">
        <v>3</v>
      </c>
      <c r="F161" s="139">
        <f t="shared" si="17"/>
        <v>39256</v>
      </c>
      <c r="G161" s="43">
        <f t="shared" si="16"/>
        <v>39259</v>
      </c>
      <c r="H161" s="76"/>
      <c r="S161" s="107">
        <v>16</v>
      </c>
      <c r="T161" s="96">
        <v>2.5</v>
      </c>
      <c r="U161" s="123">
        <f t="shared" si="15"/>
        <v>60</v>
      </c>
    </row>
    <row r="162" spans="1:21" ht="13.5" thickBot="1">
      <c r="A162" s="151">
        <f>SUM(E147:E162)</f>
        <v>52</v>
      </c>
      <c r="B162" s="122" t="s">
        <v>183</v>
      </c>
      <c r="C162" s="148" t="s">
        <v>149</v>
      </c>
      <c r="D162" s="149">
        <v>2</v>
      </c>
      <c r="E162" s="150">
        <v>2</v>
      </c>
      <c r="F162" s="139">
        <f t="shared" si="17"/>
        <v>39259</v>
      </c>
      <c r="G162" s="43">
        <f t="shared" si="16"/>
        <v>39261</v>
      </c>
      <c r="H162" s="76"/>
      <c r="S162" s="107">
        <v>32</v>
      </c>
      <c r="T162" s="96">
        <v>2.5</v>
      </c>
      <c r="U162" s="123">
        <f t="shared" si="15"/>
        <v>40</v>
      </c>
    </row>
    <row r="163" spans="1:21" ht="12.75">
      <c r="A163" s="151">
        <f>A162-SUM(E158:E162)</f>
        <v>37</v>
      </c>
      <c r="B163" s="59"/>
      <c r="C163" s="140" t="s">
        <v>214</v>
      </c>
      <c r="D163" s="141">
        <v>3</v>
      </c>
      <c r="E163" s="142">
        <v>1</v>
      </c>
      <c r="F163" s="43">
        <f t="shared" si="17"/>
        <v>39261</v>
      </c>
      <c r="G163" s="43">
        <f t="shared" si="16"/>
        <v>39262</v>
      </c>
      <c r="H163" s="76"/>
      <c r="S163" s="107">
        <v>16</v>
      </c>
      <c r="T163" s="96">
        <v>2.5</v>
      </c>
      <c r="U163" s="96">
        <f t="shared" si="15"/>
        <v>20</v>
      </c>
    </row>
    <row r="164" spans="1:21" ht="12.75">
      <c r="A164" s="59"/>
      <c r="B164" s="59"/>
      <c r="C164" s="41" t="s">
        <v>68</v>
      </c>
      <c r="D164" s="88">
        <v>4</v>
      </c>
      <c r="E164" s="42">
        <v>40</v>
      </c>
      <c r="F164" s="43">
        <f t="shared" si="17"/>
        <v>39262</v>
      </c>
      <c r="G164" s="43">
        <f t="shared" si="16"/>
        <v>39302</v>
      </c>
      <c r="H164" s="76"/>
      <c r="S164" s="107">
        <v>32</v>
      </c>
      <c r="T164" s="96">
        <v>4</v>
      </c>
      <c r="U164" s="96">
        <f t="shared" si="15"/>
        <v>1280</v>
      </c>
    </row>
    <row r="165" spans="1:21" ht="12.75">
      <c r="A165" s="59"/>
      <c r="B165" s="59"/>
      <c r="C165" s="41" t="s">
        <v>168</v>
      </c>
      <c r="D165" s="88"/>
      <c r="E165" s="42">
        <v>3</v>
      </c>
      <c r="F165" s="43">
        <f t="shared" si="17"/>
        <v>39302</v>
      </c>
      <c r="G165" s="43">
        <f>F165+E165</f>
        <v>39305</v>
      </c>
      <c r="H165" s="76"/>
      <c r="S165" s="107">
        <v>360</v>
      </c>
      <c r="T165" s="96">
        <v>2.5</v>
      </c>
      <c r="U165" s="96">
        <f t="shared" si="15"/>
        <v>60</v>
      </c>
    </row>
    <row r="166" spans="1:21" ht="12.75">
      <c r="A166" s="59"/>
      <c r="B166" s="59"/>
      <c r="C166" s="41" t="s">
        <v>141</v>
      </c>
      <c r="D166" s="88">
        <v>1</v>
      </c>
      <c r="E166" s="42">
        <v>50</v>
      </c>
      <c r="F166" s="43">
        <f t="shared" si="17"/>
        <v>39305</v>
      </c>
      <c r="G166" s="43">
        <f t="shared" si="16"/>
        <v>39355</v>
      </c>
      <c r="H166" s="76"/>
      <c r="S166" s="107">
        <v>16</v>
      </c>
      <c r="T166" s="96">
        <v>4</v>
      </c>
      <c r="U166" s="96">
        <f t="shared" si="15"/>
        <v>1600</v>
      </c>
    </row>
    <row r="167" spans="1:21" ht="12.75">
      <c r="A167" s="59"/>
      <c r="B167" s="59"/>
      <c r="C167" s="41" t="s">
        <v>142</v>
      </c>
      <c r="D167" s="88">
        <v>3</v>
      </c>
      <c r="E167" s="42">
        <v>50</v>
      </c>
      <c r="F167" s="43">
        <f t="shared" si="17"/>
        <v>39355</v>
      </c>
      <c r="G167" s="43">
        <f t="shared" si="16"/>
        <v>39405</v>
      </c>
      <c r="H167" s="76"/>
      <c r="S167" s="107">
        <v>16</v>
      </c>
      <c r="T167" s="96">
        <v>4</v>
      </c>
      <c r="U167" s="96">
        <f t="shared" si="15"/>
        <v>1600</v>
      </c>
    </row>
    <row r="168" spans="1:21" ht="12.75">
      <c r="A168" s="59"/>
      <c r="B168" s="59"/>
      <c r="C168" s="41" t="s">
        <v>157</v>
      </c>
      <c r="D168" s="88">
        <v>36</v>
      </c>
      <c r="E168" s="42">
        <v>5</v>
      </c>
      <c r="F168" s="43">
        <f t="shared" si="17"/>
        <v>39405</v>
      </c>
      <c r="G168" s="43">
        <f t="shared" si="16"/>
        <v>39410</v>
      </c>
      <c r="H168" s="76"/>
      <c r="S168" s="107">
        <v>360</v>
      </c>
      <c r="T168" s="96">
        <v>2.5</v>
      </c>
      <c r="U168" s="96">
        <f t="shared" si="15"/>
        <v>100</v>
      </c>
    </row>
    <row r="169" spans="1:21" ht="12.75">
      <c r="A169" s="59"/>
      <c r="B169" s="59"/>
      <c r="C169" s="41" t="s">
        <v>143</v>
      </c>
      <c r="D169" s="88">
        <v>49</v>
      </c>
      <c r="E169" s="42">
        <v>40</v>
      </c>
      <c r="F169" s="43">
        <f t="shared" si="17"/>
        <v>39410</v>
      </c>
      <c r="G169" s="43">
        <f t="shared" si="16"/>
        <v>39450</v>
      </c>
      <c r="H169" s="76"/>
      <c r="S169" s="107">
        <v>720</v>
      </c>
      <c r="T169" s="96">
        <v>4</v>
      </c>
      <c r="U169" s="96">
        <f t="shared" si="15"/>
        <v>1280</v>
      </c>
    </row>
    <row r="170" spans="1:21" ht="12.75">
      <c r="A170" s="59"/>
      <c r="B170" s="59"/>
      <c r="C170" s="41" t="s">
        <v>71</v>
      </c>
      <c r="D170" s="88">
        <v>42</v>
      </c>
      <c r="E170" s="42">
        <v>50</v>
      </c>
      <c r="F170" s="43">
        <f t="shared" si="17"/>
        <v>39450</v>
      </c>
      <c r="G170" s="43">
        <f t="shared" si="16"/>
        <v>39500</v>
      </c>
      <c r="H170" s="76"/>
      <c r="S170" s="107">
        <v>480</v>
      </c>
      <c r="T170" s="96">
        <v>4</v>
      </c>
      <c r="U170" s="96">
        <f t="shared" si="15"/>
        <v>1600</v>
      </c>
    </row>
    <row r="171" spans="1:21" ht="12.75">
      <c r="A171" s="59"/>
      <c r="B171" s="59"/>
      <c r="C171" s="41" t="s">
        <v>72</v>
      </c>
      <c r="D171" s="88"/>
      <c r="E171" s="42">
        <v>50</v>
      </c>
      <c r="F171" s="43">
        <f>G170</f>
        <v>39500</v>
      </c>
      <c r="G171" s="43">
        <f t="shared" si="16"/>
        <v>39550</v>
      </c>
      <c r="H171" s="76"/>
      <c r="T171" s="96">
        <v>4</v>
      </c>
      <c r="U171" s="96">
        <f t="shared" si="15"/>
        <v>1600</v>
      </c>
    </row>
    <row r="172" spans="1:21" ht="12.75">
      <c r="A172" s="59"/>
      <c r="B172" s="59"/>
      <c r="C172" s="41" t="s">
        <v>170</v>
      </c>
      <c r="D172" s="88">
        <v>1</v>
      </c>
      <c r="E172" s="42">
        <v>5</v>
      </c>
      <c r="F172" s="43">
        <f>G171</f>
        <v>39550</v>
      </c>
      <c r="G172" s="43">
        <f>F172+E172</f>
        <v>39555</v>
      </c>
      <c r="H172" s="76"/>
      <c r="S172" s="107">
        <v>16</v>
      </c>
      <c r="T172" s="96">
        <v>2.5</v>
      </c>
      <c r="U172" s="96">
        <f t="shared" si="15"/>
        <v>100</v>
      </c>
    </row>
    <row r="173" spans="1:8" ht="12.75">
      <c r="A173" s="59"/>
      <c r="B173" s="45" t="s">
        <v>73</v>
      </c>
      <c r="C173" s="41"/>
      <c r="H173" s="76"/>
    </row>
    <row r="174" spans="1:21" ht="12.75">
      <c r="A174" s="59"/>
      <c r="C174" s="41" t="s">
        <v>74</v>
      </c>
      <c r="D174" s="88">
        <v>35</v>
      </c>
      <c r="E174" s="42">
        <v>100</v>
      </c>
      <c r="F174" s="43">
        <v>39325</v>
      </c>
      <c r="G174" s="43">
        <f>F174+E174</f>
        <v>39425</v>
      </c>
      <c r="H174" s="76"/>
      <c r="S174" s="107">
        <v>360</v>
      </c>
      <c r="T174" s="96">
        <v>4</v>
      </c>
      <c r="U174" s="96">
        <f>8*T174*E174</f>
        <v>3200</v>
      </c>
    </row>
    <row r="175" spans="1:21" ht="12.75">
      <c r="A175" s="59"/>
      <c r="B175" s="59"/>
      <c r="C175" s="41" t="s">
        <v>69</v>
      </c>
      <c r="D175" s="88">
        <v>36</v>
      </c>
      <c r="E175" s="42">
        <v>40</v>
      </c>
      <c r="F175" s="43">
        <v>39386</v>
      </c>
      <c r="G175" s="43">
        <f>F175+E175</f>
        <v>39426</v>
      </c>
      <c r="H175" s="76"/>
      <c r="S175" s="107">
        <v>360</v>
      </c>
      <c r="T175" s="96">
        <v>4</v>
      </c>
      <c r="U175" s="96">
        <f>8*T175*E175</f>
        <v>1280</v>
      </c>
    </row>
    <row r="176" spans="1:21" ht="12.75">
      <c r="A176" s="59"/>
      <c r="B176" s="59"/>
      <c r="C176" s="41" t="s">
        <v>75</v>
      </c>
      <c r="D176" s="88">
        <v>43</v>
      </c>
      <c r="E176" s="42">
        <v>100</v>
      </c>
      <c r="F176" s="43">
        <v>39434</v>
      </c>
      <c r="G176" s="43">
        <f>F176+E176</f>
        <v>39534</v>
      </c>
      <c r="H176" s="76"/>
      <c r="S176" s="107">
        <v>360</v>
      </c>
      <c r="T176" s="96">
        <v>4</v>
      </c>
      <c r="U176" s="96">
        <f>8*T176*E176</f>
        <v>3200</v>
      </c>
    </row>
    <row r="177" spans="1:8" ht="12.75">
      <c r="A177" s="59"/>
      <c r="B177" s="45" t="s">
        <v>76</v>
      </c>
      <c r="C177" s="41"/>
      <c r="D177" s="88"/>
      <c r="E177" s="42"/>
      <c r="F177" s="43"/>
      <c r="G177" s="43"/>
      <c r="H177" s="76"/>
    </row>
    <row r="178" spans="1:21" ht="12.75">
      <c r="A178" s="59"/>
      <c r="B178" s="59"/>
      <c r="C178" s="41" t="s">
        <v>77</v>
      </c>
      <c r="D178" s="88">
        <v>27</v>
      </c>
      <c r="E178" s="42">
        <v>100</v>
      </c>
      <c r="F178" s="43">
        <v>39288</v>
      </c>
      <c r="G178" s="43">
        <f aca="true" t="shared" si="18" ref="G178:G200">F178+E178</f>
        <v>39388</v>
      </c>
      <c r="H178" s="76"/>
      <c r="S178" s="107">
        <v>360</v>
      </c>
      <c r="T178" s="96">
        <v>4</v>
      </c>
      <c r="U178" s="96">
        <f>8*T178*E178</f>
        <v>3200</v>
      </c>
    </row>
    <row r="179" spans="1:21" ht="12.75">
      <c r="A179" s="59"/>
      <c r="B179" s="59"/>
      <c r="C179" s="41" t="s">
        <v>78</v>
      </c>
      <c r="D179" s="88"/>
      <c r="E179" s="42">
        <v>100</v>
      </c>
      <c r="F179" s="43">
        <f>G178</f>
        <v>39388</v>
      </c>
      <c r="G179" s="43">
        <f t="shared" si="18"/>
        <v>39488</v>
      </c>
      <c r="H179" s="76"/>
      <c r="T179" s="96">
        <v>4</v>
      </c>
      <c r="U179" s="96">
        <f>8*T179*E179</f>
        <v>3200</v>
      </c>
    </row>
    <row r="180" spans="1:19" ht="12.75">
      <c r="A180" s="59"/>
      <c r="B180" s="45" t="s">
        <v>79</v>
      </c>
      <c r="C180" s="41"/>
      <c r="D180" s="88"/>
      <c r="E180" s="42"/>
      <c r="F180" s="43"/>
      <c r="G180" s="43"/>
      <c r="H180" s="76"/>
      <c r="S180" s="107">
        <v>384</v>
      </c>
    </row>
    <row r="181" spans="1:9" ht="12.75">
      <c r="A181" s="45"/>
      <c r="B181" s="60"/>
      <c r="C181" s="41" t="s">
        <v>180</v>
      </c>
      <c r="D181" s="88"/>
      <c r="E181" s="42"/>
      <c r="F181" s="43"/>
      <c r="G181" s="43"/>
      <c r="H181" s="76"/>
      <c r="I181" s="93">
        <v>5</v>
      </c>
    </row>
    <row r="182" spans="1:21" s="192" customFormat="1" ht="12.75">
      <c r="A182" s="122"/>
      <c r="B182" s="122"/>
      <c r="C182" s="193" t="s">
        <v>228</v>
      </c>
      <c r="D182" s="194">
        <v>2</v>
      </c>
      <c r="E182" s="195">
        <v>4</v>
      </c>
      <c r="F182" s="196">
        <v>39258</v>
      </c>
      <c r="G182" s="196">
        <f>F182+E182</f>
        <v>39262</v>
      </c>
      <c r="H182" s="202"/>
      <c r="I182" s="203">
        <v>43</v>
      </c>
      <c r="S182" s="204">
        <v>48</v>
      </c>
      <c r="T182" s="205">
        <v>3</v>
      </c>
      <c r="U182" s="205">
        <f>8*T182*E182</f>
        <v>96</v>
      </c>
    </row>
    <row r="183" spans="1:21" s="192" customFormat="1" ht="12.75">
      <c r="A183" s="122"/>
      <c r="B183" s="122"/>
      <c r="C183" s="193" t="s">
        <v>229</v>
      </c>
      <c r="D183" s="194">
        <v>2</v>
      </c>
      <c r="E183" s="195">
        <v>8</v>
      </c>
      <c r="F183" s="196">
        <v>39258</v>
      </c>
      <c r="G183" s="196">
        <f>F183+E183</f>
        <v>39266</v>
      </c>
      <c r="H183" s="202"/>
      <c r="I183" s="203">
        <v>6</v>
      </c>
      <c r="S183" s="204">
        <v>48</v>
      </c>
      <c r="T183" s="205">
        <v>2</v>
      </c>
      <c r="U183" s="205">
        <f>8*T183*E183</f>
        <v>128</v>
      </c>
    </row>
    <row r="184" spans="1:21" ht="12.75">
      <c r="A184" s="59"/>
      <c r="B184" s="59"/>
      <c r="C184" s="41" t="s">
        <v>81</v>
      </c>
      <c r="D184" s="88">
        <v>2</v>
      </c>
      <c r="E184" s="42">
        <v>2</v>
      </c>
      <c r="F184" s="43">
        <f>G188</f>
        <v>39318</v>
      </c>
      <c r="G184" s="43">
        <f>F184+E184</f>
        <v>39320</v>
      </c>
      <c r="H184" s="76"/>
      <c r="S184" s="107">
        <v>32</v>
      </c>
      <c r="T184" s="96">
        <v>2.5</v>
      </c>
      <c r="U184" s="96">
        <f aca="true" t="shared" si="19" ref="U184:U217">8*T184*E184</f>
        <v>40</v>
      </c>
    </row>
    <row r="185" spans="1:21" s="192" customFormat="1" ht="12.75">
      <c r="A185" s="122"/>
      <c r="B185" s="122"/>
      <c r="C185" s="193" t="s">
        <v>224</v>
      </c>
      <c r="D185" s="194">
        <v>2</v>
      </c>
      <c r="E185" s="195">
        <v>4</v>
      </c>
      <c r="F185" s="196">
        <f>G184</f>
        <v>39320</v>
      </c>
      <c r="G185" s="196">
        <f>F185+E185</f>
        <v>39324</v>
      </c>
      <c r="H185" s="202"/>
      <c r="I185" s="203">
        <v>10</v>
      </c>
      <c r="S185" s="204">
        <v>48</v>
      </c>
      <c r="T185" s="205">
        <v>3.5</v>
      </c>
      <c r="U185" s="205">
        <f t="shared" si="19"/>
        <v>112</v>
      </c>
    </row>
    <row r="186" spans="1:21" s="192" customFormat="1" ht="12.75">
      <c r="A186" s="122"/>
      <c r="B186" s="122"/>
      <c r="C186" s="193" t="s">
        <v>223</v>
      </c>
      <c r="D186" s="194">
        <v>2</v>
      </c>
      <c r="E186" s="195">
        <v>5</v>
      </c>
      <c r="F186" s="196">
        <f>G185</f>
        <v>39324</v>
      </c>
      <c r="G186" s="196">
        <f>F186+E186</f>
        <v>39329</v>
      </c>
      <c r="H186" s="202"/>
      <c r="I186" s="203">
        <v>2</v>
      </c>
      <c r="S186" s="204">
        <v>48</v>
      </c>
      <c r="T186" s="205">
        <v>2.5</v>
      </c>
      <c r="U186" s="205">
        <f>8*T186*E186</f>
        <v>100</v>
      </c>
    </row>
    <row r="187" spans="1:21" s="192" customFormat="1" ht="12.75">
      <c r="A187" s="122"/>
      <c r="B187" s="122"/>
      <c r="C187" s="193" t="s">
        <v>82</v>
      </c>
      <c r="D187" s="194">
        <v>2</v>
      </c>
      <c r="E187" s="195">
        <v>4</v>
      </c>
      <c r="F187" s="196">
        <f>G186</f>
        <v>39329</v>
      </c>
      <c r="G187" s="196">
        <f>F187+E187</f>
        <v>39333</v>
      </c>
      <c r="H187" s="202"/>
      <c r="I187" s="203">
        <v>10</v>
      </c>
      <c r="S187" s="204">
        <v>48</v>
      </c>
      <c r="T187" s="205">
        <v>2.5</v>
      </c>
      <c r="U187" s="205">
        <f t="shared" si="19"/>
        <v>80</v>
      </c>
    </row>
    <row r="188" spans="1:21" ht="12.75">
      <c r="A188" s="59"/>
      <c r="B188" s="59"/>
      <c r="C188" s="152" t="s">
        <v>80</v>
      </c>
      <c r="D188" s="152">
        <v>5</v>
      </c>
      <c r="E188" s="153">
        <v>15</v>
      </c>
      <c r="F188" s="154">
        <v>39303</v>
      </c>
      <c r="G188" s="154">
        <f t="shared" si="18"/>
        <v>39318</v>
      </c>
      <c r="H188" s="155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>
        <v>48</v>
      </c>
      <c r="T188" s="156">
        <v>2.5</v>
      </c>
      <c r="U188" s="156">
        <f t="shared" si="19"/>
        <v>300</v>
      </c>
    </row>
    <row r="189" spans="1:21" ht="12.75">
      <c r="A189" s="59"/>
      <c r="B189" s="59"/>
      <c r="C189" s="41" t="s">
        <v>83</v>
      </c>
      <c r="D189" s="88">
        <v>3</v>
      </c>
      <c r="E189" s="42">
        <v>3</v>
      </c>
      <c r="F189" s="43">
        <f>G187</f>
        <v>39333</v>
      </c>
      <c r="G189" s="43">
        <f t="shared" si="18"/>
        <v>39336</v>
      </c>
      <c r="H189" s="76"/>
      <c r="S189" s="107">
        <v>72</v>
      </c>
      <c r="T189" s="96">
        <v>2.5</v>
      </c>
      <c r="U189" s="96">
        <f t="shared" si="19"/>
        <v>60</v>
      </c>
    </row>
    <row r="190" spans="1:21" ht="12.75">
      <c r="A190" s="59"/>
      <c r="B190" s="59"/>
      <c r="C190" s="41" t="s">
        <v>84</v>
      </c>
      <c r="D190" s="88">
        <v>5</v>
      </c>
      <c r="E190" s="42">
        <v>2</v>
      </c>
      <c r="F190" s="43">
        <f aca="true" t="shared" si="20" ref="F190:F200">G189</f>
        <v>39336</v>
      </c>
      <c r="G190" s="43">
        <f t="shared" si="18"/>
        <v>39338</v>
      </c>
      <c r="H190" s="76"/>
      <c r="S190" s="107">
        <v>48</v>
      </c>
      <c r="T190" s="96">
        <v>2.5</v>
      </c>
      <c r="U190" s="96">
        <f t="shared" si="19"/>
        <v>40</v>
      </c>
    </row>
    <row r="191" spans="1:21" ht="12.75">
      <c r="A191" s="59"/>
      <c r="B191" s="59"/>
      <c r="C191" s="41" t="s">
        <v>85</v>
      </c>
      <c r="D191" s="88">
        <v>0</v>
      </c>
      <c r="E191" s="42">
        <v>4</v>
      </c>
      <c r="F191" s="43">
        <f t="shared" si="20"/>
        <v>39338</v>
      </c>
      <c r="G191" s="43">
        <f t="shared" si="18"/>
        <v>39342</v>
      </c>
      <c r="H191" s="76"/>
      <c r="I191" s="93">
        <v>8</v>
      </c>
      <c r="S191" s="107">
        <v>24</v>
      </c>
      <c r="T191" s="96">
        <v>2.5</v>
      </c>
      <c r="U191" s="96">
        <f t="shared" si="19"/>
        <v>80</v>
      </c>
    </row>
    <row r="192" spans="1:21" ht="12.75">
      <c r="A192" s="59"/>
      <c r="B192" s="59"/>
      <c r="C192" s="41" t="s">
        <v>86</v>
      </c>
      <c r="D192" s="88">
        <v>3</v>
      </c>
      <c r="E192" s="42">
        <v>3</v>
      </c>
      <c r="F192" s="43">
        <f t="shared" si="20"/>
        <v>39342</v>
      </c>
      <c r="G192" s="43">
        <f t="shared" si="18"/>
        <v>39345</v>
      </c>
      <c r="H192" s="76"/>
      <c r="S192" s="107">
        <v>48</v>
      </c>
      <c r="T192" s="96">
        <v>2.5</v>
      </c>
      <c r="U192" s="96">
        <f t="shared" si="19"/>
        <v>60</v>
      </c>
    </row>
    <row r="193" spans="1:21" ht="12.75">
      <c r="A193" s="59"/>
      <c r="B193" s="59"/>
      <c r="C193" s="41" t="s">
        <v>87</v>
      </c>
      <c r="D193" s="88">
        <v>1</v>
      </c>
      <c r="E193" s="42">
        <v>3</v>
      </c>
      <c r="F193" s="43">
        <f t="shared" si="20"/>
        <v>39345</v>
      </c>
      <c r="G193" s="43">
        <f t="shared" si="18"/>
        <v>39348</v>
      </c>
      <c r="H193" s="76"/>
      <c r="S193" s="107">
        <v>48</v>
      </c>
      <c r="T193" s="96">
        <v>2.5</v>
      </c>
      <c r="U193" s="96">
        <f t="shared" si="19"/>
        <v>60</v>
      </c>
    </row>
    <row r="194" spans="1:21" ht="12.75">
      <c r="A194" s="59"/>
      <c r="B194" s="59"/>
      <c r="C194" s="41" t="s">
        <v>88</v>
      </c>
      <c r="D194" s="88">
        <v>20</v>
      </c>
      <c r="E194" s="42">
        <v>5</v>
      </c>
      <c r="F194" s="43">
        <f t="shared" si="20"/>
        <v>39348</v>
      </c>
      <c r="G194" s="43">
        <f t="shared" si="18"/>
        <v>39353</v>
      </c>
      <c r="H194" s="76"/>
      <c r="S194" s="107">
        <v>240</v>
      </c>
      <c r="T194" s="96">
        <v>2.5</v>
      </c>
      <c r="U194" s="96">
        <f t="shared" si="19"/>
        <v>100</v>
      </c>
    </row>
    <row r="195" spans="1:21" ht="12.75">
      <c r="A195" s="59"/>
      <c r="B195" s="59"/>
      <c r="C195" s="41" t="s">
        <v>89</v>
      </c>
      <c r="D195" s="88">
        <v>13</v>
      </c>
      <c r="E195" s="42">
        <v>5</v>
      </c>
      <c r="F195" s="43">
        <f t="shared" si="20"/>
        <v>39353</v>
      </c>
      <c r="G195" s="43">
        <f t="shared" si="18"/>
        <v>39358</v>
      </c>
      <c r="H195" s="76"/>
      <c r="S195" s="107">
        <v>120</v>
      </c>
      <c r="T195" s="96">
        <v>2.5</v>
      </c>
      <c r="U195" s="96">
        <f t="shared" si="19"/>
        <v>100</v>
      </c>
    </row>
    <row r="196" spans="1:21" ht="12.75">
      <c r="A196" s="59"/>
      <c r="B196" s="59"/>
      <c r="C196" s="41" t="s">
        <v>90</v>
      </c>
      <c r="D196" s="88">
        <v>6</v>
      </c>
      <c r="E196" s="42">
        <v>6</v>
      </c>
      <c r="F196" s="43">
        <f t="shared" si="20"/>
        <v>39358</v>
      </c>
      <c r="G196" s="43">
        <f t="shared" si="18"/>
        <v>39364</v>
      </c>
      <c r="H196" s="76"/>
      <c r="S196" s="107">
        <v>72</v>
      </c>
      <c r="T196" s="96">
        <v>2.5</v>
      </c>
      <c r="U196" s="96">
        <f t="shared" si="19"/>
        <v>120</v>
      </c>
    </row>
    <row r="197" spans="1:21" ht="12.75">
      <c r="A197" s="59"/>
      <c r="B197" s="59"/>
      <c r="C197" s="41" t="s">
        <v>91</v>
      </c>
      <c r="D197" s="88">
        <v>6</v>
      </c>
      <c r="E197" s="42">
        <v>10</v>
      </c>
      <c r="F197" s="43">
        <f t="shared" si="20"/>
        <v>39364</v>
      </c>
      <c r="G197" s="43">
        <f t="shared" si="18"/>
        <v>39374</v>
      </c>
      <c r="H197" s="76"/>
      <c r="S197" s="107">
        <v>48</v>
      </c>
      <c r="T197" s="96">
        <v>2.5</v>
      </c>
      <c r="U197" s="96">
        <f t="shared" si="19"/>
        <v>200</v>
      </c>
    </row>
    <row r="198" spans="1:21" ht="12.75">
      <c r="A198" s="59"/>
      <c r="B198" s="59"/>
      <c r="C198" s="41" t="s">
        <v>92</v>
      </c>
      <c r="D198" s="88">
        <v>6</v>
      </c>
      <c r="E198" s="42">
        <v>35</v>
      </c>
      <c r="F198" s="43">
        <f t="shared" si="20"/>
        <v>39374</v>
      </c>
      <c r="G198" s="43">
        <f t="shared" si="18"/>
        <v>39409</v>
      </c>
      <c r="H198" s="76"/>
      <c r="S198" s="107">
        <v>72</v>
      </c>
      <c r="T198" s="96">
        <v>2.5</v>
      </c>
      <c r="U198" s="96">
        <f t="shared" si="19"/>
        <v>700</v>
      </c>
    </row>
    <row r="199" spans="1:21" ht="12.75">
      <c r="A199" s="59"/>
      <c r="B199" s="59"/>
      <c r="C199" s="41" t="s">
        <v>93</v>
      </c>
      <c r="D199" s="88">
        <v>1</v>
      </c>
      <c r="E199" s="42">
        <v>2</v>
      </c>
      <c r="F199" s="43">
        <f t="shared" si="20"/>
        <v>39409</v>
      </c>
      <c r="G199" s="43">
        <f t="shared" si="18"/>
        <v>39411</v>
      </c>
      <c r="H199" s="76"/>
      <c r="S199" s="107">
        <v>48</v>
      </c>
      <c r="T199" s="96">
        <v>2.5</v>
      </c>
      <c r="U199" s="96">
        <f t="shared" si="19"/>
        <v>40</v>
      </c>
    </row>
    <row r="200" spans="1:21" ht="12.75">
      <c r="A200" s="59"/>
      <c r="B200" s="59"/>
      <c r="C200" s="41" t="s">
        <v>94</v>
      </c>
      <c r="D200" s="88">
        <v>1</v>
      </c>
      <c r="E200" s="42">
        <v>1</v>
      </c>
      <c r="F200" s="43">
        <f t="shared" si="20"/>
        <v>39411</v>
      </c>
      <c r="G200" s="43">
        <f t="shared" si="18"/>
        <v>39412</v>
      </c>
      <c r="H200" s="76"/>
      <c r="S200" s="107">
        <v>80</v>
      </c>
      <c r="T200" s="96">
        <v>2.5</v>
      </c>
      <c r="U200" s="96">
        <f t="shared" si="19"/>
        <v>20</v>
      </c>
    </row>
    <row r="201" spans="1:21" ht="12.75">
      <c r="A201" s="59"/>
      <c r="B201" s="59"/>
      <c r="C201" s="41" t="s">
        <v>95</v>
      </c>
      <c r="D201" s="88">
        <v>23</v>
      </c>
      <c r="E201" s="42">
        <v>5</v>
      </c>
      <c r="F201" s="43">
        <v>39363</v>
      </c>
      <c r="G201" s="43">
        <f>F201+E201</f>
        <v>39368</v>
      </c>
      <c r="H201" s="76"/>
      <c r="S201" s="107">
        <v>360</v>
      </c>
      <c r="T201" s="96">
        <v>2.5</v>
      </c>
      <c r="U201" s="96">
        <f t="shared" si="19"/>
        <v>100</v>
      </c>
    </row>
    <row r="202" spans="1:21" ht="12.75">
      <c r="A202" s="59"/>
      <c r="B202" s="59"/>
      <c r="C202" s="41" t="s">
        <v>96</v>
      </c>
      <c r="D202" s="88">
        <v>5</v>
      </c>
      <c r="E202" s="42">
        <v>5</v>
      </c>
      <c r="F202" s="43">
        <f>G201</f>
        <v>39368</v>
      </c>
      <c r="G202" s="43">
        <f>F202+E202</f>
        <v>39373</v>
      </c>
      <c r="H202" s="76"/>
      <c r="S202" s="107">
        <v>48</v>
      </c>
      <c r="T202" s="96">
        <v>2.5</v>
      </c>
      <c r="U202" s="96">
        <f t="shared" si="19"/>
        <v>100</v>
      </c>
    </row>
    <row r="203" spans="1:21" ht="12.75">
      <c r="A203" s="59"/>
      <c r="B203" s="59"/>
      <c r="C203" s="41" t="s">
        <v>97</v>
      </c>
      <c r="D203" s="88">
        <v>2</v>
      </c>
      <c r="E203" s="42">
        <v>2</v>
      </c>
      <c r="F203" s="43">
        <f>G202</f>
        <v>39373</v>
      </c>
      <c r="G203" s="43">
        <f>F203+E203</f>
        <v>39375</v>
      </c>
      <c r="H203" s="76"/>
      <c r="S203" s="107">
        <v>32</v>
      </c>
      <c r="T203" s="96">
        <v>2.5</v>
      </c>
      <c r="U203" s="96">
        <f t="shared" si="19"/>
        <v>40</v>
      </c>
    </row>
    <row r="204" spans="1:21" ht="12.75">
      <c r="A204" s="59"/>
      <c r="B204" s="45" t="s">
        <v>98</v>
      </c>
      <c r="D204" s="88"/>
      <c r="E204" s="42"/>
      <c r="F204" s="43"/>
      <c r="G204" s="43"/>
      <c r="H204" s="76"/>
      <c r="T204" s="96">
        <v>2.5</v>
      </c>
      <c r="U204" s="96">
        <f t="shared" si="19"/>
        <v>0</v>
      </c>
    </row>
    <row r="205" spans="1:21" ht="12.75">
      <c r="A205" s="59"/>
      <c r="B205" s="59"/>
      <c r="C205" s="152" t="s">
        <v>99</v>
      </c>
      <c r="D205" s="152">
        <v>4</v>
      </c>
      <c r="E205" s="153">
        <v>15</v>
      </c>
      <c r="F205" s="154">
        <f>G203</f>
        <v>39375</v>
      </c>
      <c r="G205" s="154">
        <f aca="true" t="shared" si="21" ref="G205:G217">F205+E205</f>
        <v>39390</v>
      </c>
      <c r="H205" s="155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>
        <v>48</v>
      </c>
      <c r="T205" s="156">
        <v>2.5</v>
      </c>
      <c r="U205" s="156">
        <f t="shared" si="19"/>
        <v>300</v>
      </c>
    </row>
    <row r="206" spans="1:21" ht="12.75">
      <c r="A206" s="59"/>
      <c r="B206" s="59"/>
      <c r="C206" s="41" t="s">
        <v>100</v>
      </c>
      <c r="D206" s="88">
        <v>6</v>
      </c>
      <c r="E206" s="42">
        <v>3</v>
      </c>
      <c r="F206" s="43">
        <f aca="true" t="shared" si="22" ref="F206:F217">G205</f>
        <v>39390</v>
      </c>
      <c r="G206" s="43">
        <f t="shared" si="21"/>
        <v>39393</v>
      </c>
      <c r="H206" s="76"/>
      <c r="S206" s="107">
        <v>72</v>
      </c>
      <c r="T206" s="96">
        <v>2.5</v>
      </c>
      <c r="U206" s="96">
        <f t="shared" si="19"/>
        <v>60</v>
      </c>
    </row>
    <row r="207" spans="1:21" ht="12.75">
      <c r="A207" s="59"/>
      <c r="B207" s="59"/>
      <c r="C207" s="41" t="s">
        <v>84</v>
      </c>
      <c r="D207" s="88">
        <v>1</v>
      </c>
      <c r="E207" s="42">
        <v>2</v>
      </c>
      <c r="F207" s="43">
        <f t="shared" si="22"/>
        <v>39393</v>
      </c>
      <c r="G207" s="43">
        <f t="shared" si="21"/>
        <v>39395</v>
      </c>
      <c r="H207" s="76"/>
      <c r="S207" s="107">
        <v>48</v>
      </c>
      <c r="T207" s="96">
        <v>2.5</v>
      </c>
      <c r="U207" s="96">
        <f t="shared" si="19"/>
        <v>40</v>
      </c>
    </row>
    <row r="208" spans="1:21" ht="12.75">
      <c r="A208" s="59"/>
      <c r="B208" s="59"/>
      <c r="C208" s="41" t="s">
        <v>85</v>
      </c>
      <c r="D208" s="88">
        <v>0</v>
      </c>
      <c r="E208" s="42">
        <v>4</v>
      </c>
      <c r="F208" s="43">
        <f t="shared" si="22"/>
        <v>39395</v>
      </c>
      <c r="G208" s="43">
        <f t="shared" si="21"/>
        <v>39399</v>
      </c>
      <c r="H208" s="76"/>
      <c r="S208" s="107">
        <v>24</v>
      </c>
      <c r="T208" s="96">
        <v>2.5</v>
      </c>
      <c r="U208" s="96">
        <f t="shared" si="19"/>
        <v>80</v>
      </c>
    </row>
    <row r="209" spans="1:21" ht="12.75">
      <c r="A209" s="59"/>
      <c r="B209" s="59"/>
      <c r="C209" s="41" t="s">
        <v>86</v>
      </c>
      <c r="D209" s="88">
        <v>1</v>
      </c>
      <c r="E209" s="42">
        <v>3</v>
      </c>
      <c r="F209" s="43">
        <f t="shared" si="22"/>
        <v>39399</v>
      </c>
      <c r="G209" s="43">
        <f t="shared" si="21"/>
        <v>39402</v>
      </c>
      <c r="H209" s="76"/>
      <c r="S209" s="107">
        <v>48</v>
      </c>
      <c r="T209" s="96">
        <v>2.5</v>
      </c>
      <c r="U209" s="96">
        <f t="shared" si="19"/>
        <v>60</v>
      </c>
    </row>
    <row r="210" spans="1:21" ht="12.75">
      <c r="A210" s="59"/>
      <c r="B210" s="59"/>
      <c r="C210" s="41" t="s">
        <v>101</v>
      </c>
      <c r="D210" s="88">
        <v>1</v>
      </c>
      <c r="E210" s="42">
        <v>3</v>
      </c>
      <c r="F210" s="43">
        <f t="shared" si="22"/>
        <v>39402</v>
      </c>
      <c r="G210" s="43">
        <f t="shared" si="21"/>
        <v>39405</v>
      </c>
      <c r="H210" s="76"/>
      <c r="S210" s="107">
        <v>48</v>
      </c>
      <c r="T210" s="96">
        <v>2.5</v>
      </c>
      <c r="U210" s="96">
        <f t="shared" si="19"/>
        <v>60</v>
      </c>
    </row>
    <row r="211" spans="1:21" ht="12.75">
      <c r="A211" s="59"/>
      <c r="B211" s="59"/>
      <c r="C211" s="41" t="s">
        <v>88</v>
      </c>
      <c r="D211" s="88">
        <v>24</v>
      </c>
      <c r="E211" s="42">
        <v>5</v>
      </c>
      <c r="F211" s="43">
        <f t="shared" si="22"/>
        <v>39405</v>
      </c>
      <c r="G211" s="43">
        <f t="shared" si="21"/>
        <v>39410</v>
      </c>
      <c r="H211" s="76"/>
      <c r="S211" s="107">
        <v>240</v>
      </c>
      <c r="T211" s="96">
        <v>2.5</v>
      </c>
      <c r="U211" s="96">
        <f t="shared" si="19"/>
        <v>100</v>
      </c>
    </row>
    <row r="212" spans="1:21" ht="12.75">
      <c r="A212" s="59"/>
      <c r="B212" s="59"/>
      <c r="C212" s="41" t="s">
        <v>89</v>
      </c>
      <c r="D212" s="88">
        <v>6</v>
      </c>
      <c r="E212" s="42">
        <v>5</v>
      </c>
      <c r="F212" s="43">
        <f t="shared" si="22"/>
        <v>39410</v>
      </c>
      <c r="G212" s="43">
        <f t="shared" si="21"/>
        <v>39415</v>
      </c>
      <c r="H212" s="76"/>
      <c r="S212" s="107">
        <v>120</v>
      </c>
      <c r="T212" s="96">
        <v>2.5</v>
      </c>
      <c r="U212" s="96">
        <f t="shared" si="19"/>
        <v>100</v>
      </c>
    </row>
    <row r="213" spans="1:21" ht="12.75">
      <c r="A213" s="59"/>
      <c r="B213" s="59"/>
      <c r="C213" s="41" t="s">
        <v>90</v>
      </c>
      <c r="D213" s="88">
        <v>2</v>
      </c>
      <c r="E213" s="42">
        <v>6</v>
      </c>
      <c r="F213" s="43">
        <f t="shared" si="22"/>
        <v>39415</v>
      </c>
      <c r="G213" s="43">
        <f t="shared" si="21"/>
        <v>39421</v>
      </c>
      <c r="H213" s="76"/>
      <c r="S213" s="107">
        <v>72</v>
      </c>
      <c r="T213" s="96">
        <v>2.5</v>
      </c>
      <c r="U213" s="96">
        <f t="shared" si="19"/>
        <v>120</v>
      </c>
    </row>
    <row r="214" spans="1:21" ht="12.75">
      <c r="A214" s="59"/>
      <c r="B214" s="59"/>
      <c r="C214" s="41" t="s">
        <v>91</v>
      </c>
      <c r="D214" s="88">
        <v>3</v>
      </c>
      <c r="E214" s="42">
        <v>8</v>
      </c>
      <c r="F214" s="43">
        <f t="shared" si="22"/>
        <v>39421</v>
      </c>
      <c r="G214" s="43">
        <f t="shared" si="21"/>
        <v>39429</v>
      </c>
      <c r="H214" s="76"/>
      <c r="S214" s="107">
        <v>48</v>
      </c>
      <c r="T214" s="96">
        <v>2.5</v>
      </c>
      <c r="U214" s="96">
        <f t="shared" si="19"/>
        <v>160</v>
      </c>
    </row>
    <row r="215" spans="1:21" ht="12.75">
      <c r="A215" s="59"/>
      <c r="B215" s="59"/>
      <c r="C215" s="41" t="s">
        <v>92</v>
      </c>
      <c r="D215" s="88">
        <v>2</v>
      </c>
      <c r="E215" s="42">
        <v>30</v>
      </c>
      <c r="F215" s="43">
        <f t="shared" si="22"/>
        <v>39429</v>
      </c>
      <c r="G215" s="43">
        <f t="shared" si="21"/>
        <v>39459</v>
      </c>
      <c r="H215" s="76"/>
      <c r="S215" s="107">
        <v>72</v>
      </c>
      <c r="T215" s="96">
        <v>2.5</v>
      </c>
      <c r="U215" s="96">
        <f t="shared" si="19"/>
        <v>600</v>
      </c>
    </row>
    <row r="216" spans="1:21" ht="12.75">
      <c r="A216" s="59"/>
      <c r="B216" s="59"/>
      <c r="C216" s="41" t="s">
        <v>93</v>
      </c>
      <c r="D216" s="88">
        <v>3</v>
      </c>
      <c r="E216" s="42">
        <v>3</v>
      </c>
      <c r="F216" s="43">
        <f t="shared" si="22"/>
        <v>39459</v>
      </c>
      <c r="G216" s="43">
        <f t="shared" si="21"/>
        <v>39462</v>
      </c>
      <c r="H216" s="76"/>
      <c r="S216" s="107">
        <v>48</v>
      </c>
      <c r="T216" s="96">
        <v>2.5</v>
      </c>
      <c r="U216" s="96">
        <f t="shared" si="19"/>
        <v>60</v>
      </c>
    </row>
    <row r="217" spans="1:21" ht="12.75">
      <c r="A217" s="59"/>
      <c r="B217" s="59"/>
      <c r="C217" s="41" t="s">
        <v>94</v>
      </c>
      <c r="D217" s="88">
        <v>1</v>
      </c>
      <c r="E217" s="42">
        <v>1</v>
      </c>
      <c r="F217" s="43">
        <f t="shared" si="22"/>
        <v>39462</v>
      </c>
      <c r="G217" s="43">
        <f t="shared" si="21"/>
        <v>39463</v>
      </c>
      <c r="H217" s="76"/>
      <c r="S217" s="107">
        <v>80</v>
      </c>
      <c r="T217" s="96">
        <v>2.5</v>
      </c>
      <c r="U217" s="96">
        <f t="shared" si="19"/>
        <v>20</v>
      </c>
    </row>
    <row r="218" spans="1:21" ht="12.75">
      <c r="A218" s="59"/>
      <c r="B218" s="59"/>
      <c r="C218" s="41" t="s">
        <v>95</v>
      </c>
      <c r="D218" s="88">
        <v>21</v>
      </c>
      <c r="E218" s="42">
        <v>5</v>
      </c>
      <c r="F218" s="43">
        <v>39478</v>
      </c>
      <c r="G218" s="43">
        <f>F218+E218</f>
        <v>39483</v>
      </c>
      <c r="H218" s="76"/>
      <c r="S218" s="107">
        <v>360</v>
      </c>
      <c r="T218" s="96">
        <v>2.5</v>
      </c>
      <c r="U218" s="96">
        <f aca="true" t="shared" si="23" ref="U218:U234">8*T218*E218</f>
        <v>100</v>
      </c>
    </row>
    <row r="219" spans="1:21" ht="12.75">
      <c r="A219" s="59"/>
      <c r="B219" s="59"/>
      <c r="C219" s="41" t="s">
        <v>96</v>
      </c>
      <c r="D219" s="88">
        <v>5</v>
      </c>
      <c r="E219" s="42">
        <v>5</v>
      </c>
      <c r="F219" s="43">
        <f>G218</f>
        <v>39483</v>
      </c>
      <c r="G219" s="43">
        <f>F219+E219</f>
        <v>39488</v>
      </c>
      <c r="H219" s="76"/>
      <c r="S219" s="107">
        <v>48</v>
      </c>
      <c r="T219" s="96">
        <v>2.5</v>
      </c>
      <c r="U219" s="96">
        <f t="shared" si="23"/>
        <v>100</v>
      </c>
    </row>
    <row r="220" spans="1:21" ht="12.75">
      <c r="A220" s="59"/>
      <c r="B220" s="59"/>
      <c r="C220" s="41" t="s">
        <v>97</v>
      </c>
      <c r="D220" s="88">
        <v>2</v>
      </c>
      <c r="E220" s="42">
        <v>2</v>
      </c>
      <c r="F220" s="43">
        <f>G219</f>
        <v>39488</v>
      </c>
      <c r="G220" s="43">
        <f>F220+E220</f>
        <v>39490</v>
      </c>
      <c r="H220" s="76"/>
      <c r="S220" s="107">
        <v>32</v>
      </c>
      <c r="T220" s="96">
        <v>2.5</v>
      </c>
      <c r="U220" s="96">
        <f t="shared" si="23"/>
        <v>40</v>
      </c>
    </row>
    <row r="221" spans="1:21" ht="12.75">
      <c r="A221" s="59"/>
      <c r="B221" s="45" t="s">
        <v>102</v>
      </c>
      <c r="D221" s="88"/>
      <c r="E221" s="42"/>
      <c r="F221" s="43"/>
      <c r="G221" s="43"/>
      <c r="H221" s="76"/>
      <c r="T221" s="96">
        <v>2.5</v>
      </c>
      <c r="U221" s="96">
        <f t="shared" si="23"/>
        <v>0</v>
      </c>
    </row>
    <row r="222" spans="1:21" ht="12.75">
      <c r="A222" s="59"/>
      <c r="B222" s="59"/>
      <c r="C222" s="152" t="s">
        <v>103</v>
      </c>
      <c r="D222" s="152">
        <v>3</v>
      </c>
      <c r="E222" s="153">
        <v>15</v>
      </c>
      <c r="F222" s="154">
        <f>G220</f>
        <v>39490</v>
      </c>
      <c r="G222" s="154">
        <f aca="true" t="shared" si="24" ref="G222:G234">F222+E222</f>
        <v>39505</v>
      </c>
      <c r="H222" s="155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>
        <v>48</v>
      </c>
      <c r="T222" s="156">
        <v>2.5</v>
      </c>
      <c r="U222" s="156">
        <f t="shared" si="23"/>
        <v>300</v>
      </c>
    </row>
    <row r="223" spans="1:21" ht="12.75">
      <c r="A223" s="59"/>
      <c r="B223" s="59"/>
      <c r="C223" s="41" t="s">
        <v>100</v>
      </c>
      <c r="D223" s="88">
        <v>2</v>
      </c>
      <c r="E223" s="42">
        <v>3</v>
      </c>
      <c r="F223" s="43">
        <f aca="true" t="shared" si="25" ref="F223:F234">G222</f>
        <v>39505</v>
      </c>
      <c r="G223" s="43">
        <f t="shared" si="24"/>
        <v>39508</v>
      </c>
      <c r="H223" s="76"/>
      <c r="S223" s="107">
        <v>72</v>
      </c>
      <c r="T223" s="96">
        <v>2.5</v>
      </c>
      <c r="U223" s="96">
        <f t="shared" si="23"/>
        <v>60</v>
      </c>
    </row>
    <row r="224" spans="1:21" ht="12.75">
      <c r="A224" s="59"/>
      <c r="B224" s="59"/>
      <c r="C224" s="41" t="s">
        <v>84</v>
      </c>
      <c r="D224" s="88">
        <v>3</v>
      </c>
      <c r="E224" s="42">
        <v>2</v>
      </c>
      <c r="F224" s="43">
        <f t="shared" si="25"/>
        <v>39508</v>
      </c>
      <c r="G224" s="43">
        <f t="shared" si="24"/>
        <v>39510</v>
      </c>
      <c r="H224" s="76"/>
      <c r="S224" s="107">
        <v>48</v>
      </c>
      <c r="T224" s="96">
        <v>2.5</v>
      </c>
      <c r="U224" s="96">
        <f t="shared" si="23"/>
        <v>40</v>
      </c>
    </row>
    <row r="225" spans="1:21" ht="12.75">
      <c r="A225" s="59"/>
      <c r="B225" s="59"/>
      <c r="C225" s="41" t="s">
        <v>85</v>
      </c>
      <c r="D225" s="88">
        <v>0</v>
      </c>
      <c r="E225" s="42">
        <v>4</v>
      </c>
      <c r="F225" s="43">
        <f t="shared" si="25"/>
        <v>39510</v>
      </c>
      <c r="G225" s="43">
        <f t="shared" si="24"/>
        <v>39514</v>
      </c>
      <c r="H225" s="76"/>
      <c r="S225" s="107">
        <v>24</v>
      </c>
      <c r="T225" s="96">
        <v>2.5</v>
      </c>
      <c r="U225" s="96">
        <f t="shared" si="23"/>
        <v>80</v>
      </c>
    </row>
    <row r="226" spans="1:21" ht="12.75">
      <c r="A226" s="59"/>
      <c r="B226" s="59"/>
      <c r="C226" s="41" t="s">
        <v>86</v>
      </c>
      <c r="D226" s="88">
        <v>1</v>
      </c>
      <c r="E226" s="42">
        <v>3</v>
      </c>
      <c r="F226" s="43">
        <f t="shared" si="25"/>
        <v>39514</v>
      </c>
      <c r="G226" s="43">
        <f t="shared" si="24"/>
        <v>39517</v>
      </c>
      <c r="H226" s="76"/>
      <c r="S226" s="107">
        <v>48</v>
      </c>
      <c r="T226" s="96">
        <v>2.5</v>
      </c>
      <c r="U226" s="96">
        <f t="shared" si="23"/>
        <v>60</v>
      </c>
    </row>
    <row r="227" spans="1:21" ht="12.75">
      <c r="A227" s="59"/>
      <c r="B227" s="59"/>
      <c r="C227" s="41" t="s">
        <v>104</v>
      </c>
      <c r="D227" s="88">
        <v>3</v>
      </c>
      <c r="E227" s="42">
        <v>3</v>
      </c>
      <c r="F227" s="43">
        <f t="shared" si="25"/>
        <v>39517</v>
      </c>
      <c r="G227" s="43">
        <f t="shared" si="24"/>
        <v>39520</v>
      </c>
      <c r="H227" s="76"/>
      <c r="S227" s="107">
        <v>48</v>
      </c>
      <c r="T227" s="96">
        <v>2.5</v>
      </c>
      <c r="U227" s="96">
        <f t="shared" si="23"/>
        <v>60</v>
      </c>
    </row>
    <row r="228" spans="1:21" ht="12.75">
      <c r="A228" s="59"/>
      <c r="B228" s="59"/>
      <c r="C228" s="41" t="s">
        <v>88</v>
      </c>
      <c r="D228" s="88">
        <v>13</v>
      </c>
      <c r="E228" s="42">
        <v>5</v>
      </c>
      <c r="F228" s="43">
        <f t="shared" si="25"/>
        <v>39520</v>
      </c>
      <c r="G228" s="43">
        <f t="shared" si="24"/>
        <v>39525</v>
      </c>
      <c r="H228" s="76"/>
      <c r="S228" s="107">
        <v>240</v>
      </c>
      <c r="T228" s="96">
        <v>2.5</v>
      </c>
      <c r="U228" s="96">
        <f t="shared" si="23"/>
        <v>100</v>
      </c>
    </row>
    <row r="229" spans="1:21" ht="12.75">
      <c r="A229" s="59"/>
      <c r="B229" s="59"/>
      <c r="C229" s="41" t="s">
        <v>89</v>
      </c>
      <c r="D229" s="88">
        <v>6</v>
      </c>
      <c r="E229" s="42">
        <v>5</v>
      </c>
      <c r="F229" s="43">
        <f t="shared" si="25"/>
        <v>39525</v>
      </c>
      <c r="G229" s="43">
        <f t="shared" si="24"/>
        <v>39530</v>
      </c>
      <c r="H229" s="76"/>
      <c r="S229" s="107">
        <v>120</v>
      </c>
      <c r="T229" s="96">
        <v>2.5</v>
      </c>
      <c r="U229" s="96">
        <f t="shared" si="23"/>
        <v>100</v>
      </c>
    </row>
    <row r="230" spans="1:21" ht="12.75">
      <c r="A230" s="59"/>
      <c r="B230" s="59"/>
      <c r="C230" s="41" t="s">
        <v>90</v>
      </c>
      <c r="D230" s="88">
        <v>2</v>
      </c>
      <c r="E230" s="42">
        <v>6</v>
      </c>
      <c r="F230" s="43">
        <f t="shared" si="25"/>
        <v>39530</v>
      </c>
      <c r="G230" s="43">
        <f t="shared" si="24"/>
        <v>39536</v>
      </c>
      <c r="H230" s="76"/>
      <c r="S230" s="107">
        <v>72</v>
      </c>
      <c r="T230" s="96">
        <v>2.5</v>
      </c>
      <c r="U230" s="96">
        <f t="shared" si="23"/>
        <v>120</v>
      </c>
    </row>
    <row r="231" spans="1:21" ht="12.75">
      <c r="A231" s="59"/>
      <c r="B231" s="59"/>
      <c r="C231" s="41" t="s">
        <v>91</v>
      </c>
      <c r="D231" s="88">
        <v>3</v>
      </c>
      <c r="E231" s="42">
        <v>8</v>
      </c>
      <c r="F231" s="43">
        <f t="shared" si="25"/>
        <v>39536</v>
      </c>
      <c r="G231" s="43">
        <f t="shared" si="24"/>
        <v>39544</v>
      </c>
      <c r="H231" s="76"/>
      <c r="S231" s="107">
        <v>48</v>
      </c>
      <c r="T231" s="96">
        <v>2.5</v>
      </c>
      <c r="U231" s="96">
        <f t="shared" si="23"/>
        <v>160</v>
      </c>
    </row>
    <row r="232" spans="1:21" ht="12.75">
      <c r="A232" s="59"/>
      <c r="B232" s="59"/>
      <c r="C232" s="41" t="s">
        <v>92</v>
      </c>
      <c r="D232" s="88">
        <v>2</v>
      </c>
      <c r="E232" s="42">
        <v>25</v>
      </c>
      <c r="F232" s="43">
        <f t="shared" si="25"/>
        <v>39544</v>
      </c>
      <c r="G232" s="43">
        <f t="shared" si="24"/>
        <v>39569</v>
      </c>
      <c r="H232" s="76"/>
      <c r="S232" s="107">
        <v>72</v>
      </c>
      <c r="T232" s="96">
        <v>2.5</v>
      </c>
      <c r="U232" s="96">
        <f t="shared" si="23"/>
        <v>500</v>
      </c>
    </row>
    <row r="233" spans="1:21" ht="12.75">
      <c r="A233" s="59"/>
      <c r="B233" s="59"/>
      <c r="C233" s="41" t="s">
        <v>93</v>
      </c>
      <c r="D233" s="88">
        <v>3</v>
      </c>
      <c r="E233" s="42">
        <v>3</v>
      </c>
      <c r="F233" s="43">
        <f t="shared" si="25"/>
        <v>39569</v>
      </c>
      <c r="G233" s="43">
        <f t="shared" si="24"/>
        <v>39572</v>
      </c>
      <c r="H233" s="76"/>
      <c r="S233" s="107">
        <v>48</v>
      </c>
      <c r="T233" s="96">
        <v>2.5</v>
      </c>
      <c r="U233" s="96">
        <f t="shared" si="23"/>
        <v>60</v>
      </c>
    </row>
    <row r="234" spans="1:21" ht="12.75">
      <c r="A234" s="59"/>
      <c r="B234" s="59"/>
      <c r="C234" s="41" t="s">
        <v>94</v>
      </c>
      <c r="D234" s="88">
        <v>0</v>
      </c>
      <c r="E234" s="42">
        <v>1</v>
      </c>
      <c r="F234" s="43">
        <f t="shared" si="25"/>
        <v>39572</v>
      </c>
      <c r="G234" s="43">
        <f t="shared" si="24"/>
        <v>39573</v>
      </c>
      <c r="H234" s="76"/>
      <c r="S234" s="107">
        <v>80</v>
      </c>
      <c r="T234" s="96">
        <v>2.5</v>
      </c>
      <c r="U234" s="96">
        <f t="shared" si="23"/>
        <v>20</v>
      </c>
    </row>
    <row r="235" spans="1:8" ht="12.75">
      <c r="A235" s="59"/>
      <c r="B235" s="45" t="s">
        <v>105</v>
      </c>
      <c r="D235" s="88"/>
      <c r="E235" s="42"/>
      <c r="F235" s="43"/>
      <c r="G235" s="43"/>
      <c r="H235" s="76"/>
    </row>
    <row r="236" spans="1:21" s="192" customFormat="1" ht="12.75">
      <c r="A236" s="122"/>
      <c r="B236" s="201"/>
      <c r="C236" s="192" t="s">
        <v>230</v>
      </c>
      <c r="D236" s="194"/>
      <c r="E236" s="195">
        <v>12</v>
      </c>
      <c r="F236" s="196">
        <v>39391</v>
      </c>
      <c r="G236" s="196">
        <f>F236+E236</f>
        <v>39403</v>
      </c>
      <c r="H236" s="202"/>
      <c r="I236" s="203">
        <v>12</v>
      </c>
      <c r="S236" s="204"/>
      <c r="T236" s="205">
        <v>4</v>
      </c>
      <c r="U236" s="205">
        <f>8*T236*E236</f>
        <v>384</v>
      </c>
    </row>
    <row r="237" spans="1:21" s="192" customFormat="1" ht="12.75">
      <c r="A237" s="122"/>
      <c r="B237" s="201"/>
      <c r="C237" s="192" t="s">
        <v>222</v>
      </c>
      <c r="D237" s="194"/>
      <c r="E237" s="195"/>
      <c r="F237" s="196"/>
      <c r="G237" s="196"/>
      <c r="H237" s="202"/>
      <c r="I237" s="203">
        <v>42</v>
      </c>
      <c r="S237" s="204"/>
      <c r="T237" s="205"/>
      <c r="U237" s="205"/>
    </row>
    <row r="238" spans="1:9" ht="12.75">
      <c r="A238" s="59"/>
      <c r="B238" s="63"/>
      <c r="C238" t="s">
        <v>182</v>
      </c>
      <c r="D238" s="88"/>
      <c r="E238" s="42"/>
      <c r="F238" s="43"/>
      <c r="G238" s="43"/>
      <c r="H238" s="76"/>
      <c r="I238" s="93">
        <v>15</v>
      </c>
    </row>
    <row r="239" spans="1:21" ht="12.75">
      <c r="A239" s="59"/>
      <c r="B239" s="59"/>
      <c r="C239" s="41" t="s">
        <v>181</v>
      </c>
      <c r="D239" s="88">
        <v>15</v>
      </c>
      <c r="E239" s="42">
        <v>5</v>
      </c>
      <c r="F239" s="43">
        <v>39391</v>
      </c>
      <c r="G239" s="43">
        <f>F239+E239</f>
        <v>39396</v>
      </c>
      <c r="H239" s="76"/>
      <c r="S239" s="107">
        <v>80</v>
      </c>
      <c r="T239" s="96">
        <v>4</v>
      </c>
      <c r="U239" s="96">
        <f aca="true" t="shared" si="26" ref="U239:U256">8*T239*E239</f>
        <v>160</v>
      </c>
    </row>
    <row r="240" spans="1:22" s="192" customFormat="1" ht="12.75">
      <c r="A240" s="122"/>
      <c r="B240" s="122"/>
      <c r="C240" s="193" t="s">
        <v>221</v>
      </c>
      <c r="D240" s="194">
        <v>6</v>
      </c>
      <c r="E240" s="195">
        <v>12</v>
      </c>
      <c r="F240" s="196">
        <f>G239</f>
        <v>39396</v>
      </c>
      <c r="G240" s="196">
        <f>F240+E240</f>
        <v>39408</v>
      </c>
      <c r="H240" s="197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9">
        <v>80</v>
      </c>
      <c r="T240" s="205">
        <v>4</v>
      </c>
      <c r="U240" s="205">
        <f>8*T240*E240</f>
        <v>384</v>
      </c>
      <c r="V240" s="198"/>
    </row>
    <row r="241" spans="1:22" s="192" customFormat="1" ht="12.75">
      <c r="A241" s="122"/>
      <c r="B241" s="122"/>
      <c r="C241" s="193" t="s">
        <v>220</v>
      </c>
      <c r="D241" s="194">
        <v>6</v>
      </c>
      <c r="E241" s="195">
        <v>6</v>
      </c>
      <c r="F241" s="196">
        <f>G240</f>
        <v>39408</v>
      </c>
      <c r="G241" s="196">
        <f>F241+E241</f>
        <v>39414</v>
      </c>
      <c r="H241" s="197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9">
        <v>80</v>
      </c>
      <c r="T241" s="205">
        <v>4</v>
      </c>
      <c r="U241" s="205">
        <f>8*T241*E241</f>
        <v>192</v>
      </c>
      <c r="V241" s="198"/>
    </row>
    <row r="242" spans="1:21" ht="12.75">
      <c r="A242" s="59"/>
      <c r="B242" s="59"/>
      <c r="C242" s="41" t="s">
        <v>106</v>
      </c>
      <c r="D242" s="88">
        <v>43</v>
      </c>
      <c r="E242" s="42">
        <v>15</v>
      </c>
      <c r="F242" s="43">
        <f>G239</f>
        <v>39396</v>
      </c>
      <c r="G242" s="43">
        <f aca="true" t="shared" si="27" ref="G242:G253">F242+E242</f>
        <v>39411</v>
      </c>
      <c r="H242" s="76"/>
      <c r="I242" s="93">
        <v>12</v>
      </c>
      <c r="S242" s="107">
        <v>960</v>
      </c>
      <c r="T242" s="96">
        <v>5</v>
      </c>
      <c r="U242" s="96">
        <f t="shared" si="26"/>
        <v>600</v>
      </c>
    </row>
    <row r="243" spans="1:21" ht="12.75">
      <c r="A243" s="59"/>
      <c r="B243" s="59"/>
      <c r="C243" s="41" t="s">
        <v>107</v>
      </c>
      <c r="D243" s="88">
        <v>2</v>
      </c>
      <c r="E243" s="42">
        <v>2</v>
      </c>
      <c r="F243" s="43">
        <f>G242</f>
        <v>39411</v>
      </c>
      <c r="G243" s="43">
        <f t="shared" si="27"/>
        <v>39413</v>
      </c>
      <c r="H243" s="76"/>
      <c r="S243" s="107">
        <v>96</v>
      </c>
      <c r="T243" s="96">
        <v>2.5</v>
      </c>
      <c r="U243" s="96">
        <f t="shared" si="26"/>
        <v>40</v>
      </c>
    </row>
    <row r="244" spans="1:21" ht="12.75">
      <c r="A244" s="59"/>
      <c r="B244" s="59"/>
      <c r="C244" s="41" t="s">
        <v>108</v>
      </c>
      <c r="D244" s="88">
        <v>3</v>
      </c>
      <c r="E244" s="42">
        <v>25</v>
      </c>
      <c r="F244" s="43">
        <f aca="true" t="shared" si="28" ref="F244:F256">G243</f>
        <v>39413</v>
      </c>
      <c r="G244" s="43">
        <f t="shared" si="27"/>
        <v>39438</v>
      </c>
      <c r="H244" s="76"/>
      <c r="S244" s="107">
        <v>48</v>
      </c>
      <c r="T244" s="96">
        <v>2.5</v>
      </c>
      <c r="U244" s="96">
        <f t="shared" si="26"/>
        <v>500</v>
      </c>
    </row>
    <row r="245" spans="1:21" ht="12.75">
      <c r="A245" s="59"/>
      <c r="B245" s="59"/>
      <c r="C245" s="41" t="s">
        <v>109</v>
      </c>
      <c r="D245" s="88">
        <v>2</v>
      </c>
      <c r="E245" s="42">
        <v>4</v>
      </c>
      <c r="F245" s="43">
        <f t="shared" si="28"/>
        <v>39438</v>
      </c>
      <c r="G245" s="43">
        <f t="shared" si="27"/>
        <v>39442</v>
      </c>
      <c r="H245" s="76"/>
      <c r="S245" s="107">
        <v>96</v>
      </c>
      <c r="T245" s="96">
        <v>2.5</v>
      </c>
      <c r="U245" s="96">
        <f t="shared" si="26"/>
        <v>80</v>
      </c>
    </row>
    <row r="246" spans="1:21" ht="12.75">
      <c r="A246" s="59"/>
      <c r="B246" s="59"/>
      <c r="C246" s="41" t="s">
        <v>110</v>
      </c>
      <c r="D246" s="88">
        <v>4</v>
      </c>
      <c r="E246" s="42">
        <v>8</v>
      </c>
      <c r="F246" s="43">
        <f t="shared" si="28"/>
        <v>39442</v>
      </c>
      <c r="G246" s="43">
        <f t="shared" si="27"/>
        <v>39450</v>
      </c>
      <c r="H246" s="76"/>
      <c r="S246" s="107">
        <v>72</v>
      </c>
      <c r="T246" s="96">
        <v>4</v>
      </c>
      <c r="U246" s="96">
        <f t="shared" si="26"/>
        <v>256</v>
      </c>
    </row>
    <row r="247" spans="1:21" ht="12.75">
      <c r="A247" s="59"/>
      <c r="B247" s="59"/>
      <c r="C247" s="41" t="s">
        <v>111</v>
      </c>
      <c r="D247" s="88">
        <v>1</v>
      </c>
      <c r="E247" s="42">
        <v>1</v>
      </c>
      <c r="F247" s="43">
        <f t="shared" si="28"/>
        <v>39450</v>
      </c>
      <c r="G247" s="43">
        <f t="shared" si="27"/>
        <v>39451</v>
      </c>
      <c r="H247" s="76"/>
      <c r="S247" s="107">
        <v>64</v>
      </c>
      <c r="T247" s="96">
        <v>2.5</v>
      </c>
      <c r="U247" s="96">
        <f t="shared" si="26"/>
        <v>20</v>
      </c>
    </row>
    <row r="248" spans="1:21" ht="12.75">
      <c r="A248" s="59"/>
      <c r="B248" s="59"/>
      <c r="C248" s="41" t="s">
        <v>112</v>
      </c>
      <c r="D248" s="88">
        <v>11</v>
      </c>
      <c r="E248" s="42">
        <v>8</v>
      </c>
      <c r="F248" s="43">
        <f t="shared" si="28"/>
        <v>39451</v>
      </c>
      <c r="G248" s="43">
        <f t="shared" si="27"/>
        <v>39459</v>
      </c>
      <c r="H248" s="76"/>
      <c r="S248" s="107">
        <v>192</v>
      </c>
      <c r="T248" s="96">
        <v>4</v>
      </c>
      <c r="U248" s="96">
        <f t="shared" si="26"/>
        <v>256</v>
      </c>
    </row>
    <row r="249" spans="1:21" ht="12.75">
      <c r="A249" s="59"/>
      <c r="B249" s="59"/>
      <c r="C249" s="41" t="s">
        <v>113</v>
      </c>
      <c r="D249" s="88">
        <v>0</v>
      </c>
      <c r="E249" s="42">
        <v>4</v>
      </c>
      <c r="F249" s="43">
        <f t="shared" si="28"/>
        <v>39459</v>
      </c>
      <c r="G249" s="43">
        <f t="shared" si="27"/>
        <v>39463</v>
      </c>
      <c r="H249" s="76"/>
      <c r="S249" s="107">
        <v>16</v>
      </c>
      <c r="T249" s="96">
        <v>2.5</v>
      </c>
      <c r="U249" s="96">
        <f t="shared" si="26"/>
        <v>80</v>
      </c>
    </row>
    <row r="250" spans="1:21" ht="12.75">
      <c r="A250" s="59"/>
      <c r="B250" s="59"/>
      <c r="C250" s="41" t="s">
        <v>111</v>
      </c>
      <c r="D250" s="88">
        <v>-1</v>
      </c>
      <c r="E250" s="42">
        <v>1</v>
      </c>
      <c r="F250" s="43">
        <f t="shared" si="28"/>
        <v>39463</v>
      </c>
      <c r="G250" s="43">
        <f t="shared" si="27"/>
        <v>39464</v>
      </c>
      <c r="H250" s="76"/>
      <c r="T250" s="96">
        <v>2.5</v>
      </c>
      <c r="U250" s="96">
        <f t="shared" si="26"/>
        <v>20</v>
      </c>
    </row>
    <row r="251" spans="1:21" ht="12.75">
      <c r="A251" s="59"/>
      <c r="B251" s="59"/>
      <c r="C251" s="41" t="s">
        <v>216</v>
      </c>
      <c r="D251" s="88">
        <v>13</v>
      </c>
      <c r="E251" s="42">
        <v>12</v>
      </c>
      <c r="F251" s="43">
        <f t="shared" si="28"/>
        <v>39464</v>
      </c>
      <c r="G251" s="43">
        <f t="shared" si="27"/>
        <v>39476</v>
      </c>
      <c r="H251" s="76"/>
      <c r="S251" s="107">
        <v>640</v>
      </c>
      <c r="T251" s="96">
        <v>2.5</v>
      </c>
      <c r="U251" s="96">
        <f t="shared" si="26"/>
        <v>240</v>
      </c>
    </row>
    <row r="252" spans="1:21" ht="12.75">
      <c r="A252" s="59"/>
      <c r="B252" s="59"/>
      <c r="C252" s="41" t="s">
        <v>109</v>
      </c>
      <c r="D252" s="88">
        <v>13</v>
      </c>
      <c r="E252" s="42">
        <v>5</v>
      </c>
      <c r="F252" s="43">
        <f t="shared" si="28"/>
        <v>39476</v>
      </c>
      <c r="G252" s="43">
        <f t="shared" si="27"/>
        <v>39481</v>
      </c>
      <c r="H252" s="76"/>
      <c r="S252" s="107">
        <v>48</v>
      </c>
      <c r="T252" s="96">
        <v>2.5</v>
      </c>
      <c r="U252" s="96">
        <f t="shared" si="26"/>
        <v>100</v>
      </c>
    </row>
    <row r="253" spans="1:21" ht="12.75">
      <c r="A253" s="59"/>
      <c r="B253" s="59"/>
      <c r="C253" s="41" t="s">
        <v>114</v>
      </c>
      <c r="D253" s="88">
        <v>13</v>
      </c>
      <c r="E253" s="42">
        <v>15</v>
      </c>
      <c r="F253" s="43">
        <f t="shared" si="28"/>
        <v>39481</v>
      </c>
      <c r="G253" s="43">
        <f t="shared" si="27"/>
        <v>39496</v>
      </c>
      <c r="H253" s="76"/>
      <c r="T253" s="96">
        <v>2.5</v>
      </c>
      <c r="U253" s="96">
        <f t="shared" si="26"/>
        <v>300</v>
      </c>
    </row>
    <row r="254" spans="1:21" ht="12.75">
      <c r="A254" s="59"/>
      <c r="B254" s="59"/>
      <c r="C254" s="152" t="s">
        <v>115</v>
      </c>
      <c r="D254" s="152">
        <v>1</v>
      </c>
      <c r="E254" s="153">
        <v>21</v>
      </c>
      <c r="F254" s="154">
        <f t="shared" si="28"/>
        <v>39496</v>
      </c>
      <c r="G254" s="154">
        <f aca="true" t="shared" si="29" ref="G254:G269">F254+E254</f>
        <v>39517</v>
      </c>
      <c r="H254" s="155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>
        <v>48</v>
      </c>
      <c r="T254" s="156">
        <v>4</v>
      </c>
      <c r="U254" s="156">
        <f t="shared" si="26"/>
        <v>672</v>
      </c>
    </row>
    <row r="255" spans="1:21" ht="12.75">
      <c r="A255" s="59"/>
      <c r="B255" s="59"/>
      <c r="C255" s="41" t="s">
        <v>116</v>
      </c>
      <c r="D255" s="88">
        <v>1</v>
      </c>
      <c r="E255" s="42">
        <v>8</v>
      </c>
      <c r="F255" s="43">
        <f t="shared" si="28"/>
        <v>39517</v>
      </c>
      <c r="G255" s="43">
        <f t="shared" si="29"/>
        <v>39525</v>
      </c>
      <c r="H255" s="76"/>
      <c r="S255" s="107">
        <v>48</v>
      </c>
      <c r="T255" s="96">
        <v>2.5</v>
      </c>
      <c r="U255" s="96">
        <f t="shared" si="26"/>
        <v>160</v>
      </c>
    </row>
    <row r="256" spans="1:21" ht="12.75">
      <c r="A256" s="59"/>
      <c r="B256" s="59"/>
      <c r="C256" s="41" t="s">
        <v>117</v>
      </c>
      <c r="D256" s="88">
        <v>39</v>
      </c>
      <c r="E256" s="42">
        <v>10</v>
      </c>
      <c r="F256" s="43">
        <f t="shared" si="28"/>
        <v>39525</v>
      </c>
      <c r="G256" s="43">
        <f t="shared" si="29"/>
        <v>39535</v>
      </c>
      <c r="H256" s="76"/>
      <c r="S256" s="107">
        <v>960</v>
      </c>
      <c r="T256" s="96">
        <v>2.5</v>
      </c>
      <c r="U256" s="96">
        <f t="shared" si="26"/>
        <v>200</v>
      </c>
    </row>
    <row r="257" spans="1:8" ht="12.75">
      <c r="A257" s="59"/>
      <c r="B257" s="45" t="s">
        <v>118</v>
      </c>
      <c r="D257" s="88"/>
      <c r="E257" s="42"/>
      <c r="F257" s="43"/>
      <c r="G257" s="43"/>
      <c r="H257" s="76"/>
    </row>
    <row r="258" spans="1:21" ht="12.75">
      <c r="A258" s="59"/>
      <c r="B258" s="59"/>
      <c r="C258" s="41" t="s">
        <v>106</v>
      </c>
      <c r="D258" s="88">
        <v>4</v>
      </c>
      <c r="E258" s="42">
        <v>15</v>
      </c>
      <c r="F258" s="43">
        <v>39524</v>
      </c>
      <c r="G258" s="43">
        <f t="shared" si="29"/>
        <v>39539</v>
      </c>
      <c r="H258" s="76"/>
      <c r="S258" s="107">
        <v>80</v>
      </c>
      <c r="T258" s="96">
        <v>5</v>
      </c>
      <c r="U258" s="96">
        <f aca="true" t="shared" si="30" ref="U258:U272">8*T258*E258</f>
        <v>600</v>
      </c>
    </row>
    <row r="259" spans="1:21" ht="12.75">
      <c r="A259" s="59"/>
      <c r="B259" s="59"/>
      <c r="C259" s="41" t="s">
        <v>107</v>
      </c>
      <c r="D259" s="88">
        <v>2</v>
      </c>
      <c r="E259" s="42">
        <v>2</v>
      </c>
      <c r="F259" s="43">
        <f>G258</f>
        <v>39539</v>
      </c>
      <c r="G259" s="43">
        <f>F259+E259</f>
        <v>39541</v>
      </c>
      <c r="H259" s="76"/>
      <c r="S259" s="107">
        <v>96</v>
      </c>
      <c r="T259" s="96">
        <v>2.5</v>
      </c>
      <c r="U259" s="96">
        <f t="shared" si="30"/>
        <v>40</v>
      </c>
    </row>
    <row r="260" spans="1:21" ht="12.75">
      <c r="A260" s="59"/>
      <c r="B260" s="59"/>
      <c r="C260" s="41" t="s">
        <v>108</v>
      </c>
      <c r="D260" s="88">
        <v>1</v>
      </c>
      <c r="E260" s="42">
        <v>25</v>
      </c>
      <c r="F260" s="43">
        <f aca="true" t="shared" si="31" ref="F260:F272">G259</f>
        <v>39541</v>
      </c>
      <c r="G260" s="43">
        <f t="shared" si="29"/>
        <v>39566</v>
      </c>
      <c r="H260" s="76"/>
      <c r="S260" s="107">
        <v>48</v>
      </c>
      <c r="T260" s="96">
        <v>2.5</v>
      </c>
      <c r="U260" s="96">
        <f t="shared" si="30"/>
        <v>500</v>
      </c>
    </row>
    <row r="261" spans="1:21" ht="12.75">
      <c r="A261" s="59"/>
      <c r="B261" s="59"/>
      <c r="C261" s="41" t="s">
        <v>109</v>
      </c>
      <c r="D261" s="88">
        <v>2</v>
      </c>
      <c r="E261" s="42">
        <v>4</v>
      </c>
      <c r="F261" s="43">
        <f t="shared" si="31"/>
        <v>39566</v>
      </c>
      <c r="G261" s="43">
        <f t="shared" si="29"/>
        <v>39570</v>
      </c>
      <c r="H261" s="76"/>
      <c r="S261" s="107">
        <v>96</v>
      </c>
      <c r="T261" s="96">
        <v>2.5</v>
      </c>
      <c r="U261" s="96">
        <f t="shared" si="30"/>
        <v>80</v>
      </c>
    </row>
    <row r="262" spans="1:21" ht="12.75">
      <c r="A262" s="59"/>
      <c r="B262" s="59"/>
      <c r="C262" s="41" t="s">
        <v>110</v>
      </c>
      <c r="D262" s="88">
        <v>4</v>
      </c>
      <c r="E262" s="42">
        <v>8</v>
      </c>
      <c r="F262" s="43">
        <f t="shared" si="31"/>
        <v>39570</v>
      </c>
      <c r="G262" s="43">
        <f t="shared" si="29"/>
        <v>39578</v>
      </c>
      <c r="H262" s="76"/>
      <c r="S262" s="107">
        <v>72</v>
      </c>
      <c r="T262" s="96">
        <v>4</v>
      </c>
      <c r="U262" s="96">
        <f t="shared" si="30"/>
        <v>256</v>
      </c>
    </row>
    <row r="263" spans="1:21" ht="12.75">
      <c r="A263" s="59"/>
      <c r="B263" s="59"/>
      <c r="C263" s="41" t="s">
        <v>111</v>
      </c>
      <c r="D263" s="88">
        <v>1</v>
      </c>
      <c r="E263" s="42">
        <v>1</v>
      </c>
      <c r="F263" s="43">
        <f t="shared" si="31"/>
        <v>39578</v>
      </c>
      <c r="G263" s="43">
        <f t="shared" si="29"/>
        <v>39579</v>
      </c>
      <c r="H263" s="76"/>
      <c r="S263" s="107">
        <v>64</v>
      </c>
      <c r="T263" s="96">
        <v>2.5</v>
      </c>
      <c r="U263" s="96">
        <f t="shared" si="30"/>
        <v>20</v>
      </c>
    </row>
    <row r="264" spans="1:21" ht="12.75">
      <c r="A264" s="59"/>
      <c r="B264" s="59"/>
      <c r="C264" s="41" t="s">
        <v>112</v>
      </c>
      <c r="D264" s="88">
        <v>11</v>
      </c>
      <c r="E264" s="42">
        <v>8</v>
      </c>
      <c r="F264" s="43">
        <f t="shared" si="31"/>
        <v>39579</v>
      </c>
      <c r="G264" s="43">
        <f t="shared" si="29"/>
        <v>39587</v>
      </c>
      <c r="H264" s="76"/>
      <c r="S264" s="107">
        <v>192</v>
      </c>
      <c r="T264" s="96">
        <v>4</v>
      </c>
      <c r="U264" s="96">
        <f t="shared" si="30"/>
        <v>256</v>
      </c>
    </row>
    <row r="265" spans="1:21" ht="12.75">
      <c r="A265" s="59"/>
      <c r="B265" s="59"/>
      <c r="C265" s="41" t="s">
        <v>113</v>
      </c>
      <c r="D265" s="88">
        <v>0</v>
      </c>
      <c r="E265" s="42">
        <v>4</v>
      </c>
      <c r="F265" s="43">
        <f t="shared" si="31"/>
        <v>39587</v>
      </c>
      <c r="G265" s="43">
        <f t="shared" si="29"/>
        <v>39591</v>
      </c>
      <c r="H265" s="76"/>
      <c r="S265" s="107">
        <v>16</v>
      </c>
      <c r="T265" s="96">
        <v>2.5</v>
      </c>
      <c r="U265" s="96">
        <f t="shared" si="30"/>
        <v>80</v>
      </c>
    </row>
    <row r="266" spans="1:21" ht="12.75">
      <c r="A266" s="59"/>
      <c r="B266" s="59"/>
      <c r="C266" s="41" t="s">
        <v>111</v>
      </c>
      <c r="D266" s="88">
        <v>-1</v>
      </c>
      <c r="E266" s="42">
        <v>1</v>
      </c>
      <c r="F266" s="43">
        <f t="shared" si="31"/>
        <v>39591</v>
      </c>
      <c r="G266" s="43">
        <f t="shared" si="29"/>
        <v>39592</v>
      </c>
      <c r="H266" s="76"/>
      <c r="T266" s="96">
        <v>2.5</v>
      </c>
      <c r="U266" s="96">
        <f t="shared" si="30"/>
        <v>20</v>
      </c>
    </row>
    <row r="267" spans="1:21" ht="12.75">
      <c r="A267" s="59"/>
      <c r="B267" s="59"/>
      <c r="C267" s="41" t="s">
        <v>216</v>
      </c>
      <c r="D267" s="88">
        <v>13</v>
      </c>
      <c r="E267" s="42">
        <v>12</v>
      </c>
      <c r="F267" s="43">
        <f t="shared" si="31"/>
        <v>39592</v>
      </c>
      <c r="G267" s="43">
        <f t="shared" si="29"/>
        <v>39604</v>
      </c>
      <c r="H267" s="76"/>
      <c r="S267" s="107">
        <v>640</v>
      </c>
      <c r="T267" s="96">
        <v>2.5</v>
      </c>
      <c r="U267" s="96">
        <f t="shared" si="30"/>
        <v>240</v>
      </c>
    </row>
    <row r="268" spans="1:21" ht="12.75">
      <c r="A268" s="59"/>
      <c r="B268" s="59"/>
      <c r="C268" s="41" t="s">
        <v>109</v>
      </c>
      <c r="D268" s="88">
        <v>13</v>
      </c>
      <c r="E268" s="42">
        <v>5</v>
      </c>
      <c r="F268" s="43">
        <f t="shared" si="31"/>
        <v>39604</v>
      </c>
      <c r="G268" s="43">
        <f t="shared" si="29"/>
        <v>39609</v>
      </c>
      <c r="H268" s="76"/>
      <c r="S268" s="107">
        <v>48</v>
      </c>
      <c r="T268" s="96">
        <v>2.5</v>
      </c>
      <c r="U268" s="96">
        <f t="shared" si="30"/>
        <v>100</v>
      </c>
    </row>
    <row r="269" spans="1:21" ht="12.75">
      <c r="A269" s="59"/>
      <c r="B269" s="59"/>
      <c r="C269" s="41" t="s">
        <v>114</v>
      </c>
      <c r="D269" s="88">
        <v>14</v>
      </c>
      <c r="E269" s="42">
        <v>15</v>
      </c>
      <c r="F269" s="43">
        <f t="shared" si="31"/>
        <v>39609</v>
      </c>
      <c r="G269" s="43">
        <f t="shared" si="29"/>
        <v>39624</v>
      </c>
      <c r="H269" s="76"/>
      <c r="T269" s="96">
        <v>2.5</v>
      </c>
      <c r="U269" s="96">
        <f t="shared" si="30"/>
        <v>300</v>
      </c>
    </row>
    <row r="270" spans="1:21" ht="12.75">
      <c r="A270" s="59"/>
      <c r="B270" s="59"/>
      <c r="C270" s="152" t="s">
        <v>115</v>
      </c>
      <c r="D270" s="152">
        <v>1</v>
      </c>
      <c r="E270" s="153">
        <v>21</v>
      </c>
      <c r="F270" s="154">
        <f t="shared" si="31"/>
        <v>39624</v>
      </c>
      <c r="G270" s="154">
        <f aca="true" t="shared" si="32" ref="G270:G284">F270+E270</f>
        <v>39645</v>
      </c>
      <c r="H270" s="155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>
        <v>48</v>
      </c>
      <c r="T270" s="156">
        <v>4</v>
      </c>
      <c r="U270" s="156">
        <f t="shared" si="30"/>
        <v>672</v>
      </c>
    </row>
    <row r="271" spans="1:21" ht="12.75">
      <c r="A271" s="59"/>
      <c r="B271" s="59"/>
      <c r="C271" s="41" t="s">
        <v>116</v>
      </c>
      <c r="D271" s="88">
        <v>1</v>
      </c>
      <c r="E271" s="42">
        <v>8</v>
      </c>
      <c r="F271" s="43">
        <f t="shared" si="31"/>
        <v>39645</v>
      </c>
      <c r="G271" s="43">
        <f t="shared" si="32"/>
        <v>39653</v>
      </c>
      <c r="H271" s="76"/>
      <c r="S271" s="107">
        <v>48</v>
      </c>
      <c r="T271" s="96">
        <v>2.5</v>
      </c>
      <c r="U271" s="96">
        <f t="shared" si="30"/>
        <v>160</v>
      </c>
    </row>
    <row r="272" spans="1:21" ht="12.75">
      <c r="A272" s="59"/>
      <c r="B272" s="59"/>
      <c r="C272" s="41" t="s">
        <v>117</v>
      </c>
      <c r="D272" s="88">
        <v>42</v>
      </c>
      <c r="E272" s="42">
        <v>10</v>
      </c>
      <c r="F272" s="43">
        <f t="shared" si="31"/>
        <v>39653</v>
      </c>
      <c r="G272" s="43">
        <f t="shared" si="32"/>
        <v>39663</v>
      </c>
      <c r="H272" s="76"/>
      <c r="S272" s="107">
        <v>960</v>
      </c>
      <c r="T272" s="96">
        <v>2.5</v>
      </c>
      <c r="U272" s="96">
        <f t="shared" si="30"/>
        <v>200</v>
      </c>
    </row>
    <row r="273" spans="1:8" ht="12.75">
      <c r="A273" s="59"/>
      <c r="B273" s="45" t="s">
        <v>119</v>
      </c>
      <c r="D273" s="88"/>
      <c r="E273" s="42"/>
      <c r="F273" s="43"/>
      <c r="G273" s="43"/>
      <c r="H273" s="76"/>
    </row>
    <row r="274" spans="1:21" ht="12.75">
      <c r="A274" s="59"/>
      <c r="B274" s="59"/>
      <c r="C274" s="41" t="s">
        <v>106</v>
      </c>
      <c r="D274" s="88">
        <v>2</v>
      </c>
      <c r="E274" s="42">
        <v>15</v>
      </c>
      <c r="F274" s="43">
        <v>39601</v>
      </c>
      <c r="G274" s="43">
        <f t="shared" si="32"/>
        <v>39616</v>
      </c>
      <c r="H274" s="76"/>
      <c r="S274" s="107">
        <v>80</v>
      </c>
      <c r="T274" s="96">
        <v>5</v>
      </c>
      <c r="U274" s="96">
        <f aca="true" t="shared" si="33" ref="U274:U289">8*T274*E274</f>
        <v>600</v>
      </c>
    </row>
    <row r="275" spans="1:21" ht="12.75">
      <c r="A275" s="59"/>
      <c r="B275" s="59"/>
      <c r="C275" s="41" t="s">
        <v>107</v>
      </c>
      <c r="D275" s="88">
        <v>0</v>
      </c>
      <c r="E275" s="42">
        <v>2</v>
      </c>
      <c r="F275" s="43">
        <f>G274</f>
        <v>39616</v>
      </c>
      <c r="G275" s="43">
        <f t="shared" si="32"/>
        <v>39618</v>
      </c>
      <c r="H275" s="76"/>
      <c r="S275" s="107">
        <v>96</v>
      </c>
      <c r="T275" s="96">
        <v>2.5</v>
      </c>
      <c r="U275" s="96">
        <f t="shared" si="33"/>
        <v>40</v>
      </c>
    </row>
    <row r="276" spans="1:21" ht="12.75">
      <c r="A276" s="59"/>
      <c r="B276" s="59"/>
      <c r="C276" s="41" t="s">
        <v>120</v>
      </c>
      <c r="D276" s="88">
        <v>0</v>
      </c>
      <c r="E276" s="42">
        <v>25</v>
      </c>
      <c r="F276" s="43">
        <f aca="true" t="shared" si="34" ref="F276:F289">G275</f>
        <v>39618</v>
      </c>
      <c r="G276" s="43">
        <f t="shared" si="32"/>
        <v>39643</v>
      </c>
      <c r="H276" s="76"/>
      <c r="S276" s="107">
        <v>48</v>
      </c>
      <c r="T276" s="96">
        <v>2.5</v>
      </c>
      <c r="U276" s="96">
        <f t="shared" si="33"/>
        <v>500</v>
      </c>
    </row>
    <row r="277" spans="1:21" ht="12.75">
      <c r="A277" s="59"/>
      <c r="B277" s="59"/>
      <c r="C277" s="41" t="s">
        <v>109</v>
      </c>
      <c r="D277" s="88">
        <v>1</v>
      </c>
      <c r="E277" s="42">
        <v>4</v>
      </c>
      <c r="F277" s="43">
        <f t="shared" si="34"/>
        <v>39643</v>
      </c>
      <c r="G277" s="43">
        <f t="shared" si="32"/>
        <v>39647</v>
      </c>
      <c r="H277" s="76"/>
      <c r="S277" s="107">
        <v>96</v>
      </c>
      <c r="T277" s="96">
        <v>2.5</v>
      </c>
      <c r="U277" s="96">
        <f t="shared" si="33"/>
        <v>80</v>
      </c>
    </row>
    <row r="278" spans="1:21" ht="12.75">
      <c r="A278" s="59"/>
      <c r="B278" s="59"/>
      <c r="C278" s="41" t="s">
        <v>110</v>
      </c>
      <c r="D278" s="88">
        <v>0</v>
      </c>
      <c r="E278" s="42">
        <v>8</v>
      </c>
      <c r="F278" s="43">
        <f t="shared" si="34"/>
        <v>39647</v>
      </c>
      <c r="G278" s="43">
        <f t="shared" si="32"/>
        <v>39655</v>
      </c>
      <c r="H278" s="76"/>
      <c r="S278" s="107">
        <v>72</v>
      </c>
      <c r="T278" s="96">
        <v>4</v>
      </c>
      <c r="U278" s="96">
        <f t="shared" si="33"/>
        <v>256</v>
      </c>
    </row>
    <row r="279" spans="1:21" ht="12.75">
      <c r="A279" s="59"/>
      <c r="B279" s="59"/>
      <c r="C279" s="41" t="s">
        <v>111</v>
      </c>
      <c r="D279" s="88">
        <v>0</v>
      </c>
      <c r="E279" s="42">
        <v>1</v>
      </c>
      <c r="F279" s="43">
        <f t="shared" si="34"/>
        <v>39655</v>
      </c>
      <c r="G279" s="43">
        <f t="shared" si="32"/>
        <v>39656</v>
      </c>
      <c r="H279" s="76"/>
      <c r="S279" s="107">
        <v>64</v>
      </c>
      <c r="T279" s="96">
        <v>2.5</v>
      </c>
      <c r="U279" s="96">
        <f t="shared" si="33"/>
        <v>20</v>
      </c>
    </row>
    <row r="280" spans="1:21" ht="12.75">
      <c r="A280" s="59"/>
      <c r="B280" s="59"/>
      <c r="C280" s="41" t="s">
        <v>112</v>
      </c>
      <c r="D280" s="88">
        <v>5</v>
      </c>
      <c r="E280" s="42">
        <v>8</v>
      </c>
      <c r="F280" s="43">
        <f t="shared" si="34"/>
        <v>39656</v>
      </c>
      <c r="G280" s="43">
        <f t="shared" si="32"/>
        <v>39664</v>
      </c>
      <c r="H280" s="76"/>
      <c r="S280" s="107">
        <v>192</v>
      </c>
      <c r="T280" s="96">
        <v>4</v>
      </c>
      <c r="U280" s="96">
        <f t="shared" si="33"/>
        <v>256</v>
      </c>
    </row>
    <row r="281" spans="1:21" ht="12.75">
      <c r="A281" s="59"/>
      <c r="B281" s="59"/>
      <c r="C281" s="41" t="s">
        <v>113</v>
      </c>
      <c r="D281" s="88">
        <v>0</v>
      </c>
      <c r="E281" s="42">
        <v>4</v>
      </c>
      <c r="F281" s="43">
        <f t="shared" si="34"/>
        <v>39664</v>
      </c>
      <c r="G281" s="43">
        <f t="shared" si="32"/>
        <v>39668</v>
      </c>
      <c r="H281" s="76"/>
      <c r="S281" s="107">
        <v>16</v>
      </c>
      <c r="T281" s="96">
        <v>2.5</v>
      </c>
      <c r="U281" s="96">
        <f t="shared" si="33"/>
        <v>80</v>
      </c>
    </row>
    <row r="282" spans="1:21" ht="12.75">
      <c r="A282" s="59"/>
      <c r="B282" s="59"/>
      <c r="C282" s="41" t="s">
        <v>111</v>
      </c>
      <c r="D282" s="88">
        <v>-1</v>
      </c>
      <c r="E282" s="42">
        <v>1</v>
      </c>
      <c r="F282" s="43">
        <f t="shared" si="34"/>
        <v>39668</v>
      </c>
      <c r="G282" s="43">
        <f t="shared" si="32"/>
        <v>39669</v>
      </c>
      <c r="H282" s="76"/>
      <c r="T282" s="96">
        <v>2.5</v>
      </c>
      <c r="U282" s="96">
        <f t="shared" si="33"/>
        <v>20</v>
      </c>
    </row>
    <row r="283" spans="1:21" ht="12.75">
      <c r="A283" s="59"/>
      <c r="B283" s="59"/>
      <c r="C283" s="41" t="s">
        <v>216</v>
      </c>
      <c r="D283" s="88">
        <v>6</v>
      </c>
      <c r="E283" s="42">
        <v>12</v>
      </c>
      <c r="F283" s="43">
        <f t="shared" si="34"/>
        <v>39669</v>
      </c>
      <c r="G283" s="43">
        <f t="shared" si="32"/>
        <v>39681</v>
      </c>
      <c r="H283" s="76"/>
      <c r="S283" s="107">
        <v>640</v>
      </c>
      <c r="T283" s="96">
        <v>2.5</v>
      </c>
      <c r="U283" s="96">
        <f t="shared" si="33"/>
        <v>240</v>
      </c>
    </row>
    <row r="284" spans="1:21" ht="12.75">
      <c r="A284" s="59"/>
      <c r="B284" s="59"/>
      <c r="C284" s="41" t="s">
        <v>109</v>
      </c>
      <c r="D284" s="88">
        <v>6</v>
      </c>
      <c r="E284" s="42">
        <v>5</v>
      </c>
      <c r="F284" s="43">
        <f t="shared" si="34"/>
        <v>39681</v>
      </c>
      <c r="G284" s="43">
        <f t="shared" si="32"/>
        <v>39686</v>
      </c>
      <c r="H284" s="76"/>
      <c r="S284" s="107">
        <v>48</v>
      </c>
      <c r="T284" s="96">
        <v>2.5</v>
      </c>
      <c r="U284" s="96">
        <f t="shared" si="33"/>
        <v>100</v>
      </c>
    </row>
    <row r="285" spans="1:21" ht="12.75">
      <c r="A285" s="59"/>
      <c r="B285" s="59"/>
      <c r="C285" s="41" t="s">
        <v>114</v>
      </c>
      <c r="D285" s="88">
        <v>4</v>
      </c>
      <c r="E285" s="42">
        <v>15</v>
      </c>
      <c r="F285" s="43">
        <f t="shared" si="34"/>
        <v>39686</v>
      </c>
      <c r="G285" s="43">
        <f>F285+E285</f>
        <v>39701</v>
      </c>
      <c r="H285" s="76"/>
      <c r="T285" s="96">
        <v>2.5</v>
      </c>
      <c r="U285" s="96">
        <f t="shared" si="33"/>
        <v>300</v>
      </c>
    </row>
    <row r="286" spans="1:21" ht="12.75">
      <c r="A286" s="59"/>
      <c r="B286" s="59"/>
      <c r="C286" s="152" t="s">
        <v>115</v>
      </c>
      <c r="D286" s="152"/>
      <c r="E286" s="153">
        <v>21</v>
      </c>
      <c r="F286" s="154">
        <f t="shared" si="34"/>
        <v>39701</v>
      </c>
      <c r="G286" s="154">
        <f>F286+E286</f>
        <v>39722</v>
      </c>
      <c r="H286" s="155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>
        <v>4</v>
      </c>
      <c r="U286" s="156">
        <f t="shared" si="33"/>
        <v>672</v>
      </c>
    </row>
    <row r="287" spans="2:21" ht="12.75">
      <c r="B287" s="59"/>
      <c r="C287" s="41" t="s">
        <v>116</v>
      </c>
      <c r="D287" s="92"/>
      <c r="E287" s="42">
        <v>8</v>
      </c>
      <c r="F287" s="43">
        <f t="shared" si="34"/>
        <v>39722</v>
      </c>
      <c r="G287" s="43">
        <f>F287+E287</f>
        <v>39730</v>
      </c>
      <c r="H287" s="76"/>
      <c r="T287" s="96">
        <v>2.5</v>
      </c>
      <c r="U287" s="96">
        <f t="shared" si="33"/>
        <v>160</v>
      </c>
    </row>
    <row r="288" spans="1:21" ht="12.75">
      <c r="A288" s="57"/>
      <c r="B288" s="59"/>
      <c r="C288" s="41" t="s">
        <v>117</v>
      </c>
      <c r="E288" s="42">
        <v>10</v>
      </c>
      <c r="F288" s="43">
        <f t="shared" si="34"/>
        <v>39730</v>
      </c>
      <c r="G288" s="43">
        <f>F288+E288</f>
        <v>39740</v>
      </c>
      <c r="T288" s="96">
        <v>2.5</v>
      </c>
      <c r="U288" s="96">
        <f t="shared" si="33"/>
        <v>200</v>
      </c>
    </row>
    <row r="289" spans="1:22" ht="12.75">
      <c r="A289" s="57"/>
      <c r="B289" s="59"/>
      <c r="C289" s="41" t="s">
        <v>121</v>
      </c>
      <c r="E289" s="78">
        <v>1</v>
      </c>
      <c r="F289" s="43">
        <f t="shared" si="34"/>
        <v>39740</v>
      </c>
      <c r="G289" s="43">
        <f>F289+E289</f>
        <v>39741</v>
      </c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8"/>
      <c r="T289" s="169">
        <v>2.5</v>
      </c>
      <c r="U289" s="169">
        <f t="shared" si="33"/>
        <v>20</v>
      </c>
      <c r="V289" s="167"/>
    </row>
    <row r="290" spans="1:22" s="159" customFormat="1" ht="15">
      <c r="A290" s="157" t="s">
        <v>122</v>
      </c>
      <c r="B290" s="170"/>
      <c r="C290" s="158"/>
      <c r="D290" s="171"/>
      <c r="H290" s="172"/>
      <c r="I290" s="173">
        <f>SUM(I287:I289,I271:I285,I255:I269,I235:I253,I223:I234,I206:I221,I189:I204,I109:I187,I97:I107,I81:I89,I61:I71)</f>
        <v>401</v>
      </c>
      <c r="J290" s="173">
        <f>SUM(J287:J289,J271:J285,J255:J269,J235:J253,J223:J234,J206:J221,J189:J204,J109:J187,J97:J107,J81:J89,J61:J71)</f>
        <v>0</v>
      </c>
      <c r="K290" s="173">
        <f>SUM(K287:K289,K271:K285,K255:K269,K235:K253,K223:K234,K206:K221,K189:K204,K109:K187,K97:K107,K81:K89,K61:K71)</f>
        <v>0</v>
      </c>
      <c r="L290" s="173">
        <f>SUM(L287:L289,L271:L285,L255:L269,L235:L253,L223:L234,L206:L221,L189:L204,L109:L187,L97:L107,L81:L89,L61:L71)</f>
        <v>0</v>
      </c>
      <c r="M290" s="173">
        <f>SUM(M287:M289,M271:M285,M255:M269,M235:M253,M223:M234,M206:M221,M189:M204,M109:M187,M97:M107,M81:M89,M61:M71)</f>
        <v>0</v>
      </c>
      <c r="N290" s="173">
        <f>SUM(N287:N289,N271:N285,N255:N269,N235:N253,N223:N234,N206:N221,N189:N204,N109:N187,N97:N107,N81:N89,N61:N71)</f>
        <v>0</v>
      </c>
      <c r="O290" s="173">
        <f>SUM(O287:O289,O271:O285,O255:O269,O235:O253,O223:O234,O206:O221,O189:O204,O109:O187,O97:O107,O81:O89,O61:O71)</f>
        <v>0</v>
      </c>
      <c r="P290" s="173">
        <f>SUM(P287:P289,P271:P285,P255:P269,P235:P253,P223:P234,P206:P221,P189:P204,P109:P187,P97:P107,P81:P89,P61:P71)</f>
        <v>5178</v>
      </c>
      <c r="Q290" s="173">
        <f>SUM(Q287:Q289,Q271:Q285,Q255:Q269,Q235:Q253,Q223:Q234,Q206:Q221,Q189:Q204,Q109:Q187,Q97:Q107,Q81:Q89,Q61:Q71)</f>
        <v>0</v>
      </c>
      <c r="R290" s="173">
        <f>SUM(R287:R289,R271:R285,R255:R269,R235:R253,R223:R234,R206:R221,R189:R204,R109:R187,R97:R107,R81:R89,R61:R71)</f>
        <v>0</v>
      </c>
      <c r="S290" s="173">
        <f>SUM(S287:S289,S271:S285,S255:S269,S235:S253,S223:S234,S206:S221,S189:S204,S109:S187,S97:S107,S81:S89,S61:S71)</f>
        <v>24790.386540000007</v>
      </c>
      <c r="T290" s="173"/>
      <c r="U290" s="173">
        <f>SUM(U287:U289,U271:U285,U255:U269,U235:U253,U223:U234,U206:U221,U189:U204,U109:U187,U97:U107,U81:U89,U61:U71)</f>
        <v>55506.399999999994</v>
      </c>
      <c r="V290" s="173">
        <f>SUM(V287:V289,V271:V285,V255:V269,V235:V253,V223:V234,V206:V221,V189:V204,V109:V187,V97:V107,V81:V89,V61:V71)</f>
        <v>3452</v>
      </c>
    </row>
    <row r="291" spans="3:22" ht="17.25">
      <c r="C291" s="175" t="s">
        <v>217</v>
      </c>
      <c r="D291" s="176"/>
      <c r="E291" s="175"/>
      <c r="F291" s="175"/>
      <c r="G291" s="175"/>
      <c r="H291" s="177"/>
      <c r="I291" s="178">
        <f>SUM(I290,I58)</f>
        <v>401</v>
      </c>
      <c r="J291" s="178">
        <f>SUM(J290,J58)</f>
        <v>0</v>
      </c>
      <c r="K291" s="178">
        <f>SUM(K290,K58)</f>
        <v>0</v>
      </c>
      <c r="L291" s="178">
        <f>SUM(L290,L58)</f>
        <v>0</v>
      </c>
      <c r="M291" s="178">
        <f>SUM(M290,M58)</f>
        <v>0</v>
      </c>
      <c r="N291" s="178">
        <f>SUM(N290,N58)</f>
        <v>1685</v>
      </c>
      <c r="O291" s="178">
        <f>SUM(O290,O58)</f>
        <v>0</v>
      </c>
      <c r="P291" s="178">
        <f>SUM(P290,P58)</f>
        <v>12621.375</v>
      </c>
      <c r="Q291" s="178">
        <f>SUM(Q290,Q58)</f>
        <v>0</v>
      </c>
      <c r="R291" s="178">
        <f>SUM(R290,R58)</f>
        <v>0</v>
      </c>
      <c r="S291" s="178">
        <f>SUM(S290,S58)</f>
        <v>25051.386540000007</v>
      </c>
      <c r="T291" s="178"/>
      <c r="U291" s="178">
        <f>SUM(U290,U58)</f>
        <v>55506.399999999994</v>
      </c>
      <c r="V291" s="178">
        <f>SUM(V290,V58)</f>
        <v>3452</v>
      </c>
    </row>
    <row r="292" spans="9:22" ht="12.75">
      <c r="I292" s="182">
        <v>1358</v>
      </c>
      <c r="J292" s="182"/>
      <c r="K292" s="182"/>
      <c r="L292" s="182"/>
      <c r="M292" s="182"/>
      <c r="N292" s="182">
        <v>170</v>
      </c>
      <c r="O292" s="182"/>
      <c r="P292" s="182">
        <v>161</v>
      </c>
      <c r="Q292" s="182"/>
      <c r="R292" s="182"/>
      <c r="S292" s="183"/>
      <c r="T292" s="184"/>
      <c r="U292" s="185">
        <v>81</v>
      </c>
      <c r="V292" s="182">
        <v>142</v>
      </c>
    </row>
    <row r="293" spans="8:31" ht="12.75">
      <c r="H293" s="74" t="s">
        <v>218</v>
      </c>
      <c r="I293" s="174">
        <f>+I292*I291</f>
        <v>544558</v>
      </c>
      <c r="J293" s="174">
        <f aca="true" t="shared" si="35" ref="J293:V293">+J292*J291</f>
        <v>0</v>
      </c>
      <c r="K293" s="174">
        <f t="shared" si="35"/>
        <v>0</v>
      </c>
      <c r="L293" s="174">
        <f t="shared" si="35"/>
        <v>0</v>
      </c>
      <c r="M293" s="174">
        <f t="shared" si="35"/>
        <v>0</v>
      </c>
      <c r="N293" s="174">
        <f t="shared" si="35"/>
        <v>286450</v>
      </c>
      <c r="O293" s="174">
        <f t="shared" si="35"/>
        <v>0</v>
      </c>
      <c r="P293" s="174">
        <f t="shared" si="35"/>
        <v>2032041.375</v>
      </c>
      <c r="Q293" s="174">
        <f t="shared" si="35"/>
        <v>0</v>
      </c>
      <c r="R293" s="174">
        <f t="shared" si="35"/>
        <v>0</v>
      </c>
      <c r="S293" s="174">
        <f t="shared" si="35"/>
        <v>0</v>
      </c>
      <c r="T293" s="174">
        <f t="shared" si="35"/>
        <v>0</v>
      </c>
      <c r="U293" s="174">
        <f t="shared" si="35"/>
        <v>4496018.399999999</v>
      </c>
      <c r="V293" s="174">
        <f t="shared" si="35"/>
        <v>490184</v>
      </c>
      <c r="AE293" s="94">
        <f>SUM(I293:AD293)</f>
        <v>7849251.774999999</v>
      </c>
    </row>
    <row r="294" spans="3:22" ht="12.75">
      <c r="C294" s="95"/>
      <c r="I294" s="94"/>
      <c r="P294" s="94"/>
      <c r="U294" s="94"/>
      <c r="V294" s="94"/>
    </row>
    <row r="295" ht="12.75">
      <c r="C295" s="94"/>
    </row>
  </sheetData>
  <printOptions gridLines="1" horizontalCentered="1"/>
  <pageMargins left="0.25" right="0.25" top="0.44" bottom="0.35" header="0.25" footer="0.25"/>
  <pageSetup fitToHeight="5" fitToWidth="1" horizontalDpi="600" verticalDpi="600" orientation="portrait" paperSize="3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2007-04-10T19:15:34Z</cp:lastPrinted>
  <dcterms:created xsi:type="dcterms:W3CDTF">2007-03-30T20:59:22Z</dcterms:created>
  <dcterms:modified xsi:type="dcterms:W3CDTF">2007-04-25T15:46:58Z</dcterms:modified>
  <cp:category/>
  <cp:version/>
  <cp:contentType/>
  <cp:contentStatus/>
</cp:coreProperties>
</file>