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48" windowWidth="20208" windowHeight="9468" tabRatio="25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'Sheet1'!$A$15:$V$287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<sst xmlns="http://schemas.openxmlformats.org/spreadsheetml/2006/main" count="467" uniqueCount="225">
  <si>
    <t>WBS:=</t>
  </si>
  <si>
    <t>ORNLEM</t>
  </si>
  <si>
    <t>EMEM</t>
  </si>
  <si>
    <t>EMSM</t>
  </si>
  <si>
    <t>EMTB</t>
  </si>
  <si>
    <t>Job Number=</t>
  </si>
  <si>
    <t>Title=</t>
  </si>
  <si>
    <t>Job Manager=</t>
  </si>
  <si>
    <t>FY07$K</t>
  </si>
  <si>
    <t>HOURS</t>
  </si>
  <si>
    <t>Task ID</t>
  </si>
  <si>
    <t>TASK DESCRIPTION</t>
  </si>
  <si>
    <t>Original est. Work days</t>
  </si>
  <si>
    <t>Work days</t>
  </si>
  <si>
    <t>Start Date</t>
  </si>
  <si>
    <t>Finish Date</t>
  </si>
  <si>
    <t>41MS</t>
  </si>
  <si>
    <t>48MS</t>
  </si>
  <si>
    <t>37STK</t>
  </si>
  <si>
    <t>35TRVL</t>
  </si>
  <si>
    <t>31OT</t>
  </si>
  <si>
    <t>ORNLDSN</t>
  </si>
  <si>
    <t>EMSB</t>
  </si>
  <si>
    <t>EESM</t>
  </si>
  <si>
    <t>EESB</t>
  </si>
  <si>
    <t>EETB</t>
  </si>
  <si>
    <t>ECEM</t>
  </si>
  <si>
    <t>ECSB</t>
  </si>
  <si>
    <t>ECTB</t>
  </si>
  <si>
    <t>RM2</t>
  </si>
  <si>
    <t>RM3</t>
  </si>
  <si>
    <t>Rough Estimate Total (in FY07$)</t>
  </si>
  <si>
    <t>Job: 1802 - FP Assy Oversight&amp;Support-VIOLA</t>
  </si>
  <si>
    <t>FY04 Work Plan</t>
  </si>
  <si>
    <t xml:space="preserve">Procedures approved                              </t>
  </si>
  <si>
    <t xml:space="preserve">JHA completed                                    </t>
  </si>
  <si>
    <t xml:space="preserve">Training needs identified &amp; released             </t>
  </si>
  <si>
    <t xml:space="preserve">ACC review completed                             </t>
  </si>
  <si>
    <t xml:space="preserve">Pre-job brief completed                          </t>
  </si>
  <si>
    <t xml:space="preserve">Station 4 operational                            </t>
  </si>
  <si>
    <t xml:space="preserve"> </t>
  </si>
  <si>
    <t xml:space="preserve">Fixtures installed                               </t>
  </si>
  <si>
    <t>Oversight and Supervision</t>
  </si>
  <si>
    <t xml:space="preserve">PPPL EM LOE FY06                                 </t>
  </si>
  <si>
    <t xml:space="preserve">Metrology  Engineering Supervision FY06          </t>
  </si>
  <si>
    <t xml:space="preserve">HP Coverage in the TFTR TC LOE FY06              </t>
  </si>
  <si>
    <t>Station 2-Modular Coil  Sub- Assembly</t>
  </si>
  <si>
    <t>Sequence plan</t>
  </si>
  <si>
    <t>Metrology plan</t>
  </si>
  <si>
    <t xml:space="preserve">Procedures written &amp; approved                              </t>
  </si>
  <si>
    <t xml:space="preserve">Station 2 operational                            </t>
  </si>
  <si>
    <t>Station 3-Modular Coil to VVSA Assembly</t>
  </si>
  <si>
    <t xml:space="preserve">Station 3 operational                            </t>
  </si>
  <si>
    <t>Station 5-Final Field Period Assembly</t>
  </si>
  <si>
    <t xml:space="preserve">Station 5 operational                            </t>
  </si>
  <si>
    <t>Job: 1802 - FP Assy Oversight&amp;Support-VIOLA Total</t>
  </si>
  <si>
    <t>General F.P. Assy support</t>
  </si>
  <si>
    <t xml:space="preserve">Layout diagnostic&amp;coolant paths on vessel        </t>
  </si>
  <si>
    <t xml:space="preserve">Install heater tape on vertical ports            </t>
  </si>
  <si>
    <t xml:space="preserve">Verify installation of heater tapes              </t>
  </si>
  <si>
    <t xml:space="preserve">Attach studs forcoolant lines                    </t>
  </si>
  <si>
    <t xml:space="preserve">Wind magnetic diagnostic sensors                 </t>
  </si>
  <si>
    <t xml:space="preserve">Loop termination &amp; verification                  </t>
  </si>
  <si>
    <t xml:space="preserve">Install precision magnetic diagnostic sensors    </t>
  </si>
  <si>
    <t xml:space="preserve">Install cooling/htg lines to vac vsl             </t>
  </si>
  <si>
    <t xml:space="preserve">Verify Instl of H/C lines,headers,manifolds      </t>
  </si>
  <si>
    <t xml:space="preserve">Install local I&amp;C (incl thermocouples)           </t>
  </si>
  <si>
    <t xml:space="preserve">Verify installation of local I&amp;C                 </t>
  </si>
  <si>
    <t xml:space="preserve">Final Scan                                       </t>
  </si>
  <si>
    <t xml:space="preserve">Prepare and transfer completed VV to holding are </t>
  </si>
  <si>
    <t>Station 1-Spool pieces (3)  (spacers)</t>
  </si>
  <si>
    <t xml:space="preserve">Attachdiagnostics, studs and coolant lines       </t>
  </si>
  <si>
    <t xml:space="preserve">Attach studs for coolant lines                   </t>
  </si>
  <si>
    <t>Station 2-Modular Coil Subassembly-FP#1</t>
  </si>
  <si>
    <t xml:space="preserve">Pre-fit C1-C5                                    </t>
  </si>
  <si>
    <t xml:space="preserve">Pre-fit C6-C4                                    </t>
  </si>
  <si>
    <t xml:space="preserve">Test out equipt &amp; procedures                     </t>
  </si>
  <si>
    <t xml:space="preserve">Fit A2-B2                                        </t>
  </si>
  <si>
    <t xml:space="preserve">Fit B2-C2                                        </t>
  </si>
  <si>
    <t>Station 2-Modular Coil Subassembly-FP#2</t>
  </si>
  <si>
    <t xml:space="preserve">Assemble/Align Mod-Coils A3/B3/C3                </t>
  </si>
  <si>
    <t xml:space="preserve">Assemble/Align Mod-Coils A4/B4/C4                </t>
  </si>
  <si>
    <t>Station 2-Modular Coil Subassembly-FP#3</t>
  </si>
  <si>
    <t xml:space="preserve">Assemble/Align Mod-Coils A5/B5/C5                </t>
  </si>
  <si>
    <t xml:space="preserve">Assemble/Align Mod-Coils A6/B6/C6                </t>
  </si>
  <si>
    <t>Station 3-Assemble Mod Coils and VVSA-FP#1</t>
  </si>
  <si>
    <t xml:space="preserve">Assemble/Disassemble abc1-abc2 (stage 3 fixture) </t>
  </si>
  <si>
    <t xml:space="preserve">Begin Assembly of First Field Period Assy        </t>
  </si>
  <si>
    <t xml:space="preserve">Test out station 3 equipment and procedures      </t>
  </si>
  <si>
    <t xml:space="preserve">VV to MC turning fixt base;  metr check          </t>
  </si>
  <si>
    <t xml:space="preserve">Attach local protective strips to VV&amp;locate sens </t>
  </si>
  <si>
    <t xml:space="preserve">Mount MC on crane; perform metr checks           </t>
  </si>
  <si>
    <t xml:space="preserve">Rotate right MC to stand-off position&amp;chk        </t>
  </si>
  <si>
    <t xml:space="preserve">Transfer load to sprt sys  and recheck position  </t>
  </si>
  <si>
    <t xml:space="preserve">Move MC turning fixt; mount MC on crane          </t>
  </si>
  <si>
    <t xml:space="preserve">Rotate left MC to stand-off position and check p </t>
  </si>
  <si>
    <t xml:space="preserve">Move left &amp; right MC to final position &amp; measure </t>
  </si>
  <si>
    <t xml:space="preserve">Pot 3 packs together                             </t>
  </si>
  <si>
    <t xml:space="preserve">Bolt together at flange interface.               </t>
  </si>
  <si>
    <t xml:space="preserve">Perform final metrology position check           </t>
  </si>
  <si>
    <t xml:space="preserve">Remove temp interference strips&amp;sensors          </t>
  </si>
  <si>
    <t xml:space="preserve">Secure VV to MC's using temporary supports.      </t>
  </si>
  <si>
    <t xml:space="preserve">Prepare Field Period for shipment                </t>
  </si>
  <si>
    <t xml:space="preserve">Transfer completed assy to C-site test cell      </t>
  </si>
  <si>
    <t>Station 3-Assemble Mod Coils and VVSA-FP#2</t>
  </si>
  <si>
    <t xml:space="preserve">Assemble/Disassemble abc -abc4 (stage 3 fixture) </t>
  </si>
  <si>
    <t xml:space="preserve">Mount VV to MC turning fixt base;  metr check    </t>
  </si>
  <si>
    <t xml:space="preserve">Transfer load to  supt sys and recheck position  </t>
  </si>
  <si>
    <t>Station 3-Assemble Mod Coils and VVSA-FP#3</t>
  </si>
  <si>
    <t xml:space="preserve">Assemble/Disassemble abc -abc6 (Stage 3 fixture) </t>
  </si>
  <si>
    <t xml:space="preserve">Transfer load to supt sysand recheck position    </t>
  </si>
  <si>
    <t>Station 5- Final FP Assy -FP#1 (in NCSX TC)</t>
  </si>
  <si>
    <t xml:space="preserve">Install on support platform                      </t>
  </si>
  <si>
    <t xml:space="preserve">Mount MC/VV assembly to support frame a          </t>
  </si>
  <si>
    <t xml:space="preserve">Position and weld all ports to VV                </t>
  </si>
  <si>
    <t xml:space="preserve">Inspect Welds                                    </t>
  </si>
  <si>
    <t xml:space="preserve">Assemble left TF Coil Assembly check position    </t>
  </si>
  <si>
    <t xml:space="preserve">Change platforms                                 </t>
  </si>
  <si>
    <t xml:space="preserve">Assemble right TF Coil Assembly chk position     </t>
  </si>
  <si>
    <t xml:space="preserve">Attach TF coils to MC's                          </t>
  </si>
  <si>
    <t xml:space="preserve">Assemble external trim coils (in wbs75)          </t>
  </si>
  <si>
    <t xml:space="preserve">Close up VV, leak check                          </t>
  </si>
  <si>
    <t xml:space="preserve">Adjust final support base interfaces             </t>
  </si>
  <si>
    <t xml:space="preserve">Final metrology outside &amp; inside                 </t>
  </si>
  <si>
    <t>Station 5- Final FP Assy -FP#2 (in NCSX TC)</t>
  </si>
  <si>
    <t>Station 5- Final FP Assy -FP#3 (in NCSX TC)</t>
  </si>
  <si>
    <t xml:space="preserve">Position and weld all ports to VV*2 shift*       </t>
  </si>
  <si>
    <t xml:space="preserve">Last field period assembled                      </t>
  </si>
  <si>
    <t>Job:1810 - Field Period Assembly-VIOLA Total</t>
  </si>
  <si>
    <t xml:space="preserve">Trial tensioning test on prototype               </t>
  </si>
  <si>
    <t xml:space="preserve">Trial bushing and shim test on prototype         </t>
  </si>
  <si>
    <t xml:space="preserve">Guidance f/post-VPI proced to include measuremen </t>
  </si>
  <si>
    <t xml:space="preserve">Alignment mechanisms, metro equipt &amp;positioning  </t>
  </si>
  <si>
    <t xml:space="preserve">Procure alignment mechanisms, fiducials, lifting </t>
  </si>
  <si>
    <t xml:space="preserve">Develop procedures for torquing bolts            </t>
  </si>
  <si>
    <t xml:space="preserve">Determine fiducial types&amp;locations               </t>
  </si>
  <si>
    <t xml:space="preserve">Procure monuments&amp;related metrology equipment    </t>
  </si>
  <si>
    <t xml:space="preserve">Tools&amp;tooling available for FPA operations       </t>
  </si>
  <si>
    <t>Station 2 Trials &amp; Setup</t>
  </si>
  <si>
    <t>Job: 1810 - Field Period Assembly-VIOLA</t>
  </si>
  <si>
    <t>NEW EMTB</t>
  </si>
  <si>
    <t xml:space="preserve">Verify installation magnetic diagnostic sensors               </t>
  </si>
  <si>
    <t>Station 1-FP #1 VV Prep (hard surface components)</t>
  </si>
  <si>
    <t>Station 1- FP #2 VV Prep (hrd surf cmpnts)</t>
  </si>
  <si>
    <t>Station 1- FP #3 VV Prep (hrd surf cmpnts)</t>
  </si>
  <si>
    <t xml:space="preserve">Weld cooling/htg risers          </t>
  </si>
  <si>
    <t xml:space="preserve">Perform trial x-y-z alignments on A1-A2.         </t>
  </si>
  <si>
    <t xml:space="preserve">Fit A1-B1                                        </t>
  </si>
  <si>
    <t xml:space="preserve">Fit B1-C1                                        </t>
  </si>
  <si>
    <t xml:space="preserve">Pre-fit C2-C3       </t>
  </si>
  <si>
    <t>Install studs</t>
  </si>
  <si>
    <t>Install Bushings</t>
  </si>
  <si>
    <t>Install shims</t>
  </si>
  <si>
    <t>Tension</t>
  </si>
  <si>
    <t xml:space="preserve">Align A1-A2                                    </t>
  </si>
  <si>
    <t xml:space="preserve">Verify alignment A1-A2                                    </t>
  </si>
  <si>
    <t>De Tension</t>
  </si>
  <si>
    <t>Re Tension</t>
  </si>
  <si>
    <t>Adjust shims</t>
  </si>
  <si>
    <t>Adjust Bushings</t>
  </si>
  <si>
    <t>Install Nose shear</t>
  </si>
  <si>
    <t>Adjust Nose shear</t>
  </si>
  <si>
    <t xml:space="preserve">Pre-fit &amp; install alignment tooling A1-A2                                    </t>
  </si>
  <si>
    <t xml:space="preserve">Verify Align Mod-Coils A1/B1/C1                </t>
  </si>
  <si>
    <t>% DONE</t>
  </si>
  <si>
    <t>A</t>
  </si>
  <si>
    <t>B</t>
  </si>
  <si>
    <t>C</t>
  </si>
  <si>
    <t>Floor</t>
  </si>
  <si>
    <t>D</t>
  </si>
  <si>
    <t>E</t>
  </si>
  <si>
    <t xml:space="preserve">F </t>
  </si>
  <si>
    <t>F</t>
  </si>
  <si>
    <t xml:space="preserve">Begin A1/B1/C1                </t>
  </si>
  <si>
    <t xml:space="preserve">Begin 3 pack A1/B1/C1   Install A1             </t>
  </si>
  <si>
    <t>Receive drawings and hardware (shims and bolts)</t>
  </si>
  <si>
    <t xml:space="preserve">Verify Align Mod-Coils A2/B2/C2                </t>
  </si>
  <si>
    <t xml:space="preserve">EMEM </t>
  </si>
  <si>
    <t xml:space="preserve">HP Coverage in the TFTR TC LOE FY07    @.75 fte  </t>
  </si>
  <si>
    <t>HP Coverage in the TFTR TC LOE FY08           @.75 fte</t>
  </si>
  <si>
    <t>CREW</t>
  </si>
  <si>
    <t>COMMENTS</t>
  </si>
  <si>
    <t>3K/month</t>
  </si>
  <si>
    <t>Misc M&amp;S FY07</t>
  </si>
  <si>
    <t>Misc M&amp;S FY08</t>
  </si>
  <si>
    <t>41MS   $K</t>
  </si>
  <si>
    <t>Misc Hardware</t>
  </si>
  <si>
    <t xml:space="preserve">Testout Sta 5 equipt &amp; procedures                 </t>
  </si>
  <si>
    <t>Weld Wire &amp; weld supples</t>
  </si>
  <si>
    <t>*</t>
  </si>
  <si>
    <t xml:space="preserve">PPPL EM LOE FY07   Viola 100%                              </t>
  </si>
  <si>
    <t xml:space="preserve">PPPL EM LOE FY08       Viola 100%                           </t>
  </si>
  <si>
    <t>this is LOE adjust consistent with overall schedule</t>
  </si>
  <si>
    <t>Metrology  Engineering Supervision FY07       raftopolous 50%</t>
  </si>
  <si>
    <t xml:space="preserve">Metrology  Engineering Supervision FY08   raftopolous 50%    </t>
  </si>
  <si>
    <t>Title III field period assembly FY07 ORNL suppor  cole,goranson,williamson 65% total</t>
  </si>
  <si>
    <t>Title III field period assembly FY08 ORNL suppor cole, goranson,williamson 33%total</t>
  </si>
  <si>
    <t>this is LOE  thru stat3 only</t>
  </si>
  <si>
    <t>brown</t>
  </si>
  <si>
    <t>budgeted in job 1803</t>
  </si>
  <si>
    <t>ellis</t>
  </si>
  <si>
    <t>budgeted in job 8205</t>
  </si>
  <si>
    <t>LOE Crane support, fixture setupfor TFTR TC.    1.2 fte</t>
  </si>
  <si>
    <t>LOE Crane support, fixture setupfor TFTR TC.     1.2 fte</t>
  </si>
  <si>
    <t>2 men 3 day a week .LOE adjust consistent with schedule</t>
  </si>
  <si>
    <t>LOE Field Supervision for TFTR TC FY07 edwards</t>
  </si>
  <si>
    <t>LOE Field Supervision for TFTR TC FY08 edwards</t>
  </si>
  <si>
    <t>LOE Metrology support FY07 1.5 fte engr plus ducco 100%</t>
  </si>
  <si>
    <t>LOE Metrology support FY08 1.5 fte engr plus ducco 100%</t>
  </si>
  <si>
    <t>Assumes 5 day workweek 1 shift no overtime</t>
  </si>
  <si>
    <t>only 1 fixture for station 3 only one shift</t>
  </si>
  <si>
    <t>can do 2 shift for station 5 but requires add'l supervision</t>
  </si>
  <si>
    <t>Assumptions &amp; basis</t>
  </si>
  <si>
    <t>parallel ops for sta 5 (2 fixtures available)</t>
  </si>
  <si>
    <t xml:space="preserve">Parallel ops for sta 2 </t>
  </si>
  <si>
    <t>serial tasks alternating between FPA constant 2.5 men</t>
  </si>
  <si>
    <r>
      <t xml:space="preserve">Install </t>
    </r>
    <r>
      <rPr>
        <b/>
        <sz val="10"/>
        <rFont val="Arial"/>
        <family val="2"/>
      </rPr>
      <t xml:space="preserve">FIRST </t>
    </r>
    <r>
      <rPr>
        <sz val="10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</si>
  <si>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0"/>
        <rFont val="Arial"/>
        <family val="2"/>
      </rPr>
      <t xml:space="preserve">SECOND </t>
    </r>
    <r>
      <rPr>
        <sz val="10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</si>
  <si>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0"/>
        <rFont val="Arial"/>
        <family val="2"/>
      </rPr>
      <t xml:space="preserve">THIRD </t>
    </r>
    <r>
      <rPr>
        <sz val="10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</si>
  <si>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0"/>
        <rFont val="Arial"/>
        <family val="2"/>
      </rPr>
      <t xml:space="preserve">LAST </t>
    </r>
    <r>
      <rPr>
        <sz val="10"/>
        <rFont val="Arial"/>
        <family val="2"/>
      </rPr>
      <t xml:space="preserve">Holding 20 deg fixture                          </t>
    </r>
  </si>
  <si>
    <t>De -Tension</t>
  </si>
  <si>
    <r>
      <t xml:space="preserve">nose shear </t>
    </r>
    <r>
      <rPr>
        <i/>
        <sz val="10"/>
        <rFont val="Arial"/>
        <family val="2"/>
      </rPr>
      <t>can</t>
    </r>
    <r>
      <rPr>
        <sz val="10"/>
        <rFont val="Arial"/>
        <family val="0"/>
      </rPr>
      <t xml:space="preserve"> be done in parallel with studs/shims/bushings</t>
    </r>
  </si>
  <si>
    <t>Position, tack-weld only two large horizontal diag ports (port 4's)</t>
  </si>
  <si>
    <t>total 1802 &amp; 1810</t>
  </si>
  <si>
    <t>etc=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</si>
</sst>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"/>
  </numFmts>
  <fonts count="23">
    <font>
      <sz val="10"/>
      <name val="Arial"/>
      <family val="0"/>
    </font>
    <font>
      <b/>
      <sz val="9"/>
      <name val="Times"/>
      <family val="0"/>
    </font>
    <font>
      <sz val="9"/>
      <name val="Times"/>
      <family val="0"/>
    </font>
    <font>
      <sz val="9"/>
      <color indexed="12"/>
      <name val="Times"/>
      <family val="0"/>
    </font>
    <font>
      <b/>
      <u val="single"/>
      <sz val="10"/>
      <color indexed="10"/>
      <name val="Times"/>
      <family val="0"/>
    </font>
    <font>
      <u val="single"/>
      <sz val="9"/>
      <name val="Times"/>
      <family val="0"/>
    </font>
    <font>
      <b/>
      <u val="single"/>
      <sz val="10"/>
      <name val="Times"/>
      <family val="0"/>
    </font>
    <font>
      <sz val="9"/>
      <color indexed="22"/>
      <name val="Times"/>
      <family val="0"/>
    </font>
    <font>
      <sz val="8"/>
      <color indexed="55"/>
      <name val="Times"/>
      <family val="0"/>
    </font>
    <font>
      <b/>
      <sz val="9"/>
      <color indexed="10"/>
      <name val="Times"/>
      <family val="0"/>
    </font>
    <font>
      <sz val="9"/>
      <name val="Helv"/>
      <family val="0"/>
    </font>
    <font>
      <b/>
      <sz val="10"/>
      <name val="Arial"/>
      <family val="0"/>
    </font>
    <font>
      <strike/>
      <sz val="10"/>
      <name val="Arial"/>
      <family val="2"/>
    </font>
    <font>
      <sz val="8"/>
      <name val="Arial"/>
      <family val="0"/>
    </font>
    <font>
      <b/>
      <strike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0"/>
    </font>
  </fonts>
  <fills count="10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2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2" fillId="0" borderId="5" xfId="0" applyFont="1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2" fillId="0" borderId="9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2" fillId="4" borderId="13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/>
    </xf>
    <xf numFmtId="164" fontId="12" fillId="0" borderId="14" xfId="0" applyNumberFormat="1" applyFont="1" applyBorder="1" applyAlignment="1">
      <alignment/>
    </xf>
    <xf numFmtId="14" fontId="12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14" fontId="0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/>
    </xf>
    <xf numFmtId="1" fontId="3" fillId="0" borderId="2" xfId="0" applyNumberFormat="1" applyFont="1" applyFill="1" applyBorder="1" applyAlignment="1">
      <alignment wrapText="1"/>
    </xf>
    <xf numFmtId="9" fontId="2" fillId="0" borderId="1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9" fontId="2" fillId="0" borderId="9" xfId="0" applyNumberFormat="1" applyFont="1" applyBorder="1" applyAlignment="1">
      <alignment wrapText="1"/>
    </xf>
    <xf numFmtId="9" fontId="2" fillId="4" borderId="0" xfId="0" applyNumberFormat="1" applyFont="1" applyFill="1" applyAlignment="1">
      <alignment horizontal="left"/>
    </xf>
    <xf numFmtId="9" fontId="10" fillId="0" borderId="0" xfId="0" applyNumberFormat="1" applyFont="1" applyAlignment="1">
      <alignment horizontal="left"/>
    </xf>
    <xf numFmtId="9" fontId="0" fillId="0" borderId="0" xfId="0" applyNumberFormat="1" applyFont="1" applyAlignment="1">
      <alignment/>
    </xf>
    <xf numFmtId="9" fontId="12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 applyProtection="1">
      <alignment/>
      <protection/>
    </xf>
    <xf numFmtId="164" fontId="0" fillId="0" borderId="17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2" fillId="5" borderId="9" xfId="0" applyFont="1" applyFill="1" applyBorder="1" applyAlignment="1">
      <alignment wrapText="1"/>
    </xf>
    <xf numFmtId="0" fontId="2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0" fillId="5" borderId="0" xfId="0" applyFill="1" applyAlignment="1">
      <alignment/>
    </xf>
    <xf numFmtId="0" fontId="12" fillId="5" borderId="14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ill="1" applyAlignment="1" applyProtection="1">
      <alignment horizontal="left"/>
      <protection/>
    </xf>
    <xf numFmtId="0" fontId="0" fillId="5" borderId="18" xfId="0" applyFont="1" applyFill="1" applyBorder="1" applyAlignment="1">
      <alignment/>
    </xf>
    <xf numFmtId="0" fontId="0" fillId="6" borderId="0" xfId="0" applyFill="1" applyAlignment="1">
      <alignment/>
    </xf>
    <xf numFmtId="174" fontId="0" fillId="0" borderId="0" xfId="17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17" fillId="0" borderId="9" xfId="0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3" fillId="4" borderId="2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Continuous"/>
    </xf>
    <xf numFmtId="0" fontId="8" fillId="4" borderId="9" xfId="0" applyFont="1" applyFill="1" applyBorder="1" applyAlignment="1">
      <alignment/>
    </xf>
    <xf numFmtId="0" fontId="1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 applyProtection="1">
      <alignment horizontal="left"/>
      <protection/>
    </xf>
    <xf numFmtId="0" fontId="9" fillId="0" borderId="11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4" fillId="0" borderId="16" xfId="0" applyFont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5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165" fontId="12" fillId="0" borderId="0" xfId="0" applyNumberFormat="1" applyFont="1" applyAlignment="1" applyProtection="1">
      <alignment/>
      <protection/>
    </xf>
    <xf numFmtId="14" fontId="12" fillId="0" borderId="14" xfId="0" applyNumberFormat="1" applyFont="1" applyBorder="1" applyAlignment="1">
      <alignment/>
    </xf>
    <xf numFmtId="9" fontId="12" fillId="0" borderId="0" xfId="0" applyNumberFormat="1" applyFont="1" applyBorder="1" applyAlignment="1">
      <alignment/>
    </xf>
    <xf numFmtId="164" fontId="12" fillId="0" borderId="0" xfId="0" applyNumberFormat="1" applyFont="1" applyAlignment="1" applyProtection="1">
      <alignment/>
      <protection/>
    </xf>
    <xf numFmtId="0" fontId="12" fillId="4" borderId="0" xfId="0" applyFont="1" applyFill="1" applyAlignment="1" applyProtection="1">
      <alignment horizontal="left"/>
      <protection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8" fillId="0" borderId="16" xfId="0" applyFont="1" applyBorder="1" applyAlignment="1">
      <alignment/>
    </xf>
    <xf numFmtId="0" fontId="0" fillId="7" borderId="0" xfId="0" applyFont="1" applyFill="1" applyAlignment="1">
      <alignment/>
    </xf>
    <xf numFmtId="0" fontId="12" fillId="8" borderId="14" xfId="0" applyFont="1" applyFill="1" applyBorder="1" applyAlignment="1">
      <alignment/>
    </xf>
    <xf numFmtId="164" fontId="12" fillId="8" borderId="14" xfId="0" applyNumberFormat="1" applyFont="1" applyFill="1" applyBorder="1" applyAlignment="1">
      <alignment/>
    </xf>
    <xf numFmtId="14" fontId="12" fillId="8" borderId="14" xfId="0" applyNumberFormat="1" applyFont="1" applyFill="1" applyBorder="1" applyAlignment="1">
      <alignment/>
    </xf>
    <xf numFmtId="0" fontId="0" fillId="8" borderId="14" xfId="0" applyFont="1" applyFill="1" applyBorder="1" applyAlignment="1">
      <alignment/>
    </xf>
    <xf numFmtId="0" fontId="11" fillId="3" borderId="14" xfId="0" applyFont="1" applyFill="1" applyBorder="1" applyAlignment="1">
      <alignment/>
    </xf>
    <xf numFmtId="0" fontId="11" fillId="3" borderId="15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9" fontId="0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4" fillId="0" borderId="19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5" fillId="4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0" fillId="9" borderId="14" xfId="0" applyFont="1" applyFill="1" applyBorder="1" applyAlignment="1">
      <alignment/>
    </xf>
    <xf numFmtId="164" fontId="0" fillId="9" borderId="14" xfId="0" applyNumberFormat="1" applyFont="1" applyFill="1" applyBorder="1" applyAlignment="1">
      <alignment/>
    </xf>
    <xf numFmtId="14" fontId="0" fillId="9" borderId="14" xfId="0" applyNumberFormat="1" applyFont="1" applyFill="1" applyBorder="1" applyAlignment="1">
      <alignment/>
    </xf>
    <xf numFmtId="9" fontId="0" fillId="9" borderId="0" xfId="0" applyNumberFormat="1" applyFont="1" applyFill="1" applyBorder="1" applyAlignment="1">
      <alignment/>
    </xf>
    <xf numFmtId="0" fontId="0" fillId="9" borderId="0" xfId="0" applyFill="1" applyAlignment="1">
      <alignment/>
    </xf>
    <xf numFmtId="0" fontId="0" fillId="9" borderId="0" xfId="0" applyFont="1" applyFill="1" applyAlignment="1">
      <alignment/>
    </xf>
    <xf numFmtId="14" fontId="11" fillId="9" borderId="14" xfId="0" applyNumberFormat="1" applyFont="1" applyFill="1" applyBorder="1" applyAlignment="1">
      <alignment/>
    </xf>
    <xf numFmtId="14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5" borderId="17" xfId="0" applyFont="1" applyFill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5" borderId="20" xfId="0" applyFont="1" applyFill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5" borderId="25" xfId="0" applyFont="1" applyFill="1" applyBorder="1" applyAlignment="1">
      <alignment/>
    </xf>
    <xf numFmtId="164" fontId="0" fillId="0" borderId="26" xfId="0" applyNumberFormat="1" applyFont="1" applyBorder="1" applyAlignment="1">
      <alignment/>
    </xf>
    <xf numFmtId="164" fontId="11" fillId="0" borderId="16" xfId="0" applyNumberFormat="1" applyFont="1" applyBorder="1" applyAlignment="1">
      <alignment/>
    </xf>
    <xf numFmtId="0" fontId="12" fillId="9" borderId="14" xfId="0" applyFont="1" applyFill="1" applyBorder="1" applyAlignment="1">
      <alignment/>
    </xf>
    <xf numFmtId="164" fontId="12" fillId="9" borderId="14" xfId="0" applyNumberFormat="1" applyFont="1" applyFill="1" applyBorder="1" applyAlignment="1">
      <alignment/>
    </xf>
    <xf numFmtId="14" fontId="12" fillId="9" borderId="14" xfId="0" applyNumberFormat="1" applyFont="1" applyFill="1" applyBorder="1" applyAlignment="1">
      <alignment/>
    </xf>
    <xf numFmtId="9" fontId="12" fillId="9" borderId="0" xfId="0" applyNumberFormat="1" applyFont="1" applyFill="1" applyBorder="1" applyAlignment="1">
      <alignment/>
    </xf>
    <xf numFmtId="0" fontId="12" fillId="9" borderId="0" xfId="0" applyFont="1" applyFill="1" applyAlignment="1">
      <alignment/>
    </xf>
    <xf numFmtId="0" fontId="20" fillId="0" borderId="14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Alignment="1">
      <alignment/>
    </xf>
    <xf numFmtId="172" fontId="20" fillId="0" borderId="14" xfId="15" applyNumberFormat="1" applyFont="1" applyBorder="1" applyAlignment="1">
      <alignment/>
    </xf>
    <xf numFmtId="172" fontId="20" fillId="0" borderId="18" xfId="15" applyNumberFormat="1" applyFont="1" applyBorder="1" applyAlignment="1">
      <alignment/>
    </xf>
    <xf numFmtId="172" fontId="21" fillId="0" borderId="18" xfId="15" applyNumberFormat="1" applyFont="1" applyBorder="1" applyAlignment="1">
      <alignment/>
    </xf>
    <xf numFmtId="172" fontId="21" fillId="5" borderId="15" xfId="15" applyNumberFormat="1" applyFont="1" applyFill="1" applyBorder="1" applyAlignment="1">
      <alignment/>
    </xf>
    <xf numFmtId="172" fontId="21" fillId="0" borderId="14" xfId="15" applyNumberFormat="1" applyFont="1" applyBorder="1" applyAlignment="1">
      <alignment/>
    </xf>
    <xf numFmtId="172" fontId="21" fillId="0" borderId="0" xfId="15" applyNumberFormat="1" applyFont="1" applyBorder="1" applyAlignment="1">
      <alignment/>
    </xf>
    <xf numFmtId="172" fontId="21" fillId="0" borderId="0" xfId="15" applyNumberFormat="1" applyFont="1" applyAlignment="1">
      <alignment/>
    </xf>
    <xf numFmtId="9" fontId="0" fillId="0" borderId="27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4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0" fontId="20" fillId="0" borderId="0" xfId="0" applyFont="1" applyAlignment="1">
      <alignment/>
    </xf>
    <xf numFmtId="0" fontId="21" fillId="5" borderId="0" xfId="0" applyFont="1" applyFill="1" applyAlignment="1">
      <alignment/>
    </xf>
    <xf numFmtId="9" fontId="21" fillId="0" borderId="0" xfId="0" applyNumberFormat="1" applyFont="1" applyAlignment="1">
      <alignment/>
    </xf>
    <xf numFmtId="172" fontId="21" fillId="6" borderId="0" xfId="15" applyNumberFormat="1" applyFont="1" applyFill="1" applyAlignment="1">
      <alignment/>
    </xf>
    <xf numFmtId="172" fontId="0" fillId="0" borderId="0" xfId="0" applyNumberFormat="1" applyAlignment="1">
      <alignment/>
    </xf>
    <xf numFmtId="0" fontId="22" fillId="0" borderId="0" xfId="0" applyFont="1" applyAlignment="1">
      <alignment/>
    </xf>
    <xf numFmtId="0" fontId="22" fillId="5" borderId="0" xfId="0" applyFont="1" applyFill="1" applyAlignment="1">
      <alignment/>
    </xf>
    <xf numFmtId="9" fontId="22" fillId="0" borderId="0" xfId="0" applyNumberFormat="1" applyFont="1" applyAlignment="1">
      <alignment/>
    </xf>
    <xf numFmtId="172" fontId="22" fillId="0" borderId="0" xfId="0" applyNumberFormat="1" applyFont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3" fillId="0" borderId="0" xfId="0" applyFont="1" applyAlignment="1">
      <alignment/>
    </xf>
    <xf numFmtId="0" fontId="13" fillId="4" borderId="0" xfId="0" applyFont="1" applyFill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1"/>
  <sheetViews>
    <sheetView tabSelected="1" zoomScale="70" zoomScaleNormal="70" workbookViewId="0" topLeftCell="A25">
      <selection activeCell="C58" sqref="C58"/>
    </sheetView>
  </sheetViews>
  <sheetFormatPr defaultColWidth="9.140625" defaultRowHeight="12.75"/>
  <cols>
    <col min="1" max="1" width="7.7109375" style="58" customWidth="1"/>
    <col min="2" max="2" width="5.7109375" style="57" customWidth="1"/>
    <col min="3" max="3" width="74.140625" style="0" customWidth="1"/>
    <col min="4" max="4" width="9.8515625" style="88" hidden="1" customWidth="1"/>
    <col min="5" max="5" width="8.421875" style="0" bestFit="1" customWidth="1"/>
    <col min="6" max="6" width="10.140625" style="0" bestFit="1" customWidth="1"/>
    <col min="7" max="7" width="10.140625" style="67" bestFit="1" customWidth="1"/>
    <col min="8" max="8" width="7.28125" style="76" customWidth="1"/>
    <col min="9" max="9" width="10.00390625" style="0" customWidth="1"/>
    <col min="10" max="13" width="2.28125" style="0" hidden="1" customWidth="1"/>
    <col min="14" max="14" width="11.00390625" style="0" customWidth="1"/>
    <col min="15" max="15" width="2.8515625" style="0" hidden="1" customWidth="1"/>
    <col min="16" max="16" width="11.7109375" style="0" bestFit="1" customWidth="1"/>
    <col min="17" max="17" width="1.8515625" style="0" hidden="1" customWidth="1"/>
    <col min="18" max="18" width="2.140625" style="0" hidden="1" customWidth="1"/>
    <col min="19" max="19" width="8.28125" style="109" hidden="1" customWidth="1"/>
    <col min="20" max="20" width="6.28125" style="98" customWidth="1"/>
    <col min="21" max="21" width="11.7109375" style="98" customWidth="1"/>
    <col min="22" max="22" width="11.421875" style="0" customWidth="1"/>
    <col min="23" max="29" width="1.28515625" style="0" hidden="1" customWidth="1"/>
    <col min="30" max="30" width="1.28515625" style="0" customWidth="1"/>
    <col min="31" max="31" width="50.7109375" style="0" customWidth="1"/>
  </cols>
  <sheetData>
    <row r="1" spans="1:7" ht="12.75">
      <c r="A1" s="1" t="s">
        <v>0</v>
      </c>
      <c r="B1" s="61"/>
      <c r="D1" s="81"/>
      <c r="E1" s="2"/>
      <c r="F1" s="3"/>
      <c r="G1" s="2"/>
    </row>
    <row r="2" spans="1:31" ht="12.75">
      <c r="A2" s="11" t="s">
        <v>5</v>
      </c>
      <c r="B2" s="53"/>
      <c r="D2" s="82"/>
      <c r="E2" s="12"/>
      <c r="F2" s="13"/>
      <c r="G2" s="12"/>
      <c r="H2" s="71"/>
      <c r="I2" s="12"/>
      <c r="J2" s="12"/>
      <c r="K2" s="12"/>
      <c r="L2" s="12"/>
      <c r="M2" s="12"/>
      <c r="N2" s="12"/>
      <c r="O2" s="12"/>
      <c r="P2" s="12"/>
      <c r="Q2" s="12"/>
      <c r="R2" s="12"/>
      <c r="S2" s="104"/>
      <c r="T2" s="99"/>
      <c r="U2" s="99"/>
      <c r="V2" s="12"/>
      <c r="W2" s="12"/>
      <c r="X2" s="12"/>
      <c r="Y2" s="12"/>
      <c r="Z2" s="12"/>
      <c r="AA2" s="12"/>
      <c r="AB2" s="12"/>
      <c r="AC2" s="14"/>
      <c r="AD2" s="9"/>
      <c r="AE2" s="10"/>
    </row>
    <row r="3" spans="1:31" ht="13.5" thickBot="1">
      <c r="A3" s="11" t="s">
        <v>6</v>
      </c>
      <c r="B3" s="53"/>
      <c r="D3" s="82"/>
      <c r="E3" s="12"/>
      <c r="F3" s="13"/>
      <c r="G3" s="12"/>
      <c r="H3" s="71"/>
      <c r="I3" s="12"/>
      <c r="J3" s="12"/>
      <c r="K3" s="12"/>
      <c r="L3" s="12"/>
      <c r="M3" s="12"/>
      <c r="N3" s="12"/>
      <c r="O3" s="12"/>
      <c r="P3" s="12"/>
      <c r="Q3" s="12"/>
      <c r="R3" s="12"/>
      <c r="S3" s="104"/>
      <c r="T3" s="99"/>
      <c r="U3" s="99"/>
      <c r="V3" s="12"/>
      <c r="W3" s="12"/>
      <c r="X3" s="12"/>
      <c r="Y3" s="12"/>
      <c r="Z3" s="12"/>
      <c r="AA3" s="12"/>
      <c r="AB3" s="12"/>
      <c r="AC3" s="14"/>
      <c r="AD3" s="9"/>
      <c r="AE3" s="10"/>
    </row>
    <row r="4" spans="1:31" ht="13.5" thickBot="1">
      <c r="A4" s="11" t="s">
        <v>7</v>
      </c>
      <c r="B4" s="53"/>
      <c r="D4" s="82"/>
      <c r="E4" s="12"/>
      <c r="F4" s="13"/>
      <c r="G4" s="12"/>
      <c r="H4" s="70" t="s">
        <v>164</v>
      </c>
      <c r="I4" s="111" t="s">
        <v>185</v>
      </c>
      <c r="J4" s="2"/>
      <c r="K4" s="2"/>
      <c r="L4" s="2"/>
      <c r="M4" s="2"/>
      <c r="N4" s="4" t="s">
        <v>1</v>
      </c>
      <c r="O4" s="5"/>
      <c r="P4" s="6" t="s">
        <v>2</v>
      </c>
      <c r="Q4" s="7"/>
      <c r="R4" s="5"/>
      <c r="S4" s="105" t="s">
        <v>4</v>
      </c>
      <c r="T4" s="69" t="s">
        <v>180</v>
      </c>
      <c r="U4" s="69" t="s">
        <v>140</v>
      </c>
      <c r="V4" s="4" t="s">
        <v>23</v>
      </c>
      <c r="W4" s="2"/>
      <c r="X4" s="2"/>
      <c r="Y4" s="2"/>
      <c r="Z4" s="2"/>
      <c r="AA4" s="2"/>
      <c r="AB4" s="2"/>
      <c r="AC4" s="8"/>
      <c r="AD4" s="9"/>
      <c r="AE4" s="4" t="s">
        <v>181</v>
      </c>
    </row>
    <row r="5" spans="1:31" ht="12.75">
      <c r="A5" s="53"/>
      <c r="B5" s="53"/>
      <c r="D5" s="83"/>
      <c r="E5" s="12"/>
      <c r="F5" s="13"/>
      <c r="G5" s="12"/>
      <c r="H5" s="71"/>
      <c r="I5" s="15" t="s">
        <v>8</v>
      </c>
      <c r="J5" s="16"/>
      <c r="K5" s="16"/>
      <c r="L5" s="16"/>
      <c r="M5" s="17"/>
      <c r="N5" s="18" t="s">
        <v>9</v>
      </c>
      <c r="O5" s="19"/>
      <c r="P5" s="16"/>
      <c r="Q5" s="16"/>
      <c r="R5" s="19"/>
      <c r="S5" s="106"/>
      <c r="T5" s="100"/>
      <c r="U5" s="100"/>
      <c r="V5" s="19"/>
      <c r="W5" s="19"/>
      <c r="X5" s="19"/>
      <c r="Y5" s="19"/>
      <c r="Z5" s="19"/>
      <c r="AA5" s="19"/>
      <c r="AB5" s="19"/>
      <c r="AC5" s="20"/>
      <c r="AD5" s="9"/>
      <c r="AE5" s="10"/>
    </row>
    <row r="6" spans="1:31" ht="12.75">
      <c r="A6" s="53"/>
      <c r="B6" s="53" t="s">
        <v>212</v>
      </c>
      <c r="D6" s="83"/>
      <c r="E6" s="12"/>
      <c r="F6" s="13"/>
      <c r="G6" s="12"/>
      <c r="H6" s="71"/>
      <c r="I6" s="137"/>
      <c r="J6" s="138"/>
      <c r="K6" s="138"/>
      <c r="L6" s="138"/>
      <c r="M6" s="139"/>
      <c r="N6" s="140"/>
      <c r="O6" s="141"/>
      <c r="P6" s="138"/>
      <c r="Q6" s="138"/>
      <c r="R6" s="141"/>
      <c r="S6" s="142"/>
      <c r="T6" s="143"/>
      <c r="U6" s="143"/>
      <c r="V6" s="141"/>
      <c r="W6" s="141"/>
      <c r="X6" s="141"/>
      <c r="Y6" s="141"/>
      <c r="Z6" s="141"/>
      <c r="AA6" s="141"/>
      <c r="AB6" s="141"/>
      <c r="AC6" s="144"/>
      <c r="AD6" s="9"/>
      <c r="AE6" s="10"/>
    </row>
    <row r="7" spans="1:31" ht="12.75">
      <c r="A7" s="53"/>
      <c r="B7" s="53"/>
      <c r="C7" s="12" t="s">
        <v>209</v>
      </c>
      <c r="D7" s="83"/>
      <c r="E7" s="12"/>
      <c r="F7" s="13"/>
      <c r="G7" s="12"/>
      <c r="H7" s="71"/>
      <c r="I7" s="137"/>
      <c r="J7" s="138"/>
      <c r="K7" s="138"/>
      <c r="L7" s="138"/>
      <c r="M7" s="139"/>
      <c r="N7" s="140"/>
      <c r="O7" s="141"/>
      <c r="P7" s="138"/>
      <c r="Q7" s="138"/>
      <c r="R7" s="141"/>
      <c r="S7" s="142"/>
      <c r="T7" s="143"/>
      <c r="U7" s="143"/>
      <c r="V7" s="141"/>
      <c r="W7" s="141"/>
      <c r="X7" s="141"/>
      <c r="Y7" s="141"/>
      <c r="Z7" s="141"/>
      <c r="AA7" s="141"/>
      <c r="AB7" s="141"/>
      <c r="AC7" s="144"/>
      <c r="AD7" s="9"/>
      <c r="AE7" s="10"/>
    </row>
    <row r="8" spans="1:31" ht="13.5" thickBot="1">
      <c r="A8" s="53"/>
      <c r="B8" s="53"/>
      <c r="C8" t="s">
        <v>211</v>
      </c>
      <c r="D8" s="84"/>
      <c r="E8" s="21"/>
      <c r="F8" s="22"/>
      <c r="G8" s="21"/>
      <c r="H8" s="72"/>
      <c r="I8" s="23">
        <v>1308</v>
      </c>
      <c r="J8" s="24">
        <v>1000</v>
      </c>
      <c r="K8" s="24">
        <v>1716</v>
      </c>
      <c r="L8" s="24">
        <v>1716</v>
      </c>
      <c r="M8" s="25">
        <v>1716</v>
      </c>
      <c r="N8" s="23">
        <v>168.7</v>
      </c>
      <c r="O8" s="24">
        <v>168.7</v>
      </c>
      <c r="P8" s="24">
        <v>156.5</v>
      </c>
      <c r="Q8" s="24">
        <v>128.59</v>
      </c>
      <c r="R8" s="24">
        <v>108.44</v>
      </c>
      <c r="S8" s="107">
        <v>78.33</v>
      </c>
      <c r="T8" s="101"/>
      <c r="U8" s="101"/>
      <c r="V8" s="24">
        <v>138.6</v>
      </c>
      <c r="W8" s="24">
        <v>138.6</v>
      </c>
      <c r="X8" s="24">
        <v>78.33</v>
      </c>
      <c r="Y8" s="24">
        <v>144.88</v>
      </c>
      <c r="Z8" s="24">
        <v>93.69</v>
      </c>
      <c r="AA8" s="24">
        <v>70.98</v>
      </c>
      <c r="AB8" s="24">
        <v>162.83</v>
      </c>
      <c r="AC8" s="25">
        <v>229.54</v>
      </c>
      <c r="AD8" s="9"/>
      <c r="AE8" s="10">
        <f>SUM(I8:AD8)</f>
        <v>9322.710000000001</v>
      </c>
    </row>
    <row r="9" spans="1:31" ht="13.5" thickBot="1">
      <c r="A9" s="53"/>
      <c r="B9" s="53"/>
      <c r="C9" t="s">
        <v>213</v>
      </c>
      <c r="D9" s="84"/>
      <c r="E9" s="21"/>
      <c r="F9" s="22"/>
      <c r="G9" s="21"/>
      <c r="H9" s="72"/>
      <c r="I9" s="23"/>
      <c r="J9" s="24"/>
      <c r="K9" s="24"/>
      <c r="L9" s="24"/>
      <c r="M9" s="25"/>
      <c r="N9" s="24"/>
      <c r="O9" s="24"/>
      <c r="P9" s="24"/>
      <c r="Q9" s="24"/>
      <c r="R9" s="24"/>
      <c r="S9" s="107"/>
      <c r="T9" s="101"/>
      <c r="U9" s="101"/>
      <c r="V9" s="24"/>
      <c r="W9" s="24"/>
      <c r="X9" s="24"/>
      <c r="Y9" s="24"/>
      <c r="Z9" s="24"/>
      <c r="AA9" s="24"/>
      <c r="AB9" s="24"/>
      <c r="AC9" s="25"/>
      <c r="AD9" s="9"/>
      <c r="AE9" s="10"/>
    </row>
    <row r="10" spans="1:31" ht="13.5" thickBot="1">
      <c r="A10" s="53"/>
      <c r="B10" s="53"/>
      <c r="C10" s="12" t="s">
        <v>210</v>
      </c>
      <c r="D10" s="84"/>
      <c r="E10" s="21"/>
      <c r="F10" s="22"/>
      <c r="G10" s="21"/>
      <c r="H10" s="72"/>
      <c r="I10" s="23"/>
      <c r="J10" s="24"/>
      <c r="K10" s="24"/>
      <c r="L10" s="24"/>
      <c r="M10" s="25"/>
      <c r="N10" s="24"/>
      <c r="O10" s="24"/>
      <c r="P10" s="24"/>
      <c r="Q10" s="24"/>
      <c r="R10" s="24"/>
      <c r="S10" s="107"/>
      <c r="T10" s="101"/>
      <c r="U10" s="101"/>
      <c r="V10" s="24"/>
      <c r="W10" s="24"/>
      <c r="X10" s="24"/>
      <c r="Y10" s="24"/>
      <c r="Z10" s="24"/>
      <c r="AA10" s="24"/>
      <c r="AB10" s="24"/>
      <c r="AC10" s="25"/>
      <c r="AD10" s="9"/>
      <c r="AE10" s="10"/>
    </row>
    <row r="11" spans="1:31" ht="13.5" thickBot="1">
      <c r="A11" s="53"/>
      <c r="B11" s="53"/>
      <c r="C11" s="12" t="s">
        <v>214</v>
      </c>
      <c r="D11" s="84"/>
      <c r="E11" s="21"/>
      <c r="F11" s="22"/>
      <c r="G11" s="21"/>
      <c r="H11" s="72"/>
      <c r="I11" s="23"/>
      <c r="J11" s="24"/>
      <c r="K11" s="24"/>
      <c r="L11" s="24"/>
      <c r="M11" s="25"/>
      <c r="N11" s="24"/>
      <c r="O11" s="24"/>
      <c r="P11" s="24"/>
      <c r="Q11" s="24"/>
      <c r="R11" s="24"/>
      <c r="S11" s="107"/>
      <c r="T11" s="101"/>
      <c r="U11" s="101"/>
      <c r="V11" s="24"/>
      <c r="W11" s="24"/>
      <c r="X11" s="24"/>
      <c r="Y11" s="24"/>
      <c r="Z11" s="24"/>
      <c r="AA11" s="24"/>
      <c r="AB11" s="24"/>
      <c r="AC11" s="25"/>
      <c r="AD11" s="9"/>
      <c r="AE11" s="10"/>
    </row>
    <row r="12" spans="1:31" ht="13.5" thickBot="1">
      <c r="A12" s="53"/>
      <c r="B12" s="53"/>
      <c r="C12" s="12"/>
      <c r="D12" s="84"/>
      <c r="E12" s="21"/>
      <c r="F12" s="22"/>
      <c r="G12" s="21"/>
      <c r="H12" s="72"/>
      <c r="I12" s="23"/>
      <c r="J12" s="24"/>
      <c r="K12" s="24"/>
      <c r="L12" s="24"/>
      <c r="M12" s="25"/>
      <c r="N12" s="24"/>
      <c r="O12" s="24"/>
      <c r="P12" s="24"/>
      <c r="Q12" s="24"/>
      <c r="R12" s="24"/>
      <c r="S12" s="107"/>
      <c r="T12" s="101"/>
      <c r="U12" s="101"/>
      <c r="V12" s="24"/>
      <c r="W12" s="24"/>
      <c r="X12" s="24"/>
      <c r="Y12" s="24"/>
      <c r="Z12" s="24"/>
      <c r="AA12" s="24"/>
      <c r="AB12" s="24"/>
      <c r="AC12" s="25"/>
      <c r="AD12" s="9"/>
      <c r="AE12" s="10"/>
    </row>
    <row r="13" spans="1:31" ht="72" thickBot="1">
      <c r="A13" s="54" t="s">
        <v>10</v>
      </c>
      <c r="B13" s="62"/>
      <c r="C13" s="26" t="s">
        <v>11</v>
      </c>
      <c r="D13" s="85" t="s">
        <v>12</v>
      </c>
      <c r="E13" s="26" t="s">
        <v>13</v>
      </c>
      <c r="F13" s="26" t="s">
        <v>14</v>
      </c>
      <c r="G13" s="26" t="s">
        <v>15</v>
      </c>
      <c r="H13" s="73"/>
      <c r="I13" s="27" t="s">
        <v>16</v>
      </c>
      <c r="J13" s="28" t="s">
        <v>17</v>
      </c>
      <c r="K13" s="28" t="s">
        <v>18</v>
      </c>
      <c r="L13" s="28" t="s">
        <v>19</v>
      </c>
      <c r="M13" s="29" t="s">
        <v>20</v>
      </c>
      <c r="N13" s="4" t="s">
        <v>1</v>
      </c>
      <c r="O13" s="4" t="s">
        <v>21</v>
      </c>
      <c r="P13" s="6" t="s">
        <v>177</v>
      </c>
      <c r="Q13" s="7" t="s">
        <v>3</v>
      </c>
      <c r="R13" s="4" t="s">
        <v>22</v>
      </c>
      <c r="S13" s="105" t="s">
        <v>4</v>
      </c>
      <c r="T13" s="69" t="s">
        <v>180</v>
      </c>
      <c r="U13" s="69" t="s">
        <v>140</v>
      </c>
      <c r="V13" s="4" t="s">
        <v>23</v>
      </c>
      <c r="W13" s="4" t="s">
        <v>24</v>
      </c>
      <c r="X13" s="4" t="s">
        <v>25</v>
      </c>
      <c r="Y13" s="4" t="s">
        <v>26</v>
      </c>
      <c r="Z13" s="4" t="s">
        <v>27</v>
      </c>
      <c r="AA13" s="4" t="s">
        <v>28</v>
      </c>
      <c r="AB13" s="4" t="s">
        <v>29</v>
      </c>
      <c r="AC13" s="30" t="s">
        <v>30</v>
      </c>
      <c r="AD13" s="31"/>
      <c r="AE13" s="32" t="s">
        <v>31</v>
      </c>
    </row>
    <row r="14" spans="1:31" ht="12.75">
      <c r="A14" s="55"/>
      <c r="B14" s="55"/>
      <c r="C14" s="33"/>
      <c r="D14" s="86"/>
      <c r="E14" s="33"/>
      <c r="F14" s="34"/>
      <c r="G14" s="34"/>
      <c r="H14" s="74"/>
      <c r="I14" s="33"/>
      <c r="J14" s="33"/>
      <c r="K14" s="33"/>
      <c r="L14" s="33"/>
      <c r="M14" s="33"/>
      <c r="N14" s="33"/>
      <c r="O14" s="35"/>
      <c r="P14" s="33"/>
      <c r="Q14" s="33"/>
      <c r="R14" s="35"/>
      <c r="S14" s="33"/>
      <c r="T14" s="102"/>
      <c r="U14" s="102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ht="12.75">
      <c r="A15" s="56"/>
      <c r="B15" s="56"/>
      <c r="C15" s="36"/>
      <c r="D15" s="87"/>
      <c r="E15" s="36"/>
      <c r="F15" s="37"/>
      <c r="G15" s="37"/>
      <c r="H15" s="75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108"/>
      <c r="T15" s="103"/>
      <c r="U15" s="103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ht="12.75">
      <c r="A16" s="57"/>
    </row>
    <row r="17" ht="12.75">
      <c r="A17" s="57"/>
    </row>
    <row r="18" ht="12.75">
      <c r="A18" s="45" t="s">
        <v>32</v>
      </c>
    </row>
    <row r="19" spans="1:2" ht="12.75">
      <c r="A19" s="57"/>
      <c r="B19" s="63" t="s">
        <v>33</v>
      </c>
    </row>
    <row r="20" spans="2:8" ht="12.75">
      <c r="B20" s="64"/>
      <c r="C20" s="126" t="s">
        <v>34</v>
      </c>
      <c r="D20" s="126">
        <v>25</v>
      </c>
      <c r="E20" s="127">
        <v>25</v>
      </c>
      <c r="F20" s="128">
        <v>39202</v>
      </c>
      <c r="G20" s="128">
        <v>39227</v>
      </c>
      <c r="H20" s="77"/>
    </row>
    <row r="21" spans="1:8" ht="12.75">
      <c r="A21" s="59"/>
      <c r="B21" s="64"/>
      <c r="C21" s="126" t="s">
        <v>35</v>
      </c>
      <c r="D21" s="126">
        <v>6</v>
      </c>
      <c r="E21" s="127">
        <v>6</v>
      </c>
      <c r="F21" s="128">
        <v>39259</v>
      </c>
      <c r="G21" s="128">
        <v>39265</v>
      </c>
      <c r="H21" s="77"/>
    </row>
    <row r="22" spans="1:8" ht="12.75">
      <c r="A22" s="59"/>
      <c r="B22" s="64"/>
      <c r="C22" s="126" t="s">
        <v>36</v>
      </c>
      <c r="D22" s="126">
        <v>6</v>
      </c>
      <c r="E22" s="127">
        <v>6</v>
      </c>
      <c r="F22" s="128">
        <v>39231</v>
      </c>
      <c r="G22" s="128">
        <v>39237</v>
      </c>
      <c r="H22" s="77"/>
    </row>
    <row r="23" spans="1:8" ht="12.75">
      <c r="A23" s="59"/>
      <c r="B23" s="64"/>
      <c r="C23" s="126" t="s">
        <v>37</v>
      </c>
      <c r="D23" s="126">
        <v>7</v>
      </c>
      <c r="E23" s="127">
        <v>7</v>
      </c>
      <c r="F23" s="128">
        <v>39266</v>
      </c>
      <c r="G23" s="128">
        <v>39273</v>
      </c>
      <c r="H23" s="77"/>
    </row>
    <row r="24" spans="1:8" ht="12.75">
      <c r="A24" s="59"/>
      <c r="B24" s="64"/>
      <c r="C24" s="126" t="s">
        <v>38</v>
      </c>
      <c r="D24" s="126">
        <v>7</v>
      </c>
      <c r="E24" s="127">
        <v>7</v>
      </c>
      <c r="F24" s="128">
        <v>39266</v>
      </c>
      <c r="G24" s="128">
        <v>39273</v>
      </c>
      <c r="H24" s="77"/>
    </row>
    <row r="25" spans="1:8" ht="12.75">
      <c r="A25" s="59"/>
      <c r="B25" s="64"/>
      <c r="C25" s="126" t="s">
        <v>39</v>
      </c>
      <c r="D25" s="126"/>
      <c r="E25" s="127"/>
      <c r="F25" s="126" t="s">
        <v>40</v>
      </c>
      <c r="G25" s="128">
        <v>39273</v>
      </c>
      <c r="H25" s="77"/>
    </row>
    <row r="26" spans="1:19" ht="12.75">
      <c r="A26" s="59"/>
      <c r="B26" s="59"/>
      <c r="C26" s="126" t="s">
        <v>41</v>
      </c>
      <c r="D26" s="126">
        <v>6</v>
      </c>
      <c r="E26" s="127">
        <v>6</v>
      </c>
      <c r="F26" s="128">
        <v>39252</v>
      </c>
      <c r="G26" s="128">
        <v>39258</v>
      </c>
      <c r="H26" s="77"/>
      <c r="N26" s="194"/>
      <c r="O26" s="194"/>
      <c r="P26" s="194"/>
      <c r="Q26" s="194"/>
      <c r="R26" s="194"/>
      <c r="S26" s="194">
        <v>80</v>
      </c>
    </row>
    <row r="27" spans="1:19" ht="12.75">
      <c r="A27" s="59"/>
      <c r="B27" s="45" t="s">
        <v>42</v>
      </c>
      <c r="C27" s="38"/>
      <c r="D27" s="89"/>
      <c r="E27" s="39"/>
      <c r="F27" s="40"/>
      <c r="G27" s="40"/>
      <c r="H27" s="77"/>
      <c r="N27" s="194"/>
      <c r="O27" s="194"/>
      <c r="P27" s="194"/>
      <c r="Q27" s="194"/>
      <c r="R27" s="194"/>
      <c r="S27" s="194"/>
    </row>
    <row r="28" spans="1:19" ht="12.75">
      <c r="A28" s="59"/>
      <c r="B28" s="59"/>
      <c r="C28" s="126" t="s">
        <v>43</v>
      </c>
      <c r="D28" s="126" t="e">
        <v>#VALUE!</v>
      </c>
      <c r="E28" s="127" t="e">
        <v>#VALUE!</v>
      </c>
      <c r="F28" s="128">
        <v>38687</v>
      </c>
      <c r="G28" s="126" t="s">
        <v>40</v>
      </c>
      <c r="H28" s="77"/>
      <c r="N28" s="194"/>
      <c r="O28" s="194"/>
      <c r="P28" s="194"/>
      <c r="Q28" s="194"/>
      <c r="R28" s="194"/>
      <c r="S28" s="194"/>
    </row>
    <row r="29" spans="1:19" ht="12.75">
      <c r="A29" s="59"/>
      <c r="B29" s="59"/>
      <c r="C29" s="126" t="s">
        <v>44</v>
      </c>
      <c r="D29" s="126" t="e">
        <v>#VALUE!</v>
      </c>
      <c r="E29" s="127" t="e">
        <v>#VALUE!</v>
      </c>
      <c r="F29" s="128">
        <v>38838</v>
      </c>
      <c r="G29" s="126" t="s">
        <v>40</v>
      </c>
      <c r="H29" s="77"/>
      <c r="N29" s="194"/>
      <c r="O29" s="194"/>
      <c r="P29" s="194"/>
      <c r="Q29" s="194"/>
      <c r="R29" s="194"/>
      <c r="S29" s="194"/>
    </row>
    <row r="30" spans="1:31" ht="12.75">
      <c r="A30" s="59"/>
      <c r="B30" s="59"/>
      <c r="C30" s="41" t="s">
        <v>193</v>
      </c>
      <c r="D30" s="90">
        <v>362</v>
      </c>
      <c r="E30" s="42">
        <v>362</v>
      </c>
      <c r="F30" s="43">
        <v>38991</v>
      </c>
      <c r="G30" s="43">
        <v>39353</v>
      </c>
      <c r="H30" s="78"/>
      <c r="N30" s="194"/>
      <c r="O30" s="194"/>
      <c r="P30" s="194">
        <v>863</v>
      </c>
      <c r="Q30" s="194"/>
      <c r="R30" s="194"/>
      <c r="S30" s="194"/>
      <c r="AE30" t="s">
        <v>192</v>
      </c>
    </row>
    <row r="31" spans="1:31" ht="12.75">
      <c r="A31" s="59"/>
      <c r="B31" s="59"/>
      <c r="C31" s="41" t="s">
        <v>194</v>
      </c>
      <c r="D31" s="90">
        <v>362</v>
      </c>
      <c r="E31" s="42">
        <v>362</v>
      </c>
      <c r="F31" s="43">
        <v>38991</v>
      </c>
      <c r="G31" s="43">
        <v>39353</v>
      </c>
      <c r="H31" s="78"/>
      <c r="N31" s="194"/>
      <c r="O31" s="194"/>
      <c r="P31" s="194">
        <v>863</v>
      </c>
      <c r="Q31" s="194"/>
      <c r="R31" s="194"/>
      <c r="S31" s="194"/>
      <c r="AE31" t="s">
        <v>192</v>
      </c>
    </row>
    <row r="32" spans="1:31" ht="12.75">
      <c r="A32" s="59"/>
      <c r="B32" s="59"/>
      <c r="C32" s="41" t="s">
        <v>190</v>
      </c>
      <c r="D32" s="90">
        <v>362</v>
      </c>
      <c r="E32" s="42">
        <v>362</v>
      </c>
      <c r="F32" s="43">
        <v>38991</v>
      </c>
      <c r="G32" s="43">
        <v>39353</v>
      </c>
      <c r="H32" s="78"/>
      <c r="N32" s="194"/>
      <c r="O32" s="194"/>
      <c r="P32" s="194">
        <v>1726</v>
      </c>
      <c r="Q32" s="194"/>
      <c r="R32" s="194"/>
      <c r="S32" s="194"/>
      <c r="AE32" t="s">
        <v>192</v>
      </c>
    </row>
    <row r="33" spans="1:31" ht="12.75">
      <c r="A33" s="59"/>
      <c r="B33" s="59"/>
      <c r="C33" s="41" t="s">
        <v>191</v>
      </c>
      <c r="D33" s="90">
        <v>273</v>
      </c>
      <c r="E33" s="42">
        <v>273</v>
      </c>
      <c r="F33" s="43">
        <v>39356</v>
      </c>
      <c r="G33" s="43">
        <v>39721</v>
      </c>
      <c r="H33" s="78"/>
      <c r="N33" s="194"/>
      <c r="O33" s="194"/>
      <c r="P33" s="194">
        <v>1726</v>
      </c>
      <c r="Q33" s="194"/>
      <c r="R33" s="194"/>
      <c r="S33" s="194"/>
      <c r="AE33" t="s">
        <v>192</v>
      </c>
    </row>
    <row r="34" spans="1:31" ht="12.75">
      <c r="A34" s="59"/>
      <c r="B34" s="59"/>
      <c r="C34" s="41" t="s">
        <v>195</v>
      </c>
      <c r="D34" s="90">
        <v>362</v>
      </c>
      <c r="E34" s="42">
        <v>362</v>
      </c>
      <c r="F34" s="43">
        <v>38991</v>
      </c>
      <c r="G34" s="43">
        <v>39353</v>
      </c>
      <c r="H34" s="78"/>
      <c r="N34" s="194">
        <v>1123</v>
      </c>
      <c r="O34" s="194"/>
      <c r="P34" s="194"/>
      <c r="Q34" s="194"/>
      <c r="R34" s="194"/>
      <c r="S34" s="194"/>
      <c r="AE34" t="s">
        <v>192</v>
      </c>
    </row>
    <row r="35" spans="1:31" ht="12.75">
      <c r="A35" s="59"/>
      <c r="B35" s="59"/>
      <c r="C35" s="41" t="s">
        <v>196</v>
      </c>
      <c r="D35" s="90" t="s">
        <v>40</v>
      </c>
      <c r="E35" s="42">
        <v>192</v>
      </c>
      <c r="F35" s="43">
        <v>39353</v>
      </c>
      <c r="G35" s="43">
        <v>39545</v>
      </c>
      <c r="H35" s="78"/>
      <c r="N35" s="194">
        <v>562</v>
      </c>
      <c r="O35" s="194"/>
      <c r="P35" s="194"/>
      <c r="Q35" s="194"/>
      <c r="R35" s="194"/>
      <c r="S35" s="194"/>
      <c r="AE35" t="s">
        <v>192</v>
      </c>
    </row>
    <row r="36" spans="1:31" ht="12.75">
      <c r="A36" s="59"/>
      <c r="B36" s="59"/>
      <c r="C36" s="41" t="s">
        <v>178</v>
      </c>
      <c r="D36" s="90">
        <v>365</v>
      </c>
      <c r="E36" s="42">
        <v>365</v>
      </c>
      <c r="F36" s="43">
        <v>38991</v>
      </c>
      <c r="G36" s="43">
        <v>39356</v>
      </c>
      <c r="H36" s="78"/>
      <c r="N36" s="194"/>
      <c r="O36" s="194"/>
      <c r="P36" s="195">
        <f>1726*0.75</f>
        <v>1294.5</v>
      </c>
      <c r="Q36" s="194"/>
      <c r="R36" s="194"/>
      <c r="S36" s="194"/>
      <c r="AE36" t="s">
        <v>197</v>
      </c>
    </row>
    <row r="37" spans="1:31" ht="12.75">
      <c r="A37" s="59"/>
      <c r="B37" s="59"/>
      <c r="C37" s="41" t="s">
        <v>179</v>
      </c>
      <c r="D37" s="90">
        <v>189</v>
      </c>
      <c r="E37" s="42">
        <v>189</v>
      </c>
      <c r="F37" s="43">
        <v>39356</v>
      </c>
      <c r="G37" s="43">
        <v>39545</v>
      </c>
      <c r="H37" s="78"/>
      <c r="N37" s="194"/>
      <c r="O37" s="194"/>
      <c r="P37" s="195">
        <f>1726*0.75*0.75</f>
        <v>970.875</v>
      </c>
      <c r="Q37" s="194"/>
      <c r="R37" s="194"/>
      <c r="S37" s="194"/>
      <c r="AE37" t="s">
        <v>197</v>
      </c>
    </row>
    <row r="38" spans="1:19" ht="12.75">
      <c r="A38" s="59"/>
      <c r="B38" s="59"/>
      <c r="C38" s="126" t="s">
        <v>45</v>
      </c>
      <c r="D38" s="126" t="e">
        <v>#VALUE!</v>
      </c>
      <c r="E38" s="127" t="e">
        <v>#VALUE!</v>
      </c>
      <c r="F38" s="128">
        <v>38626</v>
      </c>
      <c r="G38" s="129" t="s">
        <v>40</v>
      </c>
      <c r="H38" s="78"/>
      <c r="N38" s="194"/>
      <c r="O38" s="194"/>
      <c r="P38" s="194"/>
      <c r="Q38" s="194"/>
      <c r="R38" s="194"/>
      <c r="S38" s="194">
        <v>80</v>
      </c>
    </row>
    <row r="39" spans="1:8" ht="12.75">
      <c r="A39" s="59"/>
      <c r="B39" s="45" t="s">
        <v>46</v>
      </c>
      <c r="C39" s="38"/>
      <c r="D39" s="89"/>
      <c r="E39" s="39"/>
      <c r="F39" s="40"/>
      <c r="G39" s="41"/>
      <c r="H39" s="78"/>
    </row>
    <row r="40" spans="1:31" ht="12.75">
      <c r="A40" s="59"/>
      <c r="B40" s="65"/>
      <c r="C40" s="44" t="s">
        <v>47</v>
      </c>
      <c r="D40" s="89"/>
      <c r="E40" s="39"/>
      <c r="F40" s="40"/>
      <c r="G40" s="41"/>
      <c r="H40" s="78"/>
      <c r="P40" t="s">
        <v>198</v>
      </c>
      <c r="AE40" t="s">
        <v>199</v>
      </c>
    </row>
    <row r="41" spans="1:31" ht="12.75">
      <c r="A41" s="59"/>
      <c r="B41" s="65"/>
      <c r="C41" s="44" t="s">
        <v>48</v>
      </c>
      <c r="D41" s="89"/>
      <c r="E41" s="39"/>
      <c r="F41" s="40"/>
      <c r="G41" s="41"/>
      <c r="H41" s="78"/>
      <c r="P41" t="s">
        <v>200</v>
      </c>
      <c r="AE41" t="s">
        <v>201</v>
      </c>
    </row>
    <row r="42" spans="1:19" ht="12.75">
      <c r="A42" s="59"/>
      <c r="B42" s="59"/>
      <c r="C42" s="41" t="s">
        <v>49</v>
      </c>
      <c r="D42" s="90">
        <v>27</v>
      </c>
      <c r="E42" s="42">
        <v>14</v>
      </c>
      <c r="F42" s="43">
        <v>39202</v>
      </c>
      <c r="G42" s="43">
        <f>F42+E42</f>
        <v>39216</v>
      </c>
      <c r="H42" s="78"/>
      <c r="S42" s="109">
        <v>7</v>
      </c>
    </row>
    <row r="43" spans="1:19" ht="12.75">
      <c r="A43" s="59"/>
      <c r="B43" s="59"/>
      <c r="C43" s="41" t="s">
        <v>35</v>
      </c>
      <c r="D43" s="90">
        <v>6</v>
      </c>
      <c r="E43" s="41">
        <v>6</v>
      </c>
      <c r="F43" s="43">
        <f>G144</f>
        <v>39108</v>
      </c>
      <c r="G43" s="43">
        <f>F43+E43</f>
        <v>39114</v>
      </c>
      <c r="H43" s="78"/>
      <c r="S43" s="109">
        <v>4</v>
      </c>
    </row>
    <row r="44" spans="1:19" ht="12.75">
      <c r="A44" s="59"/>
      <c r="B44" s="59"/>
      <c r="C44" s="41" t="s">
        <v>36</v>
      </c>
      <c r="D44" s="90">
        <v>6</v>
      </c>
      <c r="E44" s="42">
        <v>6</v>
      </c>
      <c r="F44" s="43">
        <f>G42</f>
        <v>39216</v>
      </c>
      <c r="G44" s="43">
        <f>F44+E44</f>
        <v>39222</v>
      </c>
      <c r="H44" s="78"/>
      <c r="S44" s="109">
        <v>3</v>
      </c>
    </row>
    <row r="45" spans="1:19" ht="12.75">
      <c r="A45" s="59"/>
      <c r="B45" s="59"/>
      <c r="C45" s="41" t="s">
        <v>37</v>
      </c>
      <c r="D45" s="90">
        <v>6</v>
      </c>
      <c r="E45" s="42">
        <v>2</v>
      </c>
      <c r="F45" s="43">
        <f>G44</f>
        <v>39222</v>
      </c>
      <c r="G45" s="43">
        <f>F45+E45</f>
        <v>39224</v>
      </c>
      <c r="H45" s="78"/>
      <c r="S45" s="109">
        <v>6</v>
      </c>
    </row>
    <row r="46" spans="1:19" ht="12.75">
      <c r="A46" s="59"/>
      <c r="B46" s="59"/>
      <c r="C46" s="41" t="s">
        <v>38</v>
      </c>
      <c r="D46" s="90">
        <v>6</v>
      </c>
      <c r="E46" s="42">
        <v>1</v>
      </c>
      <c r="F46" s="43">
        <f>G45</f>
        <v>39224</v>
      </c>
      <c r="G46" s="43">
        <f>F46+E46</f>
        <v>39225</v>
      </c>
      <c r="H46" s="78"/>
      <c r="S46" s="109">
        <v>1</v>
      </c>
    </row>
    <row r="47" spans="1:8" ht="12.75">
      <c r="A47" s="59"/>
      <c r="B47" s="59"/>
      <c r="C47" s="41" t="s">
        <v>50</v>
      </c>
      <c r="D47" s="90"/>
      <c r="E47" s="42"/>
      <c r="F47" s="41" t="s">
        <v>40</v>
      </c>
      <c r="G47" s="43">
        <f>G46</f>
        <v>39225</v>
      </c>
      <c r="H47" s="78"/>
    </row>
    <row r="48" spans="1:8" ht="12.75">
      <c r="A48" s="59"/>
      <c r="B48" s="45" t="s">
        <v>51</v>
      </c>
      <c r="C48" s="41"/>
      <c r="D48" s="90"/>
      <c r="E48" s="42"/>
      <c r="F48" s="41"/>
      <c r="G48" s="43"/>
      <c r="H48" s="78"/>
    </row>
    <row r="49" spans="1:31" ht="12.75">
      <c r="A49" s="59"/>
      <c r="B49" s="65"/>
      <c r="C49" s="44" t="s">
        <v>47</v>
      </c>
      <c r="D49" s="90"/>
      <c r="E49" s="42"/>
      <c r="F49" s="41"/>
      <c r="G49" s="43"/>
      <c r="H49" s="78"/>
      <c r="P49" t="s">
        <v>198</v>
      </c>
      <c r="AE49" t="s">
        <v>199</v>
      </c>
    </row>
    <row r="50" spans="1:31" ht="12.75">
      <c r="A50" s="59"/>
      <c r="B50" s="65"/>
      <c r="C50" s="44" t="s">
        <v>48</v>
      </c>
      <c r="D50" s="90"/>
      <c r="E50" s="42"/>
      <c r="F50" s="41"/>
      <c r="G50" s="43"/>
      <c r="H50" s="78"/>
      <c r="P50" t="s">
        <v>200</v>
      </c>
      <c r="AE50" t="s">
        <v>201</v>
      </c>
    </row>
    <row r="51" spans="1:8" ht="18.75" customHeight="1">
      <c r="A51" s="59"/>
      <c r="B51" s="59"/>
      <c r="C51" s="41" t="s">
        <v>34</v>
      </c>
      <c r="D51" s="90">
        <v>27</v>
      </c>
      <c r="E51" s="42">
        <v>10</v>
      </c>
      <c r="F51" s="43">
        <v>39212</v>
      </c>
      <c r="G51" s="43">
        <f>F51+E51</f>
        <v>39222</v>
      </c>
      <c r="H51" s="78"/>
    </row>
    <row r="52" spans="1:8" ht="12.75">
      <c r="A52" s="59"/>
      <c r="B52" s="59"/>
      <c r="C52" s="41" t="s">
        <v>35</v>
      </c>
      <c r="D52" s="90">
        <v>6</v>
      </c>
      <c r="E52" s="42">
        <v>6</v>
      </c>
      <c r="F52" s="43">
        <f>G51</f>
        <v>39222</v>
      </c>
      <c r="G52" s="43">
        <f>F52+E52</f>
        <v>39228</v>
      </c>
      <c r="H52" s="78"/>
    </row>
    <row r="53" spans="1:8" ht="12.75">
      <c r="A53" s="59"/>
      <c r="B53" s="59"/>
      <c r="C53" s="41" t="s">
        <v>36</v>
      </c>
      <c r="D53" s="90">
        <v>6</v>
      </c>
      <c r="E53" s="42">
        <v>6</v>
      </c>
      <c r="F53" s="43">
        <v>39255</v>
      </c>
      <c r="G53" s="43">
        <f aca="true" t="shared" si="0" ref="G53:G62">F53+E53</f>
        <v>39261</v>
      </c>
      <c r="H53" s="78"/>
    </row>
    <row r="54" spans="1:8" ht="12.75">
      <c r="A54" s="59"/>
      <c r="B54" s="59"/>
      <c r="C54" s="41" t="s">
        <v>37</v>
      </c>
      <c r="D54" s="90">
        <v>6</v>
      </c>
      <c r="E54" s="42">
        <v>6</v>
      </c>
      <c r="F54" s="43">
        <f>G53</f>
        <v>39261</v>
      </c>
      <c r="G54" s="43">
        <f t="shared" si="0"/>
        <v>39267</v>
      </c>
      <c r="H54" s="78"/>
    </row>
    <row r="55" spans="1:8" ht="12.75">
      <c r="A55" s="59"/>
      <c r="B55" s="59"/>
      <c r="C55" s="41" t="s">
        <v>38</v>
      </c>
      <c r="D55" s="90">
        <v>6</v>
      </c>
      <c r="E55" s="42">
        <v>6</v>
      </c>
      <c r="F55" s="43">
        <f>G54</f>
        <v>39267</v>
      </c>
      <c r="G55" s="43">
        <f t="shared" si="0"/>
        <v>39273</v>
      </c>
      <c r="H55" s="78"/>
    </row>
    <row r="56" spans="1:8" ht="12.75">
      <c r="A56" s="59"/>
      <c r="B56" s="59"/>
      <c r="C56" s="41" t="s">
        <v>52</v>
      </c>
      <c r="D56" s="90"/>
      <c r="E56" s="42">
        <v>1</v>
      </c>
      <c r="F56" s="43">
        <f>G55</f>
        <v>39273</v>
      </c>
      <c r="G56" s="43">
        <v>39274</v>
      </c>
      <c r="H56" s="78"/>
    </row>
    <row r="57" spans="1:19" ht="12.75">
      <c r="A57" s="59"/>
      <c r="B57" s="59"/>
      <c r="C57" s="41" t="s">
        <v>41</v>
      </c>
      <c r="D57" s="90">
        <v>6</v>
      </c>
      <c r="E57" s="42">
        <v>6</v>
      </c>
      <c r="F57" s="43">
        <f>G56</f>
        <v>39274</v>
      </c>
      <c r="G57" s="43">
        <f t="shared" si="0"/>
        <v>39280</v>
      </c>
      <c r="H57" s="78"/>
      <c r="S57" s="109">
        <v>80</v>
      </c>
    </row>
    <row r="58" spans="1:8" ht="12.75">
      <c r="A58" s="59"/>
      <c r="B58" s="45" t="s">
        <v>53</v>
      </c>
      <c r="C58" s="41"/>
      <c r="D58" s="90"/>
      <c r="E58" s="42"/>
      <c r="F58" s="43"/>
      <c r="G58" s="43"/>
      <c r="H58" s="78"/>
    </row>
    <row r="59" spans="1:31" ht="12.75">
      <c r="A59" s="59"/>
      <c r="B59" s="60"/>
      <c r="C59" s="44" t="s">
        <v>47</v>
      </c>
      <c r="D59" s="90"/>
      <c r="E59" s="42"/>
      <c r="F59" s="43"/>
      <c r="G59" s="43"/>
      <c r="H59" s="78"/>
      <c r="P59" t="s">
        <v>198</v>
      </c>
      <c r="AE59" t="s">
        <v>199</v>
      </c>
    </row>
    <row r="60" spans="1:31" ht="12.75">
      <c r="A60" s="59"/>
      <c r="B60" s="60"/>
      <c r="C60" s="44" t="s">
        <v>48</v>
      </c>
      <c r="D60" s="90"/>
      <c r="E60" s="42"/>
      <c r="F60" s="43"/>
      <c r="G60" s="43"/>
      <c r="H60" s="78"/>
      <c r="P60" t="s">
        <v>200</v>
      </c>
      <c r="AE60" t="s">
        <v>201</v>
      </c>
    </row>
    <row r="61" spans="1:8" ht="12.75">
      <c r="A61" s="59"/>
      <c r="C61" s="41" t="s">
        <v>34</v>
      </c>
      <c r="D61" s="90">
        <v>27</v>
      </c>
      <c r="E61" s="42">
        <v>14</v>
      </c>
      <c r="F61" s="43">
        <v>39356</v>
      </c>
      <c r="G61" s="43">
        <f t="shared" si="0"/>
        <v>39370</v>
      </c>
      <c r="H61" s="78"/>
    </row>
    <row r="62" spans="1:8" ht="12.75">
      <c r="A62" s="59"/>
      <c r="B62" s="59"/>
      <c r="C62" s="41" t="s">
        <v>35</v>
      </c>
      <c r="D62" s="90">
        <v>6</v>
      </c>
      <c r="E62" s="42">
        <v>6</v>
      </c>
      <c r="F62" s="43">
        <f aca="true" t="shared" si="1" ref="F62:F67">G61</f>
        <v>39370</v>
      </c>
      <c r="G62" s="43">
        <f t="shared" si="0"/>
        <v>39376</v>
      </c>
      <c r="H62" s="78"/>
    </row>
    <row r="63" spans="1:8" ht="12.75">
      <c r="A63" s="59"/>
      <c r="B63" s="59"/>
      <c r="C63" s="41" t="s">
        <v>36</v>
      </c>
      <c r="D63" s="90">
        <v>6</v>
      </c>
      <c r="E63" s="42">
        <v>6</v>
      </c>
      <c r="F63" s="43">
        <f t="shared" si="1"/>
        <v>39376</v>
      </c>
      <c r="G63" s="43">
        <f>F63+E63</f>
        <v>39382</v>
      </c>
      <c r="H63" s="78"/>
    </row>
    <row r="64" spans="1:8" ht="12.75">
      <c r="A64" s="59"/>
      <c r="B64" s="59"/>
      <c r="C64" s="41" t="s">
        <v>37</v>
      </c>
      <c r="D64" s="90">
        <v>7</v>
      </c>
      <c r="E64" s="42">
        <v>7</v>
      </c>
      <c r="F64" s="43">
        <f t="shared" si="1"/>
        <v>39382</v>
      </c>
      <c r="G64" s="43">
        <f>F64+E64</f>
        <v>39389</v>
      </c>
      <c r="H64" s="78"/>
    </row>
    <row r="65" spans="1:8" ht="12.75">
      <c r="A65" s="59"/>
      <c r="B65" s="59"/>
      <c r="C65" s="41" t="s">
        <v>38</v>
      </c>
      <c r="D65" s="90">
        <v>7</v>
      </c>
      <c r="E65" s="42">
        <v>7</v>
      </c>
      <c r="F65" s="43">
        <f t="shared" si="1"/>
        <v>39389</v>
      </c>
      <c r="G65" s="43">
        <f>F65+E65</f>
        <v>39396</v>
      </c>
      <c r="H65" s="78"/>
    </row>
    <row r="66" spans="1:8" ht="12.75">
      <c r="A66" s="59"/>
      <c r="B66" s="59"/>
      <c r="C66" s="41" t="s">
        <v>54</v>
      </c>
      <c r="D66" s="90"/>
      <c r="E66" s="42">
        <v>1</v>
      </c>
      <c r="F66" s="43">
        <f t="shared" si="1"/>
        <v>39396</v>
      </c>
      <c r="G66" s="43">
        <f>F66+E66</f>
        <v>39397</v>
      </c>
      <c r="H66" s="78"/>
    </row>
    <row r="67" spans="1:22" ht="12.75">
      <c r="A67" s="59"/>
      <c r="B67" s="59"/>
      <c r="C67" s="41" t="s">
        <v>41</v>
      </c>
      <c r="D67" s="90">
        <v>6</v>
      </c>
      <c r="E67" s="42">
        <v>6</v>
      </c>
      <c r="F67" s="43">
        <f t="shared" si="1"/>
        <v>39397</v>
      </c>
      <c r="G67" s="43">
        <f>F67+E67</f>
        <v>39403</v>
      </c>
      <c r="H67" s="180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2">
        <v>80</v>
      </c>
      <c r="T67" s="183"/>
      <c r="U67" s="183"/>
      <c r="V67" s="181"/>
    </row>
    <row r="68" spans="1:22" ht="15">
      <c r="A68" s="173" t="s">
        <v>55</v>
      </c>
      <c r="B68" s="174"/>
      <c r="C68" s="175"/>
      <c r="D68" s="176"/>
      <c r="E68" s="177"/>
      <c r="F68" s="175"/>
      <c r="G68" s="175"/>
      <c r="H68" s="178"/>
      <c r="I68" s="179">
        <f>SUM(I39:I67,I30:I37)</f>
        <v>0</v>
      </c>
      <c r="J68" s="179">
        <f aca="true" t="shared" si="2" ref="J68:V68">SUM(J39:J67,J30:J37)</f>
        <v>0</v>
      </c>
      <c r="K68" s="179">
        <f t="shared" si="2"/>
        <v>0</v>
      </c>
      <c r="L68" s="179">
        <f t="shared" si="2"/>
        <v>0</v>
      </c>
      <c r="M68" s="179">
        <f t="shared" si="2"/>
        <v>0</v>
      </c>
      <c r="N68" s="179">
        <f t="shared" si="2"/>
        <v>1685</v>
      </c>
      <c r="O68" s="179">
        <f t="shared" si="2"/>
        <v>0</v>
      </c>
      <c r="P68" s="179">
        <f t="shared" si="2"/>
        <v>7443.375</v>
      </c>
      <c r="Q68" s="179">
        <f t="shared" si="2"/>
        <v>0</v>
      </c>
      <c r="R68" s="179">
        <f t="shared" si="2"/>
        <v>0</v>
      </c>
      <c r="S68" s="179">
        <f t="shared" si="2"/>
        <v>181</v>
      </c>
      <c r="T68" s="179">
        <f t="shared" si="2"/>
        <v>0</v>
      </c>
      <c r="U68" s="179">
        <f t="shared" si="2"/>
        <v>0</v>
      </c>
      <c r="V68" s="179">
        <f t="shared" si="2"/>
        <v>0</v>
      </c>
    </row>
    <row r="69" spans="1:21" s="135" customFormat="1" ht="12.75">
      <c r="A69" s="130"/>
      <c r="B69" s="131"/>
      <c r="C69" s="132"/>
      <c r="D69" s="132"/>
      <c r="E69" s="133"/>
      <c r="F69" s="132"/>
      <c r="G69" s="132"/>
      <c r="H69" s="134"/>
      <c r="T69" s="136"/>
      <c r="U69" s="136"/>
    </row>
    <row r="70" spans="1:21" s="135" customFormat="1" ht="12.75">
      <c r="A70" s="130"/>
      <c r="B70" s="131"/>
      <c r="C70" s="132"/>
      <c r="D70" s="132"/>
      <c r="E70" s="133"/>
      <c r="F70" s="132"/>
      <c r="G70" s="132"/>
      <c r="H70" s="134"/>
      <c r="T70" s="136"/>
      <c r="U70" s="136"/>
    </row>
    <row r="71" spans="1:8" ht="12.75">
      <c r="A71" s="45" t="s">
        <v>139</v>
      </c>
      <c r="B71" s="66"/>
      <c r="C71" s="46"/>
      <c r="D71" s="91"/>
      <c r="F71" s="46"/>
      <c r="G71" s="46"/>
      <c r="H71" s="78"/>
    </row>
    <row r="72" spans="1:22" ht="12.75">
      <c r="A72" s="60"/>
      <c r="B72" s="45" t="s">
        <v>56</v>
      </c>
      <c r="C72" s="46"/>
      <c r="D72" s="91"/>
      <c r="E72" s="42"/>
      <c r="F72" s="46"/>
      <c r="G72" s="46"/>
      <c r="H72" s="193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V72" s="194"/>
    </row>
    <row r="73" spans="3:31" ht="12.75">
      <c r="C73" s="41" t="s">
        <v>202</v>
      </c>
      <c r="D73" s="90">
        <v>362</v>
      </c>
      <c r="E73" s="42">
        <v>362</v>
      </c>
      <c r="F73" s="43">
        <v>38991</v>
      </c>
      <c r="G73" s="43">
        <f aca="true" t="shared" si="3" ref="G73:G78">F73+E73</f>
        <v>39353</v>
      </c>
      <c r="H73" s="193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>
        <v>696.6605400000001</v>
      </c>
      <c r="U73" s="195">
        <f>1726*1.2</f>
        <v>2071.2</v>
      </c>
      <c r="V73" s="194"/>
      <c r="AE73" t="s">
        <v>204</v>
      </c>
    </row>
    <row r="74" spans="1:31" ht="12.75">
      <c r="A74" s="59"/>
      <c r="B74" s="59"/>
      <c r="C74" s="41" t="s">
        <v>203</v>
      </c>
      <c r="D74" s="90">
        <v>363</v>
      </c>
      <c r="E74" s="42">
        <v>363</v>
      </c>
      <c r="F74" s="43">
        <f>G73</f>
        <v>39353</v>
      </c>
      <c r="G74" s="43">
        <f t="shared" si="3"/>
        <v>39716</v>
      </c>
      <c r="H74" s="193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>
        <v>838.34</v>
      </c>
      <c r="U74" s="195">
        <f>1726*1.2</f>
        <v>2071.2</v>
      </c>
      <c r="V74" s="194"/>
      <c r="AE74" t="s">
        <v>204</v>
      </c>
    </row>
    <row r="75" spans="1:31" ht="12.75">
      <c r="A75" s="59"/>
      <c r="B75" s="59"/>
      <c r="C75" s="41" t="s">
        <v>205</v>
      </c>
      <c r="D75" s="90"/>
      <c r="E75" s="42">
        <v>362</v>
      </c>
      <c r="F75" s="43">
        <v>38991</v>
      </c>
      <c r="G75" s="43">
        <f>F75+E75</f>
        <v>39353</v>
      </c>
      <c r="H75" s="193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V75" s="194">
        <v>1726</v>
      </c>
      <c r="AE75" t="s">
        <v>192</v>
      </c>
    </row>
    <row r="76" spans="1:31" ht="12.75">
      <c r="A76" s="59"/>
      <c r="B76" s="59"/>
      <c r="C76" s="41" t="s">
        <v>206</v>
      </c>
      <c r="D76" s="90"/>
      <c r="E76" s="42">
        <v>363</v>
      </c>
      <c r="F76" s="43">
        <v>39356</v>
      </c>
      <c r="G76" s="43">
        <f>F76+E76</f>
        <v>39719</v>
      </c>
      <c r="H76" s="193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V76" s="194">
        <v>1726</v>
      </c>
      <c r="AE76" t="s">
        <v>192</v>
      </c>
    </row>
    <row r="77" spans="1:31" ht="12.75">
      <c r="A77" s="59"/>
      <c r="B77" s="59"/>
      <c r="C77" s="41" t="s">
        <v>207</v>
      </c>
      <c r="D77" s="90">
        <v>362</v>
      </c>
      <c r="E77" s="42">
        <v>362</v>
      </c>
      <c r="F77" s="43">
        <f>G73</f>
        <v>39353</v>
      </c>
      <c r="G77" s="43">
        <f>F77+E77</f>
        <v>39715</v>
      </c>
      <c r="H77" s="193"/>
      <c r="I77" s="194"/>
      <c r="J77" s="194"/>
      <c r="K77" s="194"/>
      <c r="L77" s="194"/>
      <c r="M77" s="194"/>
      <c r="N77" s="194"/>
      <c r="O77" s="194"/>
      <c r="P77" s="194">
        <f>1726*1.5</f>
        <v>2589</v>
      </c>
      <c r="Q77" s="194"/>
      <c r="R77" s="194"/>
      <c r="S77" s="194">
        <v>1435.968</v>
      </c>
      <c r="U77" s="194">
        <v>1726</v>
      </c>
      <c r="V77" s="194"/>
      <c r="AE77" t="s">
        <v>192</v>
      </c>
    </row>
    <row r="78" spans="1:31" ht="12.75">
      <c r="A78" s="59"/>
      <c r="B78" s="59"/>
      <c r="C78" s="41" t="s">
        <v>208</v>
      </c>
      <c r="D78" s="90">
        <v>362</v>
      </c>
      <c r="E78" s="42">
        <v>362</v>
      </c>
      <c r="F78" s="43">
        <f>G74</f>
        <v>39716</v>
      </c>
      <c r="G78" s="43">
        <f t="shared" si="3"/>
        <v>40078</v>
      </c>
      <c r="H78" s="193"/>
      <c r="I78" s="194"/>
      <c r="J78" s="194"/>
      <c r="K78" s="194"/>
      <c r="L78" s="194"/>
      <c r="M78" s="194"/>
      <c r="N78" s="194"/>
      <c r="O78" s="194"/>
      <c r="P78" s="194">
        <f>1726*1.5</f>
        <v>2589</v>
      </c>
      <c r="Q78" s="194"/>
      <c r="R78" s="194"/>
      <c r="S78" s="194">
        <v>1435.968</v>
      </c>
      <c r="U78" s="194">
        <v>1726</v>
      </c>
      <c r="V78" s="194"/>
      <c r="AE78" t="s">
        <v>192</v>
      </c>
    </row>
    <row r="79" spans="1:31" ht="12.75">
      <c r="A79" s="65"/>
      <c r="B79" s="60"/>
      <c r="C79" s="41" t="s">
        <v>183</v>
      </c>
      <c r="D79" s="90"/>
      <c r="E79" s="42"/>
      <c r="F79" s="43"/>
      <c r="G79" s="43"/>
      <c r="H79" s="193"/>
      <c r="I79" s="194">
        <v>36</v>
      </c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U79" s="194"/>
      <c r="V79" s="194"/>
      <c r="AE79" t="s">
        <v>182</v>
      </c>
    </row>
    <row r="80" spans="1:31" ht="12.75">
      <c r="A80" s="65"/>
      <c r="B80" s="60"/>
      <c r="C80" s="41" t="s">
        <v>184</v>
      </c>
      <c r="D80" s="90"/>
      <c r="E80" s="42"/>
      <c r="F80" s="43"/>
      <c r="G80" s="43"/>
      <c r="H80" s="193"/>
      <c r="I80" s="194">
        <v>36</v>
      </c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U80" s="194"/>
      <c r="V80" s="194"/>
      <c r="AE80" t="s">
        <v>182</v>
      </c>
    </row>
    <row r="81" spans="1:8" ht="12.75">
      <c r="A81" s="45" t="s">
        <v>142</v>
      </c>
      <c r="C81" s="41"/>
      <c r="D81" s="90"/>
      <c r="E81" s="42"/>
      <c r="F81" s="43"/>
      <c r="G81" s="43"/>
      <c r="H81" s="78"/>
    </row>
    <row r="82" spans="1:21" ht="12.75">
      <c r="A82" s="45" t="s">
        <v>142</v>
      </c>
      <c r="C82" s="145" t="s">
        <v>57</v>
      </c>
      <c r="D82" s="145">
        <v>75</v>
      </c>
      <c r="E82" s="146">
        <v>35</v>
      </c>
      <c r="F82" s="147">
        <v>39092</v>
      </c>
      <c r="G82" s="147">
        <f aca="true" t="shared" si="4" ref="G82:G96">F82+E82</f>
        <v>39127</v>
      </c>
      <c r="H82" s="148">
        <v>1</v>
      </c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>
        <v>245</v>
      </c>
      <c r="T82" s="150">
        <v>2.5</v>
      </c>
      <c r="U82" s="150">
        <f aca="true" t="shared" si="5" ref="U82:U96">8*T82*E82</f>
        <v>700</v>
      </c>
    </row>
    <row r="83" spans="1:21" ht="12.75">
      <c r="A83" s="45" t="s">
        <v>142</v>
      </c>
      <c r="C83" s="145" t="s">
        <v>58</v>
      </c>
      <c r="D83" s="145">
        <v>75</v>
      </c>
      <c r="E83" s="146">
        <v>7</v>
      </c>
      <c r="F83" s="147">
        <f aca="true" t="shared" si="6" ref="F83:F130">G82</f>
        <v>39127</v>
      </c>
      <c r="G83" s="147">
        <f t="shared" si="4"/>
        <v>39134</v>
      </c>
      <c r="H83" s="148">
        <v>1</v>
      </c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>
        <v>17.1</v>
      </c>
      <c r="T83" s="150">
        <v>2.5</v>
      </c>
      <c r="U83" s="150">
        <f t="shared" si="5"/>
        <v>140</v>
      </c>
    </row>
    <row r="84" spans="1:21" ht="12.75">
      <c r="A84" s="45" t="s">
        <v>142</v>
      </c>
      <c r="C84" s="145" t="s">
        <v>59</v>
      </c>
      <c r="D84" s="145">
        <v>2</v>
      </c>
      <c r="E84" s="146">
        <v>1</v>
      </c>
      <c r="F84" s="147">
        <f t="shared" si="6"/>
        <v>39134</v>
      </c>
      <c r="G84" s="147">
        <f t="shared" si="4"/>
        <v>39135</v>
      </c>
      <c r="H84" s="148">
        <v>1</v>
      </c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50">
        <v>2.5</v>
      </c>
      <c r="U84" s="150">
        <f t="shared" si="5"/>
        <v>20</v>
      </c>
    </row>
    <row r="85" spans="1:21" ht="12.75">
      <c r="A85" s="45" t="s">
        <v>142</v>
      </c>
      <c r="C85" s="145" t="s">
        <v>72</v>
      </c>
      <c r="D85" s="145">
        <v>75</v>
      </c>
      <c r="E85" s="146">
        <v>3</v>
      </c>
      <c r="F85" s="147">
        <f t="shared" si="6"/>
        <v>39135</v>
      </c>
      <c r="G85" s="147">
        <f t="shared" si="4"/>
        <v>39138</v>
      </c>
      <c r="H85" s="148">
        <v>1</v>
      </c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>
        <v>42</v>
      </c>
      <c r="T85" s="150">
        <v>2.5</v>
      </c>
      <c r="U85" s="150">
        <f t="shared" si="5"/>
        <v>60</v>
      </c>
    </row>
    <row r="86" spans="1:21" ht="12.75">
      <c r="A86" s="45" t="s">
        <v>142</v>
      </c>
      <c r="C86" s="145" t="s">
        <v>61</v>
      </c>
      <c r="D86" s="145">
        <v>43</v>
      </c>
      <c r="E86" s="146">
        <v>14</v>
      </c>
      <c r="F86" s="147">
        <f t="shared" si="6"/>
        <v>39138</v>
      </c>
      <c r="G86" s="147">
        <f>F86+E86</f>
        <v>39152</v>
      </c>
      <c r="H86" s="148">
        <v>1</v>
      </c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>
        <v>256</v>
      </c>
      <c r="T86" s="150">
        <v>2.5</v>
      </c>
      <c r="U86" s="150">
        <f t="shared" si="5"/>
        <v>280</v>
      </c>
    </row>
    <row r="87" spans="1:21" ht="12.75">
      <c r="A87" s="45" t="s">
        <v>142</v>
      </c>
      <c r="C87" s="145" t="s">
        <v>63</v>
      </c>
      <c r="D87" s="145">
        <v>41</v>
      </c>
      <c r="E87" s="146">
        <v>3</v>
      </c>
      <c r="F87" s="147">
        <f t="shared" si="6"/>
        <v>39152</v>
      </c>
      <c r="G87" s="147">
        <f t="shared" si="4"/>
        <v>39155</v>
      </c>
      <c r="H87" s="148">
        <v>1</v>
      </c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>
        <v>240</v>
      </c>
      <c r="T87" s="150">
        <v>2.5</v>
      </c>
      <c r="U87" s="150">
        <f t="shared" si="5"/>
        <v>60</v>
      </c>
    </row>
    <row r="88" spans="1:21" ht="12.75">
      <c r="A88" s="45" t="s">
        <v>142</v>
      </c>
      <c r="C88" s="145" t="s">
        <v>141</v>
      </c>
      <c r="D88" s="145"/>
      <c r="E88" s="146">
        <v>4</v>
      </c>
      <c r="F88" s="147">
        <f t="shared" si="6"/>
        <v>39155</v>
      </c>
      <c r="G88" s="147">
        <f>F88+E88</f>
        <v>39159</v>
      </c>
      <c r="H88" s="148">
        <v>1</v>
      </c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>
        <v>28</v>
      </c>
      <c r="T88" s="150">
        <v>2.5</v>
      </c>
      <c r="U88" s="150">
        <f t="shared" si="5"/>
        <v>80</v>
      </c>
    </row>
    <row r="89" spans="1:21" ht="12.75">
      <c r="A89" s="45" t="s">
        <v>142</v>
      </c>
      <c r="C89" s="145" t="s">
        <v>66</v>
      </c>
      <c r="D89" s="145">
        <v>8</v>
      </c>
      <c r="E89" s="146">
        <v>5</v>
      </c>
      <c r="F89" s="147">
        <f aca="true" t="shared" si="7" ref="F89:F94">G88</f>
        <v>39159</v>
      </c>
      <c r="G89" s="147">
        <f>F89+E89</f>
        <v>39164</v>
      </c>
      <c r="H89" s="148">
        <v>1</v>
      </c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>
        <v>65</v>
      </c>
      <c r="T89" s="150">
        <v>2.5</v>
      </c>
      <c r="U89" s="150">
        <f t="shared" si="5"/>
        <v>100</v>
      </c>
    </row>
    <row r="90" spans="1:21" ht="12.75">
      <c r="A90" s="45" t="s">
        <v>142</v>
      </c>
      <c r="C90" s="145" t="s">
        <v>67</v>
      </c>
      <c r="D90" s="145">
        <v>2</v>
      </c>
      <c r="E90" s="146">
        <v>2</v>
      </c>
      <c r="F90" s="147">
        <f t="shared" si="7"/>
        <v>39164</v>
      </c>
      <c r="G90" s="147">
        <f>F90+E90</f>
        <v>39166</v>
      </c>
      <c r="H90" s="148">
        <v>1</v>
      </c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>
        <v>28</v>
      </c>
      <c r="T90" s="150">
        <v>2.5</v>
      </c>
      <c r="U90" s="150">
        <f t="shared" si="5"/>
        <v>40</v>
      </c>
    </row>
    <row r="91" spans="1:21" ht="12.75">
      <c r="A91" s="45" t="s">
        <v>142</v>
      </c>
      <c r="C91" s="41" t="s">
        <v>64</v>
      </c>
      <c r="D91" s="90">
        <v>34</v>
      </c>
      <c r="E91" s="42">
        <v>15</v>
      </c>
      <c r="F91" s="43">
        <f t="shared" si="7"/>
        <v>39166</v>
      </c>
      <c r="G91" s="43">
        <f t="shared" si="4"/>
        <v>39181</v>
      </c>
      <c r="H91" s="78">
        <v>0.5</v>
      </c>
      <c r="S91" s="109">
        <v>192</v>
      </c>
      <c r="T91" s="98">
        <v>2.5</v>
      </c>
      <c r="U91" s="98">
        <f t="shared" si="5"/>
        <v>300</v>
      </c>
    </row>
    <row r="92" spans="1:31" ht="12.75">
      <c r="A92" s="45" t="s">
        <v>142</v>
      </c>
      <c r="C92" s="41" t="s">
        <v>145</v>
      </c>
      <c r="D92" s="90">
        <v>34</v>
      </c>
      <c r="E92" s="42">
        <v>10</v>
      </c>
      <c r="F92" s="43">
        <f t="shared" si="7"/>
        <v>39181</v>
      </c>
      <c r="G92" s="43">
        <f>F92+E92</f>
        <v>39191</v>
      </c>
      <c r="H92" s="78" t="s">
        <v>165</v>
      </c>
      <c r="I92" s="95">
        <v>2</v>
      </c>
      <c r="S92" s="109">
        <v>192</v>
      </c>
      <c r="T92" s="98">
        <v>2.5</v>
      </c>
      <c r="U92" s="98">
        <f t="shared" si="5"/>
        <v>200</v>
      </c>
      <c r="AE92" t="s">
        <v>215</v>
      </c>
    </row>
    <row r="93" spans="1:31" ht="12.75">
      <c r="A93" s="45" t="s">
        <v>142</v>
      </c>
      <c r="C93" s="41" t="s">
        <v>65</v>
      </c>
      <c r="D93" s="90">
        <v>6</v>
      </c>
      <c r="E93" s="42">
        <v>5</v>
      </c>
      <c r="F93" s="43">
        <f t="shared" si="7"/>
        <v>39191</v>
      </c>
      <c r="G93" s="43">
        <f t="shared" si="4"/>
        <v>39196</v>
      </c>
      <c r="H93" s="78" t="s">
        <v>165</v>
      </c>
      <c r="S93" s="109">
        <v>46</v>
      </c>
      <c r="T93" s="98">
        <v>2.5</v>
      </c>
      <c r="U93" s="98">
        <f t="shared" si="5"/>
        <v>100</v>
      </c>
      <c r="AE93" t="s">
        <v>215</v>
      </c>
    </row>
    <row r="94" spans="1:31" ht="12.75">
      <c r="A94" s="45" t="s">
        <v>142</v>
      </c>
      <c r="C94" s="41" t="s">
        <v>62</v>
      </c>
      <c r="D94" s="90">
        <v>6</v>
      </c>
      <c r="E94" s="42">
        <v>18</v>
      </c>
      <c r="F94" s="43">
        <f t="shared" si="7"/>
        <v>39196</v>
      </c>
      <c r="G94" s="43">
        <f>F94+E94</f>
        <v>39214</v>
      </c>
      <c r="H94" s="78" t="s">
        <v>168</v>
      </c>
      <c r="S94" s="109">
        <v>35</v>
      </c>
      <c r="T94" s="98">
        <v>2.5</v>
      </c>
      <c r="U94" s="98">
        <f t="shared" si="5"/>
        <v>360</v>
      </c>
      <c r="AE94" t="s">
        <v>215</v>
      </c>
    </row>
    <row r="95" spans="1:31" ht="12.75">
      <c r="A95" s="45" t="s">
        <v>142</v>
      </c>
      <c r="C95" s="41" t="s">
        <v>68</v>
      </c>
      <c r="D95" s="90">
        <v>7</v>
      </c>
      <c r="E95" s="42">
        <v>4</v>
      </c>
      <c r="F95" s="43">
        <f t="shared" si="6"/>
        <v>39214</v>
      </c>
      <c r="G95" s="43">
        <f t="shared" si="4"/>
        <v>39218</v>
      </c>
      <c r="H95" s="78" t="s">
        <v>169</v>
      </c>
      <c r="S95" s="109">
        <v>33.15</v>
      </c>
      <c r="T95" s="98">
        <v>2.5</v>
      </c>
      <c r="U95" s="98">
        <f t="shared" si="5"/>
        <v>80</v>
      </c>
      <c r="AE95" t="s">
        <v>215</v>
      </c>
    </row>
    <row r="96" spans="1:31" ht="12.75">
      <c r="A96" s="45" t="s">
        <v>142</v>
      </c>
      <c r="B96" s="60"/>
      <c r="C96" s="41" t="s">
        <v>69</v>
      </c>
      <c r="D96" s="90">
        <v>4</v>
      </c>
      <c r="E96" s="42">
        <v>2</v>
      </c>
      <c r="F96" s="43">
        <f t="shared" si="6"/>
        <v>39218</v>
      </c>
      <c r="G96" s="43">
        <f t="shared" si="4"/>
        <v>39220</v>
      </c>
      <c r="H96" s="78" t="s">
        <v>169</v>
      </c>
      <c r="S96" s="109">
        <v>42</v>
      </c>
      <c r="T96" s="98">
        <v>2.5</v>
      </c>
      <c r="U96" s="98">
        <f t="shared" si="5"/>
        <v>40</v>
      </c>
      <c r="AE96" t="s">
        <v>215</v>
      </c>
    </row>
    <row r="97" spans="1:8" ht="12.75">
      <c r="A97" s="45" t="s">
        <v>143</v>
      </c>
      <c r="B97" s="60"/>
      <c r="C97" s="41"/>
      <c r="D97" s="90"/>
      <c r="E97" s="42"/>
      <c r="F97" s="43"/>
      <c r="G97" s="43"/>
      <c r="H97" s="78"/>
    </row>
    <row r="98" spans="1:9" ht="12.75">
      <c r="A98" s="45"/>
      <c r="B98" s="60"/>
      <c r="C98" s="41" t="s">
        <v>186</v>
      </c>
      <c r="D98" s="90"/>
      <c r="E98" s="42"/>
      <c r="F98" s="43"/>
      <c r="G98" s="43"/>
      <c r="H98" s="78"/>
      <c r="I98" s="95">
        <v>2</v>
      </c>
    </row>
    <row r="99" spans="1:21" ht="12.75">
      <c r="A99" s="45" t="s">
        <v>143</v>
      </c>
      <c r="C99" s="145" t="s">
        <v>57</v>
      </c>
      <c r="D99" s="145">
        <v>35</v>
      </c>
      <c r="E99" s="146">
        <v>12</v>
      </c>
      <c r="F99" s="147">
        <v>39131</v>
      </c>
      <c r="G99" s="147">
        <f>F99+E99</f>
        <v>39143</v>
      </c>
      <c r="H99" s="148">
        <v>1</v>
      </c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>
        <v>245</v>
      </c>
      <c r="T99" s="150">
        <v>2.5</v>
      </c>
      <c r="U99" s="150">
        <f aca="true" t="shared" si="8" ref="U99:U113">8*T99*E99</f>
        <v>240</v>
      </c>
    </row>
    <row r="100" spans="1:21" ht="12.75">
      <c r="A100" s="45" t="s">
        <v>143</v>
      </c>
      <c r="C100" s="145" t="s">
        <v>58</v>
      </c>
      <c r="D100" s="145">
        <v>5</v>
      </c>
      <c r="E100" s="146">
        <v>7</v>
      </c>
      <c r="F100" s="147">
        <f t="shared" si="6"/>
        <v>39143</v>
      </c>
      <c r="G100" s="147">
        <f aca="true" t="shared" si="9" ref="G100:G113">F100+E100</f>
        <v>39150</v>
      </c>
      <c r="H100" s="148">
        <v>1</v>
      </c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>
        <v>53</v>
      </c>
      <c r="T100" s="150">
        <v>2.5</v>
      </c>
      <c r="U100" s="150">
        <f t="shared" si="8"/>
        <v>140</v>
      </c>
    </row>
    <row r="101" spans="1:21" ht="12.75">
      <c r="A101" s="45" t="s">
        <v>143</v>
      </c>
      <c r="C101" s="145" t="s">
        <v>59</v>
      </c>
      <c r="D101" s="145">
        <v>0</v>
      </c>
      <c r="E101" s="146">
        <v>1</v>
      </c>
      <c r="F101" s="147">
        <f t="shared" si="6"/>
        <v>39150</v>
      </c>
      <c r="G101" s="147">
        <f t="shared" si="9"/>
        <v>39151</v>
      </c>
      <c r="H101" s="148">
        <v>1</v>
      </c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>
        <v>11</v>
      </c>
      <c r="T101" s="150">
        <v>2.5</v>
      </c>
      <c r="U101" s="150">
        <f t="shared" si="8"/>
        <v>20</v>
      </c>
    </row>
    <row r="102" spans="1:21" ht="12.75">
      <c r="A102" s="45" t="s">
        <v>143</v>
      </c>
      <c r="C102" s="145" t="s">
        <v>60</v>
      </c>
      <c r="D102" s="145">
        <v>15</v>
      </c>
      <c r="E102" s="146">
        <v>3</v>
      </c>
      <c r="F102" s="147">
        <f t="shared" si="6"/>
        <v>39151</v>
      </c>
      <c r="G102" s="147">
        <f t="shared" si="9"/>
        <v>39154</v>
      </c>
      <c r="H102" s="148">
        <v>1</v>
      </c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>
        <v>183</v>
      </c>
      <c r="T102" s="150">
        <v>2.5</v>
      </c>
      <c r="U102" s="150">
        <f t="shared" si="8"/>
        <v>60</v>
      </c>
    </row>
    <row r="103" spans="1:21" ht="12.75">
      <c r="A103" s="45" t="s">
        <v>143</v>
      </c>
      <c r="C103" s="145" t="s">
        <v>61</v>
      </c>
      <c r="D103" s="145">
        <v>27</v>
      </c>
      <c r="E103" s="146">
        <v>14</v>
      </c>
      <c r="F103" s="147">
        <f t="shared" si="6"/>
        <v>39154</v>
      </c>
      <c r="G103" s="147">
        <f t="shared" si="9"/>
        <v>39168</v>
      </c>
      <c r="H103" s="148">
        <v>1</v>
      </c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>
        <v>280</v>
      </c>
      <c r="T103" s="150">
        <v>2.5</v>
      </c>
      <c r="U103" s="150">
        <f t="shared" si="8"/>
        <v>280</v>
      </c>
    </row>
    <row r="104" spans="1:21" ht="12.75">
      <c r="A104" s="45" t="s">
        <v>143</v>
      </c>
      <c r="C104" s="145" t="s">
        <v>63</v>
      </c>
      <c r="D104" s="145">
        <v>31</v>
      </c>
      <c r="E104" s="146">
        <v>3</v>
      </c>
      <c r="F104" s="147">
        <f>G103</f>
        <v>39168</v>
      </c>
      <c r="G104" s="147">
        <f aca="true" t="shared" si="10" ref="G104:G110">F104+E104</f>
        <v>39171</v>
      </c>
      <c r="H104" s="148">
        <v>1</v>
      </c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>
        <v>163</v>
      </c>
      <c r="T104" s="150">
        <v>2.5</v>
      </c>
      <c r="U104" s="150">
        <f t="shared" si="8"/>
        <v>60</v>
      </c>
    </row>
    <row r="105" spans="1:21" ht="12" customHeight="1">
      <c r="A105" s="45" t="s">
        <v>143</v>
      </c>
      <c r="C105" s="145" t="s">
        <v>141</v>
      </c>
      <c r="D105" s="145"/>
      <c r="E105" s="146">
        <v>4</v>
      </c>
      <c r="F105" s="147">
        <f aca="true" t="shared" si="11" ref="F105:F111">G104</f>
        <v>39171</v>
      </c>
      <c r="G105" s="151">
        <f t="shared" si="10"/>
        <v>39175</v>
      </c>
      <c r="H105" s="148">
        <v>1</v>
      </c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>
        <v>28</v>
      </c>
      <c r="T105" s="150">
        <v>2.5</v>
      </c>
      <c r="U105" s="150">
        <f t="shared" si="8"/>
        <v>80</v>
      </c>
    </row>
    <row r="106" spans="1:31" ht="12.75">
      <c r="A106" s="45" t="s">
        <v>143</v>
      </c>
      <c r="C106" s="41" t="s">
        <v>66</v>
      </c>
      <c r="D106" s="90">
        <v>8</v>
      </c>
      <c r="E106" s="42">
        <v>5</v>
      </c>
      <c r="F106" s="43">
        <f t="shared" si="11"/>
        <v>39175</v>
      </c>
      <c r="G106" s="43">
        <f t="shared" si="10"/>
        <v>39180</v>
      </c>
      <c r="H106" s="78" t="s">
        <v>165</v>
      </c>
      <c r="S106" s="109">
        <v>80</v>
      </c>
      <c r="T106" s="98">
        <v>2.5</v>
      </c>
      <c r="U106" s="98">
        <f t="shared" si="8"/>
        <v>100</v>
      </c>
      <c r="AE106" t="s">
        <v>215</v>
      </c>
    </row>
    <row r="107" spans="1:31" ht="12.75">
      <c r="A107" s="45" t="s">
        <v>143</v>
      </c>
      <c r="C107" s="41" t="s">
        <v>67</v>
      </c>
      <c r="D107" s="90">
        <v>2</v>
      </c>
      <c r="E107" s="42">
        <v>2</v>
      </c>
      <c r="F107" s="43">
        <f t="shared" si="11"/>
        <v>39180</v>
      </c>
      <c r="G107" s="43">
        <f t="shared" si="10"/>
        <v>39182</v>
      </c>
      <c r="H107" s="78" t="s">
        <v>165</v>
      </c>
      <c r="S107" s="109">
        <v>23</v>
      </c>
      <c r="T107" s="98">
        <v>2.5</v>
      </c>
      <c r="U107" s="98">
        <f t="shared" si="8"/>
        <v>40</v>
      </c>
      <c r="AE107" t="s">
        <v>215</v>
      </c>
    </row>
    <row r="108" spans="1:31" ht="12.75">
      <c r="A108" s="45" t="s">
        <v>143</v>
      </c>
      <c r="C108" s="41" t="s">
        <v>64</v>
      </c>
      <c r="D108" s="90">
        <v>34</v>
      </c>
      <c r="E108" s="42">
        <v>15</v>
      </c>
      <c r="F108" s="43">
        <f t="shared" si="11"/>
        <v>39182</v>
      </c>
      <c r="G108" s="43">
        <f t="shared" si="10"/>
        <v>39197</v>
      </c>
      <c r="H108" s="78" t="s">
        <v>167</v>
      </c>
      <c r="S108" s="109">
        <v>384</v>
      </c>
      <c r="T108" s="98">
        <v>2.5</v>
      </c>
      <c r="U108" s="98">
        <f t="shared" si="8"/>
        <v>300</v>
      </c>
      <c r="AE108" t="s">
        <v>215</v>
      </c>
    </row>
    <row r="109" spans="1:31" ht="12.75">
      <c r="A109" s="45" t="s">
        <v>143</v>
      </c>
      <c r="C109" s="41" t="s">
        <v>145</v>
      </c>
      <c r="D109" s="90">
        <v>34</v>
      </c>
      <c r="E109" s="42">
        <v>10</v>
      </c>
      <c r="F109" s="43">
        <f t="shared" si="11"/>
        <v>39197</v>
      </c>
      <c r="G109" s="43">
        <f t="shared" si="10"/>
        <v>39207</v>
      </c>
      <c r="H109" s="78" t="s">
        <v>167</v>
      </c>
      <c r="I109" s="95">
        <v>2</v>
      </c>
      <c r="S109" s="109">
        <v>192</v>
      </c>
      <c r="T109" s="98">
        <v>2.5</v>
      </c>
      <c r="U109" s="98">
        <f t="shared" si="8"/>
        <v>200</v>
      </c>
      <c r="AE109" t="s">
        <v>215</v>
      </c>
    </row>
    <row r="110" spans="1:31" ht="12.75">
      <c r="A110" s="45" t="s">
        <v>143</v>
      </c>
      <c r="C110" s="41" t="s">
        <v>65</v>
      </c>
      <c r="D110" s="90">
        <v>7</v>
      </c>
      <c r="E110" s="42">
        <v>5</v>
      </c>
      <c r="F110" s="43">
        <f t="shared" si="11"/>
        <v>39207</v>
      </c>
      <c r="G110" s="43">
        <f t="shared" si="10"/>
        <v>39212</v>
      </c>
      <c r="H110" s="78" t="s">
        <v>170</v>
      </c>
      <c r="S110" s="109">
        <v>38</v>
      </c>
      <c r="T110" s="98">
        <v>2.5</v>
      </c>
      <c r="U110" s="98">
        <f t="shared" si="8"/>
        <v>100</v>
      </c>
      <c r="AE110" t="s">
        <v>215</v>
      </c>
    </row>
    <row r="111" spans="1:31" ht="12.75">
      <c r="A111" s="45" t="s">
        <v>143</v>
      </c>
      <c r="C111" s="41" t="s">
        <v>62</v>
      </c>
      <c r="D111" s="90">
        <v>12</v>
      </c>
      <c r="E111" s="42">
        <v>18</v>
      </c>
      <c r="F111" s="43">
        <f t="shared" si="11"/>
        <v>39212</v>
      </c>
      <c r="G111" s="43">
        <f t="shared" si="9"/>
        <v>39230</v>
      </c>
      <c r="H111" s="78" t="s">
        <v>170</v>
      </c>
      <c r="S111" s="109">
        <v>10</v>
      </c>
      <c r="T111" s="98">
        <v>2.5</v>
      </c>
      <c r="U111" s="98">
        <f t="shared" si="8"/>
        <v>360</v>
      </c>
      <c r="AE111" t="s">
        <v>215</v>
      </c>
    </row>
    <row r="112" spans="1:31" ht="12.75">
      <c r="A112" s="45" t="s">
        <v>143</v>
      </c>
      <c r="C112" s="41" t="s">
        <v>68</v>
      </c>
      <c r="D112" s="90">
        <v>4</v>
      </c>
      <c r="E112" s="42">
        <v>4</v>
      </c>
      <c r="F112" s="43">
        <f t="shared" si="6"/>
        <v>39230</v>
      </c>
      <c r="G112" s="43">
        <f t="shared" si="9"/>
        <v>39234</v>
      </c>
      <c r="H112" s="78" t="s">
        <v>170</v>
      </c>
      <c r="S112" s="109">
        <v>33.15</v>
      </c>
      <c r="T112" s="98">
        <v>2.5</v>
      </c>
      <c r="U112" s="98">
        <f t="shared" si="8"/>
        <v>80</v>
      </c>
      <c r="AE112" t="s">
        <v>215</v>
      </c>
    </row>
    <row r="113" spans="1:31" ht="12.75">
      <c r="A113" s="45" t="s">
        <v>143</v>
      </c>
      <c r="C113" s="41" t="s">
        <v>69</v>
      </c>
      <c r="D113" s="90">
        <v>2</v>
      </c>
      <c r="E113" s="42">
        <v>2</v>
      </c>
      <c r="F113" s="43">
        <f t="shared" si="6"/>
        <v>39234</v>
      </c>
      <c r="G113" s="43">
        <f t="shared" si="9"/>
        <v>39236</v>
      </c>
      <c r="H113" s="78" t="s">
        <v>170</v>
      </c>
      <c r="S113" s="109">
        <v>63</v>
      </c>
      <c r="T113" s="98">
        <v>2.5</v>
      </c>
      <c r="U113" s="98">
        <f t="shared" si="8"/>
        <v>40</v>
      </c>
      <c r="AE113" t="s">
        <v>215</v>
      </c>
    </row>
    <row r="114" spans="1:8" ht="12.75">
      <c r="A114" s="45" t="s">
        <v>144</v>
      </c>
      <c r="C114" s="41"/>
      <c r="D114" s="90"/>
      <c r="E114" s="42"/>
      <c r="F114" s="43"/>
      <c r="G114" s="43"/>
      <c r="H114" s="78"/>
    </row>
    <row r="115" spans="1:9" ht="12.75">
      <c r="A115" s="45"/>
      <c r="B115" s="60"/>
      <c r="C115" s="41" t="s">
        <v>186</v>
      </c>
      <c r="D115" s="90"/>
      <c r="E115" s="42"/>
      <c r="F115" s="43"/>
      <c r="G115" s="43"/>
      <c r="H115" s="78"/>
      <c r="I115" s="95">
        <v>2</v>
      </c>
    </row>
    <row r="116" spans="1:21" ht="12.75">
      <c r="A116" s="45" t="s">
        <v>144</v>
      </c>
      <c r="B116" s="59"/>
      <c r="C116" s="145" t="s">
        <v>57</v>
      </c>
      <c r="D116" s="145">
        <v>26</v>
      </c>
      <c r="E116" s="146">
        <v>12</v>
      </c>
      <c r="F116" s="147">
        <v>39181</v>
      </c>
      <c r="G116" s="147">
        <f aca="true" t="shared" si="12" ref="G116:G130">F116+E116</f>
        <v>39193</v>
      </c>
      <c r="H116" s="148">
        <v>1</v>
      </c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>
        <v>221</v>
      </c>
      <c r="T116" s="150">
        <v>2.5</v>
      </c>
      <c r="U116" s="150">
        <f aca="true" t="shared" si="13" ref="U116:U130">8*T116*E116</f>
        <v>240</v>
      </c>
    </row>
    <row r="117" spans="1:31" ht="12.75">
      <c r="A117" s="45" t="s">
        <v>144</v>
      </c>
      <c r="B117" s="59"/>
      <c r="C117" s="41" t="s">
        <v>58</v>
      </c>
      <c r="D117" s="90">
        <v>3</v>
      </c>
      <c r="E117" s="42">
        <v>7</v>
      </c>
      <c r="F117" s="43">
        <f t="shared" si="6"/>
        <v>39193</v>
      </c>
      <c r="G117" s="43">
        <f t="shared" si="12"/>
        <v>39200</v>
      </c>
      <c r="H117" s="78" t="s">
        <v>166</v>
      </c>
      <c r="S117" s="109">
        <v>29</v>
      </c>
      <c r="T117" s="98">
        <v>2.5</v>
      </c>
      <c r="U117" s="98">
        <f t="shared" si="13"/>
        <v>140</v>
      </c>
      <c r="AE117" t="s">
        <v>215</v>
      </c>
    </row>
    <row r="118" spans="1:31" ht="12.75">
      <c r="A118" s="45" t="s">
        <v>144</v>
      </c>
      <c r="B118" s="59"/>
      <c r="C118" s="41" t="s">
        <v>59</v>
      </c>
      <c r="D118" s="90">
        <v>0</v>
      </c>
      <c r="E118" s="42">
        <v>1</v>
      </c>
      <c r="F118" s="43">
        <f t="shared" si="6"/>
        <v>39200</v>
      </c>
      <c r="G118" s="43">
        <f t="shared" si="12"/>
        <v>39201</v>
      </c>
      <c r="H118" s="78" t="s">
        <v>166</v>
      </c>
      <c r="S118" s="109">
        <v>11</v>
      </c>
      <c r="T118" s="98">
        <v>2.5</v>
      </c>
      <c r="U118" s="98">
        <f t="shared" si="13"/>
        <v>20</v>
      </c>
      <c r="AE118" t="s">
        <v>215</v>
      </c>
    </row>
    <row r="119" spans="1:31" ht="12.75">
      <c r="A119" s="45" t="s">
        <v>144</v>
      </c>
      <c r="B119" s="59"/>
      <c r="C119" s="41" t="s">
        <v>60</v>
      </c>
      <c r="D119" s="90">
        <v>15</v>
      </c>
      <c r="E119" s="42">
        <v>3</v>
      </c>
      <c r="F119" s="43">
        <f t="shared" si="6"/>
        <v>39201</v>
      </c>
      <c r="G119" s="43">
        <f t="shared" si="12"/>
        <v>39204</v>
      </c>
      <c r="H119" s="78" t="s">
        <v>166</v>
      </c>
      <c r="I119" s="95">
        <v>2</v>
      </c>
      <c r="S119" s="109">
        <v>86</v>
      </c>
      <c r="T119" s="98">
        <v>2.5</v>
      </c>
      <c r="U119" s="98">
        <f t="shared" si="13"/>
        <v>60</v>
      </c>
      <c r="AE119" t="s">
        <v>215</v>
      </c>
    </row>
    <row r="120" spans="1:31" ht="12.75">
      <c r="A120" s="45" t="s">
        <v>144</v>
      </c>
      <c r="B120" s="59"/>
      <c r="C120" s="41" t="s">
        <v>61</v>
      </c>
      <c r="D120" s="90">
        <v>28</v>
      </c>
      <c r="E120" s="42">
        <v>14</v>
      </c>
      <c r="F120" s="43">
        <f t="shared" si="6"/>
        <v>39204</v>
      </c>
      <c r="G120" s="43">
        <f t="shared" si="12"/>
        <v>39218</v>
      </c>
      <c r="H120" s="78" t="s">
        <v>167</v>
      </c>
      <c r="S120" s="109">
        <v>420</v>
      </c>
      <c r="T120" s="98">
        <v>2.5</v>
      </c>
      <c r="U120" s="98">
        <f t="shared" si="13"/>
        <v>280</v>
      </c>
      <c r="AE120" t="s">
        <v>215</v>
      </c>
    </row>
    <row r="121" spans="1:31" ht="12.75">
      <c r="A121" s="45" t="s">
        <v>144</v>
      </c>
      <c r="B121" s="59"/>
      <c r="C121" s="41" t="s">
        <v>63</v>
      </c>
      <c r="D121" s="90">
        <v>26</v>
      </c>
      <c r="E121" s="42">
        <v>3</v>
      </c>
      <c r="F121" s="43">
        <f t="shared" si="6"/>
        <v>39218</v>
      </c>
      <c r="G121" s="43">
        <f aca="true" t="shared" si="14" ref="G121:G127">F121+E121</f>
        <v>39221</v>
      </c>
      <c r="H121" s="78" t="s">
        <v>167</v>
      </c>
      <c r="S121" s="109">
        <v>266</v>
      </c>
      <c r="T121" s="98">
        <v>2.5</v>
      </c>
      <c r="U121" s="98">
        <f t="shared" si="13"/>
        <v>60</v>
      </c>
      <c r="AE121" t="s">
        <v>215</v>
      </c>
    </row>
    <row r="122" spans="1:31" ht="12.75">
      <c r="A122" s="45" t="s">
        <v>144</v>
      </c>
      <c r="B122" s="59"/>
      <c r="C122" s="41" t="s">
        <v>141</v>
      </c>
      <c r="D122" s="90"/>
      <c r="E122" s="42">
        <v>4</v>
      </c>
      <c r="F122" s="43">
        <f t="shared" si="6"/>
        <v>39221</v>
      </c>
      <c r="G122" s="43">
        <f t="shared" si="14"/>
        <v>39225</v>
      </c>
      <c r="H122" s="78" t="s">
        <v>167</v>
      </c>
      <c r="S122" s="109">
        <v>28</v>
      </c>
      <c r="T122" s="98">
        <v>2.5</v>
      </c>
      <c r="U122" s="98">
        <f t="shared" si="13"/>
        <v>80</v>
      </c>
      <c r="AE122" t="s">
        <v>215</v>
      </c>
    </row>
    <row r="123" spans="1:31" ht="12.75">
      <c r="A123" s="45" t="s">
        <v>144</v>
      </c>
      <c r="B123" s="59"/>
      <c r="C123" s="41" t="s">
        <v>66</v>
      </c>
      <c r="D123" s="90">
        <v>8</v>
      </c>
      <c r="E123" s="42">
        <v>5</v>
      </c>
      <c r="F123" s="43">
        <f t="shared" si="6"/>
        <v>39225</v>
      </c>
      <c r="G123" s="43">
        <f t="shared" si="14"/>
        <v>39230</v>
      </c>
      <c r="H123" s="78" t="s">
        <v>171</v>
      </c>
      <c r="S123" s="109">
        <v>50</v>
      </c>
      <c r="T123" s="98">
        <v>2.5</v>
      </c>
      <c r="U123" s="98">
        <f t="shared" si="13"/>
        <v>100</v>
      </c>
      <c r="AE123" t="s">
        <v>215</v>
      </c>
    </row>
    <row r="124" spans="1:31" ht="12.75">
      <c r="A124" s="45" t="s">
        <v>144</v>
      </c>
      <c r="B124" s="59"/>
      <c r="C124" s="41" t="s">
        <v>67</v>
      </c>
      <c r="D124" s="90">
        <v>2</v>
      </c>
      <c r="E124" s="42">
        <v>2</v>
      </c>
      <c r="F124" s="43">
        <f t="shared" si="6"/>
        <v>39230</v>
      </c>
      <c r="G124" s="43">
        <f t="shared" si="14"/>
        <v>39232</v>
      </c>
      <c r="H124" s="78" t="s">
        <v>172</v>
      </c>
      <c r="S124" s="109">
        <v>22</v>
      </c>
      <c r="T124" s="98">
        <v>2.5</v>
      </c>
      <c r="U124" s="98">
        <f t="shared" si="13"/>
        <v>40</v>
      </c>
      <c r="AE124" t="s">
        <v>215</v>
      </c>
    </row>
    <row r="125" spans="1:31" ht="12.75">
      <c r="A125" s="45" t="s">
        <v>144</v>
      </c>
      <c r="B125" s="59"/>
      <c r="C125" s="41" t="s">
        <v>64</v>
      </c>
      <c r="D125" s="90">
        <v>29</v>
      </c>
      <c r="E125" s="42">
        <v>15</v>
      </c>
      <c r="F125" s="43">
        <f t="shared" si="6"/>
        <v>39232</v>
      </c>
      <c r="G125" s="43">
        <f t="shared" si="14"/>
        <v>39247</v>
      </c>
      <c r="H125" s="78" t="s">
        <v>172</v>
      </c>
      <c r="S125" s="109">
        <v>352</v>
      </c>
      <c r="T125" s="98">
        <v>2.5</v>
      </c>
      <c r="U125" s="98">
        <f t="shared" si="13"/>
        <v>300</v>
      </c>
      <c r="AE125" t="s">
        <v>215</v>
      </c>
    </row>
    <row r="126" spans="1:31" ht="12.75">
      <c r="A126" s="45" t="s">
        <v>144</v>
      </c>
      <c r="C126" s="41" t="s">
        <v>145</v>
      </c>
      <c r="D126" s="90">
        <v>34</v>
      </c>
      <c r="E126" s="42">
        <v>10</v>
      </c>
      <c r="F126" s="43">
        <f t="shared" si="6"/>
        <v>39247</v>
      </c>
      <c r="G126" s="43">
        <f t="shared" si="14"/>
        <v>39257</v>
      </c>
      <c r="H126" s="78" t="s">
        <v>172</v>
      </c>
      <c r="I126" s="95">
        <v>2</v>
      </c>
      <c r="S126" s="109">
        <v>192</v>
      </c>
      <c r="T126" s="98">
        <v>2.5</v>
      </c>
      <c r="U126" s="98">
        <f t="shared" si="13"/>
        <v>200</v>
      </c>
      <c r="AE126" t="s">
        <v>215</v>
      </c>
    </row>
    <row r="127" spans="1:31" ht="12.75">
      <c r="A127" s="45" t="s">
        <v>144</v>
      </c>
      <c r="B127" s="59"/>
      <c r="C127" s="41" t="s">
        <v>65</v>
      </c>
      <c r="D127" s="90">
        <v>4</v>
      </c>
      <c r="E127" s="42">
        <v>5</v>
      </c>
      <c r="F127" s="43">
        <f t="shared" si="6"/>
        <v>39257</v>
      </c>
      <c r="G127" s="43">
        <f t="shared" si="14"/>
        <v>39262</v>
      </c>
      <c r="H127" s="78" t="s">
        <v>172</v>
      </c>
      <c r="S127" s="109">
        <v>36</v>
      </c>
      <c r="T127" s="98">
        <v>2.5</v>
      </c>
      <c r="U127" s="98">
        <f t="shared" si="13"/>
        <v>100</v>
      </c>
      <c r="AE127" t="s">
        <v>215</v>
      </c>
    </row>
    <row r="128" spans="1:31" ht="12.75">
      <c r="A128" s="45" t="s">
        <v>144</v>
      </c>
      <c r="B128" s="59"/>
      <c r="C128" s="41" t="s">
        <v>62</v>
      </c>
      <c r="D128" s="90">
        <v>2</v>
      </c>
      <c r="E128" s="42">
        <v>18</v>
      </c>
      <c r="F128" s="43">
        <f t="shared" si="6"/>
        <v>39262</v>
      </c>
      <c r="G128" s="43">
        <f t="shared" si="12"/>
        <v>39280</v>
      </c>
      <c r="H128" s="78" t="s">
        <v>172</v>
      </c>
      <c r="S128" s="109">
        <v>10</v>
      </c>
      <c r="T128" s="98">
        <v>2.5</v>
      </c>
      <c r="U128" s="98">
        <f t="shared" si="13"/>
        <v>360</v>
      </c>
      <c r="AE128" t="s">
        <v>215</v>
      </c>
    </row>
    <row r="129" spans="1:31" ht="12.75">
      <c r="A129" s="45" t="s">
        <v>144</v>
      </c>
      <c r="B129" s="59"/>
      <c r="C129" s="41" t="s">
        <v>68</v>
      </c>
      <c r="D129" s="90">
        <v>2</v>
      </c>
      <c r="E129" s="42">
        <v>4</v>
      </c>
      <c r="F129" s="43">
        <f t="shared" si="6"/>
        <v>39280</v>
      </c>
      <c r="G129" s="43">
        <f t="shared" si="12"/>
        <v>39284</v>
      </c>
      <c r="H129" s="78" t="s">
        <v>172</v>
      </c>
      <c r="S129" s="109">
        <v>33.15</v>
      </c>
      <c r="T129" s="98">
        <v>2.5</v>
      </c>
      <c r="U129" s="98">
        <f t="shared" si="13"/>
        <v>80</v>
      </c>
      <c r="AE129" t="s">
        <v>215</v>
      </c>
    </row>
    <row r="130" spans="1:31" ht="12.75">
      <c r="A130" s="45" t="s">
        <v>144</v>
      </c>
      <c r="B130" s="65"/>
      <c r="C130" s="41" t="s">
        <v>69</v>
      </c>
      <c r="D130" s="90">
        <v>2</v>
      </c>
      <c r="E130" s="42">
        <v>2</v>
      </c>
      <c r="F130" s="43">
        <f t="shared" si="6"/>
        <v>39284</v>
      </c>
      <c r="G130" s="43">
        <f t="shared" si="12"/>
        <v>39286</v>
      </c>
      <c r="H130" s="78" t="s">
        <v>172</v>
      </c>
      <c r="S130" s="109">
        <v>43</v>
      </c>
      <c r="T130" s="98">
        <v>2.5</v>
      </c>
      <c r="U130" s="98">
        <f t="shared" si="13"/>
        <v>40</v>
      </c>
      <c r="AE130" t="s">
        <v>215</v>
      </c>
    </row>
    <row r="131" spans="1:8" ht="12.75">
      <c r="A131" s="59"/>
      <c r="B131" s="45" t="s">
        <v>70</v>
      </c>
      <c r="C131" s="41"/>
      <c r="D131" s="90"/>
      <c r="E131" s="42"/>
      <c r="F131" s="43"/>
      <c r="G131" s="43"/>
      <c r="H131" s="78"/>
    </row>
    <row r="132" spans="1:21" ht="12.75">
      <c r="A132" s="59"/>
      <c r="B132" s="45"/>
      <c r="C132" s="41" t="s">
        <v>71</v>
      </c>
      <c r="D132" s="90">
        <v>48</v>
      </c>
      <c r="E132" s="42">
        <v>17</v>
      </c>
      <c r="F132" s="43">
        <v>39457</v>
      </c>
      <c r="G132" s="43">
        <f>F132+E132</f>
        <v>39474</v>
      </c>
      <c r="H132" s="78"/>
      <c r="S132" s="109">
        <v>288</v>
      </c>
      <c r="T132" s="98">
        <v>2.5</v>
      </c>
      <c r="U132" s="98">
        <f>8*T132*E132</f>
        <v>340</v>
      </c>
    </row>
    <row r="133" spans="1:8" ht="12.75">
      <c r="A133" s="60"/>
      <c r="B133" s="57" t="s">
        <v>138</v>
      </c>
      <c r="C133" s="50"/>
      <c r="D133" s="92"/>
      <c r="E133" s="51"/>
      <c r="F133" s="52"/>
      <c r="G133" s="52"/>
      <c r="H133" s="78"/>
    </row>
    <row r="134" spans="2:29" ht="12.75">
      <c r="B134" s="59"/>
      <c r="C134" s="47" t="s">
        <v>129</v>
      </c>
      <c r="D134" s="90">
        <v>46</v>
      </c>
      <c r="E134" s="41">
        <v>2</v>
      </c>
      <c r="F134" s="48">
        <v>39181</v>
      </c>
      <c r="G134" s="43">
        <f aca="true" t="shared" si="15" ref="G134:G142">F134+E134</f>
        <v>39183</v>
      </c>
      <c r="H134" s="78"/>
      <c r="I134" s="95">
        <v>3</v>
      </c>
      <c r="J134" s="49"/>
      <c r="K134" s="47"/>
      <c r="L134" s="47"/>
      <c r="M134" s="47"/>
      <c r="N134" s="47"/>
      <c r="O134" s="47"/>
      <c r="P134" s="47"/>
      <c r="Q134" s="47"/>
      <c r="R134" s="47"/>
      <c r="S134" s="110"/>
      <c r="T134" s="98">
        <v>2.5</v>
      </c>
      <c r="U134" s="98">
        <f aca="true" t="shared" si="16" ref="U134:U147">8*T134*E134</f>
        <v>40</v>
      </c>
      <c r="V134" s="47"/>
      <c r="W134" s="47"/>
      <c r="X134" s="47"/>
      <c r="Y134" s="47"/>
      <c r="Z134" s="47"/>
      <c r="AA134" s="47"/>
      <c r="AB134" s="47"/>
      <c r="AC134" s="47"/>
    </row>
    <row r="135" spans="2:29" ht="12.75">
      <c r="B135" s="59"/>
      <c r="C135" s="47" t="s">
        <v>130</v>
      </c>
      <c r="D135" s="90">
        <v>67</v>
      </c>
      <c r="E135" s="41">
        <v>12</v>
      </c>
      <c r="F135" s="48">
        <v>39181</v>
      </c>
      <c r="G135" s="43">
        <f t="shared" si="15"/>
        <v>39193</v>
      </c>
      <c r="H135" s="78"/>
      <c r="I135" s="95">
        <v>2</v>
      </c>
      <c r="J135" s="49"/>
      <c r="K135" s="47"/>
      <c r="L135" s="47"/>
      <c r="M135" s="47"/>
      <c r="N135" s="47"/>
      <c r="O135" s="47"/>
      <c r="P135" s="47"/>
      <c r="Q135" s="47"/>
      <c r="R135" s="47"/>
      <c r="S135" s="110"/>
      <c r="T135" s="98">
        <v>2.5</v>
      </c>
      <c r="U135" s="98">
        <f t="shared" si="16"/>
        <v>240</v>
      </c>
      <c r="V135" s="47"/>
      <c r="W135" s="47"/>
      <c r="X135" s="47"/>
      <c r="Y135" s="47"/>
      <c r="Z135" s="47"/>
      <c r="AA135" s="47"/>
      <c r="AB135" s="47"/>
      <c r="AC135" s="47"/>
    </row>
    <row r="136" spans="1:29" s="123" customFormat="1" ht="12.75">
      <c r="A136" s="112"/>
      <c r="B136" s="113"/>
      <c r="C136" s="114" t="s">
        <v>131</v>
      </c>
      <c r="D136" s="115">
        <v>36</v>
      </c>
      <c r="E136" s="116">
        <v>36</v>
      </c>
      <c r="F136" s="117">
        <v>39170</v>
      </c>
      <c r="G136" s="118">
        <f t="shared" si="15"/>
        <v>39206</v>
      </c>
      <c r="H136" s="119"/>
      <c r="I136" s="119"/>
      <c r="J136" s="120"/>
      <c r="K136" s="114"/>
      <c r="L136" s="114"/>
      <c r="M136" s="114"/>
      <c r="N136" s="114"/>
      <c r="O136" s="114"/>
      <c r="P136" s="114"/>
      <c r="Q136" s="114"/>
      <c r="R136" s="114"/>
      <c r="S136" s="121"/>
      <c r="T136" s="122">
        <v>0</v>
      </c>
      <c r="U136" s="122">
        <f t="shared" si="16"/>
        <v>0</v>
      </c>
      <c r="V136" s="114"/>
      <c r="W136" s="114"/>
      <c r="X136" s="114"/>
      <c r="Y136" s="114"/>
      <c r="Z136" s="114"/>
      <c r="AA136" s="114"/>
      <c r="AB136" s="114"/>
      <c r="AC136" s="114"/>
    </row>
    <row r="137" spans="2:29" ht="12.75">
      <c r="B137" s="59"/>
      <c r="C137" s="47" t="s">
        <v>146</v>
      </c>
      <c r="D137" s="90">
        <v>90</v>
      </c>
      <c r="E137" s="41">
        <v>7</v>
      </c>
      <c r="F137" s="48">
        <v>39175</v>
      </c>
      <c r="G137" s="43">
        <f t="shared" si="15"/>
        <v>39182</v>
      </c>
      <c r="H137" s="78"/>
      <c r="I137" s="95">
        <v>2</v>
      </c>
      <c r="J137" s="49"/>
      <c r="K137" s="47"/>
      <c r="L137" s="47"/>
      <c r="M137" s="47"/>
      <c r="N137" s="47"/>
      <c r="O137" s="47"/>
      <c r="P137" s="47"/>
      <c r="Q137" s="47"/>
      <c r="R137" s="47"/>
      <c r="S137" s="110"/>
      <c r="T137" s="98">
        <v>2.5</v>
      </c>
      <c r="U137" s="98">
        <f t="shared" si="16"/>
        <v>140</v>
      </c>
      <c r="V137" s="47"/>
      <c r="W137" s="47"/>
      <c r="X137" s="47"/>
      <c r="Y137" s="47"/>
      <c r="Z137" s="47"/>
      <c r="AA137" s="47"/>
      <c r="AB137" s="47"/>
      <c r="AC137" s="47"/>
    </row>
    <row r="138" spans="2:29" ht="12.75">
      <c r="B138" s="59"/>
      <c r="C138" s="47" t="s">
        <v>132</v>
      </c>
      <c r="D138" s="90">
        <v>6</v>
      </c>
      <c r="E138" s="41">
        <v>6</v>
      </c>
      <c r="F138" s="48">
        <v>39182</v>
      </c>
      <c r="G138" s="43">
        <f t="shared" si="15"/>
        <v>39188</v>
      </c>
      <c r="H138" s="78"/>
      <c r="I138" s="95">
        <v>40</v>
      </c>
      <c r="J138" s="49"/>
      <c r="K138" s="47"/>
      <c r="L138" s="47"/>
      <c r="M138" s="47"/>
      <c r="N138" s="47"/>
      <c r="O138" s="47"/>
      <c r="P138" s="47"/>
      <c r="Q138" s="47"/>
      <c r="R138" s="47"/>
      <c r="S138" s="110"/>
      <c r="T138" s="98">
        <v>2.5</v>
      </c>
      <c r="U138" s="98">
        <f t="shared" si="16"/>
        <v>120</v>
      </c>
      <c r="V138" s="47"/>
      <c r="W138" s="47"/>
      <c r="X138" s="47"/>
      <c r="Y138" s="47"/>
      <c r="Z138" s="47"/>
      <c r="AA138" s="47"/>
      <c r="AB138" s="47"/>
      <c r="AC138" s="47"/>
    </row>
    <row r="139" spans="2:29" ht="12.75">
      <c r="B139" s="59"/>
      <c r="C139" s="47" t="s">
        <v>133</v>
      </c>
      <c r="D139" s="90">
        <v>56</v>
      </c>
      <c r="E139" s="41">
        <v>20</v>
      </c>
      <c r="F139" s="48">
        <v>39171</v>
      </c>
      <c r="G139" s="43">
        <f t="shared" si="15"/>
        <v>39191</v>
      </c>
      <c r="H139" s="78"/>
      <c r="I139" s="95">
        <v>25</v>
      </c>
      <c r="J139" s="49"/>
      <c r="K139" s="47"/>
      <c r="L139" s="47"/>
      <c r="M139" s="47"/>
      <c r="N139" s="47"/>
      <c r="O139" s="47"/>
      <c r="P139" s="47"/>
      <c r="Q139" s="47"/>
      <c r="R139" s="47"/>
      <c r="S139" s="110"/>
      <c r="T139" s="98">
        <v>2.5</v>
      </c>
      <c r="U139" s="98">
        <f t="shared" si="16"/>
        <v>400</v>
      </c>
      <c r="V139" s="47"/>
      <c r="W139" s="47"/>
      <c r="X139" s="47"/>
      <c r="Y139" s="47"/>
      <c r="Z139" s="47"/>
      <c r="AA139" s="47"/>
      <c r="AB139" s="47"/>
      <c r="AC139" s="47"/>
    </row>
    <row r="140" spans="2:29" ht="12.75">
      <c r="B140" s="59"/>
      <c r="C140" s="47" t="s">
        <v>134</v>
      </c>
      <c r="D140" s="90">
        <v>4</v>
      </c>
      <c r="E140" s="41">
        <v>4</v>
      </c>
      <c r="F140" s="48">
        <v>39174</v>
      </c>
      <c r="G140" s="43">
        <f t="shared" si="15"/>
        <v>39178</v>
      </c>
      <c r="H140" s="78"/>
      <c r="I140" s="78"/>
      <c r="J140" s="49"/>
      <c r="K140" s="47"/>
      <c r="L140" s="47"/>
      <c r="M140" s="47"/>
      <c r="N140" s="47"/>
      <c r="O140" s="47"/>
      <c r="P140" s="47"/>
      <c r="Q140" s="47"/>
      <c r="R140" s="47"/>
      <c r="S140" s="110"/>
      <c r="T140" s="98">
        <v>2.5</v>
      </c>
      <c r="U140" s="98">
        <f t="shared" si="16"/>
        <v>80</v>
      </c>
      <c r="V140" s="47"/>
      <c r="W140" s="47"/>
      <c r="X140" s="47"/>
      <c r="Y140" s="47"/>
      <c r="Z140" s="47"/>
      <c r="AA140" s="47"/>
      <c r="AB140" s="47"/>
      <c r="AC140" s="47"/>
    </row>
    <row r="141" spans="2:29" ht="12.75">
      <c r="B141" s="59"/>
      <c r="C141" s="47" t="s">
        <v>135</v>
      </c>
      <c r="D141" s="90">
        <v>11</v>
      </c>
      <c r="E141" s="41">
        <v>11</v>
      </c>
      <c r="F141" s="48">
        <v>39181</v>
      </c>
      <c r="G141" s="43">
        <f t="shared" si="15"/>
        <v>39192</v>
      </c>
      <c r="H141" s="78"/>
      <c r="I141" s="95">
        <v>2</v>
      </c>
      <c r="J141" s="49"/>
      <c r="K141" s="47"/>
      <c r="L141" s="47"/>
      <c r="M141" s="47"/>
      <c r="N141" s="47"/>
      <c r="O141" s="47"/>
      <c r="P141" s="47"/>
      <c r="Q141" s="47"/>
      <c r="R141" s="47"/>
      <c r="S141" s="110"/>
      <c r="T141" s="98">
        <v>2.5</v>
      </c>
      <c r="U141" s="98">
        <f t="shared" si="16"/>
        <v>220</v>
      </c>
      <c r="V141" s="47"/>
      <c r="W141" s="47"/>
      <c r="X141" s="47"/>
      <c r="Y141" s="47"/>
      <c r="Z141" s="47"/>
      <c r="AA141" s="47"/>
      <c r="AB141" s="47"/>
      <c r="AC141" s="47"/>
    </row>
    <row r="142" spans="2:29" ht="12.75">
      <c r="B142" s="59"/>
      <c r="C142" s="47" t="s">
        <v>136</v>
      </c>
      <c r="D142" s="90">
        <v>42</v>
      </c>
      <c r="E142" s="41">
        <v>15</v>
      </c>
      <c r="F142" s="48">
        <v>39171</v>
      </c>
      <c r="G142" s="43">
        <f t="shared" si="15"/>
        <v>39186</v>
      </c>
      <c r="H142" s="78"/>
      <c r="I142" s="95">
        <v>15</v>
      </c>
      <c r="J142" s="49"/>
      <c r="K142" s="47"/>
      <c r="L142" s="47"/>
      <c r="M142" s="47"/>
      <c r="N142" s="47"/>
      <c r="O142" s="47"/>
      <c r="P142" s="47"/>
      <c r="Q142" s="47"/>
      <c r="R142" s="47"/>
      <c r="S142" s="110"/>
      <c r="T142" s="98">
        <v>2.5</v>
      </c>
      <c r="U142" s="98">
        <f t="shared" si="16"/>
        <v>300</v>
      </c>
      <c r="V142" s="47"/>
      <c r="W142" s="47"/>
      <c r="X142" s="47"/>
      <c r="Y142" s="47"/>
      <c r="Z142" s="47"/>
      <c r="AA142" s="47"/>
      <c r="AB142" s="47"/>
      <c r="AC142" s="47"/>
    </row>
    <row r="143" spans="2:29" ht="12.75">
      <c r="B143" s="59"/>
      <c r="C143" s="47" t="s">
        <v>137</v>
      </c>
      <c r="D143" s="93"/>
      <c r="E143" s="47"/>
      <c r="F143" s="48"/>
      <c r="G143" s="68">
        <v>39245</v>
      </c>
      <c r="H143" s="79"/>
      <c r="I143" s="78"/>
      <c r="J143" s="49"/>
      <c r="K143" s="47"/>
      <c r="L143" s="47"/>
      <c r="M143" s="47"/>
      <c r="N143" s="47"/>
      <c r="O143" s="47"/>
      <c r="P143" s="47"/>
      <c r="Q143" s="47"/>
      <c r="R143" s="47"/>
      <c r="S143" s="110"/>
      <c r="T143" s="98">
        <v>2.5</v>
      </c>
      <c r="U143" s="98">
        <f t="shared" si="16"/>
        <v>0</v>
      </c>
      <c r="V143" s="47"/>
      <c r="W143" s="47"/>
      <c r="X143" s="47"/>
      <c r="Y143" s="47"/>
      <c r="Z143" s="47"/>
      <c r="AA143" s="47"/>
      <c r="AB143" s="47"/>
      <c r="AC143" s="47"/>
    </row>
    <row r="144" spans="1:21" ht="12.75">
      <c r="A144" s="59"/>
      <c r="B144" s="59"/>
      <c r="C144" s="41" t="s">
        <v>216</v>
      </c>
      <c r="D144" s="90">
        <v>4</v>
      </c>
      <c r="E144" s="41">
        <v>4</v>
      </c>
      <c r="F144" s="43">
        <v>39104</v>
      </c>
      <c r="G144" s="43">
        <f>F144+E144</f>
        <v>39108</v>
      </c>
      <c r="H144" s="78"/>
      <c r="I144" s="95">
        <v>2</v>
      </c>
      <c r="S144" s="109">
        <v>20</v>
      </c>
      <c r="T144" s="98">
        <v>2.5</v>
      </c>
      <c r="U144" s="98">
        <f t="shared" si="16"/>
        <v>80</v>
      </c>
    </row>
    <row r="145" spans="1:21" ht="12.75">
      <c r="A145" s="59"/>
      <c r="B145" s="59"/>
      <c r="C145" s="41" t="s">
        <v>217</v>
      </c>
      <c r="D145" s="90">
        <v>3</v>
      </c>
      <c r="E145" s="41">
        <v>3</v>
      </c>
      <c r="F145" s="43">
        <v>39179</v>
      </c>
      <c r="G145" s="43">
        <f>F145+E145</f>
        <v>39182</v>
      </c>
      <c r="H145" s="78"/>
      <c r="I145" s="95">
        <v>2</v>
      </c>
      <c r="S145" s="109">
        <v>10</v>
      </c>
      <c r="T145" s="98">
        <v>2.5</v>
      </c>
      <c r="U145" s="98">
        <f t="shared" si="16"/>
        <v>60</v>
      </c>
    </row>
    <row r="146" spans="1:21" ht="12.75">
      <c r="A146" s="59"/>
      <c r="B146" s="59"/>
      <c r="C146" s="41" t="s">
        <v>218</v>
      </c>
      <c r="D146" s="90"/>
      <c r="E146" s="41">
        <v>6</v>
      </c>
      <c r="F146" s="43">
        <v>39190</v>
      </c>
      <c r="G146" s="43">
        <f>F146+E146</f>
        <v>39196</v>
      </c>
      <c r="H146" s="78"/>
      <c r="I146" s="95">
        <v>2</v>
      </c>
      <c r="S146" s="109">
        <v>6</v>
      </c>
      <c r="T146" s="98">
        <v>2.5</v>
      </c>
      <c r="U146" s="98">
        <f t="shared" si="16"/>
        <v>120</v>
      </c>
    </row>
    <row r="147" spans="1:21" ht="12.75">
      <c r="A147" s="59"/>
      <c r="B147" s="59"/>
      <c r="C147" s="41" t="s">
        <v>219</v>
      </c>
      <c r="D147" s="90"/>
      <c r="E147" s="41">
        <v>3</v>
      </c>
      <c r="F147" s="43">
        <v>39239</v>
      </c>
      <c r="G147" s="43">
        <f>F147+E147</f>
        <v>39242</v>
      </c>
      <c r="H147" s="78"/>
      <c r="I147" s="95">
        <v>2</v>
      </c>
      <c r="S147" s="109">
        <v>6</v>
      </c>
      <c r="T147" s="98">
        <v>2.5</v>
      </c>
      <c r="U147" s="98">
        <f t="shared" si="16"/>
        <v>60</v>
      </c>
    </row>
    <row r="148" spans="2:29" ht="12.75">
      <c r="B148" s="45" t="s">
        <v>73</v>
      </c>
      <c r="C148" s="47"/>
      <c r="D148" s="93"/>
      <c r="E148" s="47"/>
      <c r="F148" s="48"/>
      <c r="G148" s="68"/>
      <c r="H148" s="79"/>
      <c r="I148" s="47"/>
      <c r="J148" s="49"/>
      <c r="K148" s="47"/>
      <c r="L148" s="47"/>
      <c r="M148" s="47"/>
      <c r="N148" s="47"/>
      <c r="O148" s="47"/>
      <c r="P148" s="47"/>
      <c r="Q148" s="47"/>
      <c r="R148" s="47"/>
      <c r="S148" s="110"/>
      <c r="V148" s="47"/>
      <c r="W148" s="47"/>
      <c r="X148" s="47"/>
      <c r="Y148" s="47"/>
      <c r="Z148" s="47"/>
      <c r="AA148" s="47"/>
      <c r="AB148" s="47"/>
      <c r="AC148" s="47"/>
    </row>
    <row r="149" spans="1:9" ht="12.75">
      <c r="A149" s="45"/>
      <c r="B149" s="60"/>
      <c r="C149" s="41" t="s">
        <v>186</v>
      </c>
      <c r="D149" s="90"/>
      <c r="E149" s="42"/>
      <c r="F149" s="43"/>
      <c r="G149" s="43"/>
      <c r="H149" s="78"/>
      <c r="I149" s="95">
        <v>5</v>
      </c>
    </row>
    <row r="150" spans="1:21" ht="12.75">
      <c r="A150" s="59"/>
      <c r="B150" s="59"/>
      <c r="C150" s="41" t="s">
        <v>76</v>
      </c>
      <c r="D150" s="90">
        <v>7</v>
      </c>
      <c r="E150" s="42">
        <v>7</v>
      </c>
      <c r="F150" s="43">
        <v>39176</v>
      </c>
      <c r="G150" s="43">
        <f>F150+E150</f>
        <v>39183</v>
      </c>
      <c r="H150" s="78"/>
      <c r="S150" s="109">
        <v>88</v>
      </c>
      <c r="T150" s="98">
        <v>2.5</v>
      </c>
      <c r="U150" s="98">
        <f aca="true" t="shared" si="17" ref="U150:U176">8*T150*E150</f>
        <v>140</v>
      </c>
    </row>
    <row r="151" spans="1:21" ht="13.5" thickBot="1">
      <c r="A151" s="59"/>
      <c r="B151" s="59"/>
      <c r="C151" s="41" t="s">
        <v>175</v>
      </c>
      <c r="D151" s="90">
        <v>7</v>
      </c>
      <c r="E151" s="42">
        <v>7</v>
      </c>
      <c r="F151" s="43">
        <v>39202</v>
      </c>
      <c r="G151" s="43">
        <f>F151+E151</f>
        <v>39209</v>
      </c>
      <c r="H151" s="78"/>
      <c r="S151" s="109">
        <v>88</v>
      </c>
      <c r="T151" s="98">
        <v>2.5</v>
      </c>
      <c r="U151" s="98">
        <f t="shared" si="17"/>
        <v>140</v>
      </c>
    </row>
    <row r="152" spans="1:21" ht="12.75">
      <c r="A152" s="59"/>
      <c r="B152" s="124" t="s">
        <v>189</v>
      </c>
      <c r="C152" s="156" t="s">
        <v>173</v>
      </c>
      <c r="D152" s="157"/>
      <c r="E152" s="158">
        <v>1</v>
      </c>
      <c r="F152" s="152">
        <f>G151</f>
        <v>39209</v>
      </c>
      <c r="G152" s="43">
        <f aca="true" t="shared" si="18" ref="G152:G175">F152+E152</f>
        <v>39210</v>
      </c>
      <c r="H152" s="78"/>
      <c r="S152" s="109">
        <v>360</v>
      </c>
      <c r="T152" s="98">
        <v>2.5</v>
      </c>
      <c r="U152" s="125">
        <f t="shared" si="17"/>
        <v>20</v>
      </c>
    </row>
    <row r="153" spans="1:21" ht="12.75">
      <c r="A153" s="59"/>
      <c r="B153" s="124" t="s">
        <v>189</v>
      </c>
      <c r="C153" s="159" t="s">
        <v>162</v>
      </c>
      <c r="D153" s="90">
        <v>2</v>
      </c>
      <c r="E153" s="160">
        <v>4</v>
      </c>
      <c r="F153" s="152">
        <f aca="true" t="shared" si="19" ref="F153:F174">G152</f>
        <v>39210</v>
      </c>
      <c r="G153" s="43">
        <f t="shared" si="18"/>
        <v>39214</v>
      </c>
      <c r="H153" s="78"/>
      <c r="S153" s="109">
        <v>32</v>
      </c>
      <c r="T153" s="98">
        <v>2.5</v>
      </c>
      <c r="U153" s="125">
        <f t="shared" si="17"/>
        <v>80</v>
      </c>
    </row>
    <row r="154" spans="1:21" ht="12.75">
      <c r="A154" s="59"/>
      <c r="B154" s="124" t="s">
        <v>189</v>
      </c>
      <c r="C154" s="159" t="s">
        <v>154</v>
      </c>
      <c r="D154" s="90">
        <v>2</v>
      </c>
      <c r="E154" s="160">
        <v>2</v>
      </c>
      <c r="F154" s="152">
        <f t="shared" si="19"/>
        <v>39214</v>
      </c>
      <c r="G154" s="43">
        <f t="shared" si="18"/>
        <v>39216</v>
      </c>
      <c r="H154" s="78"/>
      <c r="S154" s="109">
        <v>32</v>
      </c>
      <c r="T154" s="98">
        <v>2.5</v>
      </c>
      <c r="U154" s="125">
        <f t="shared" si="17"/>
        <v>40</v>
      </c>
    </row>
    <row r="155" spans="1:31" ht="12.75">
      <c r="A155" s="59"/>
      <c r="B155" s="124" t="s">
        <v>189</v>
      </c>
      <c r="C155" s="159" t="s">
        <v>160</v>
      </c>
      <c r="D155" s="90">
        <v>2</v>
      </c>
      <c r="E155" s="160">
        <v>10</v>
      </c>
      <c r="F155" s="152">
        <f t="shared" si="19"/>
        <v>39216</v>
      </c>
      <c r="G155" s="43">
        <f t="shared" si="18"/>
        <v>39226</v>
      </c>
      <c r="H155" s="78"/>
      <c r="I155" s="95">
        <v>15</v>
      </c>
      <c r="S155" s="109">
        <v>32</v>
      </c>
      <c r="T155" s="98">
        <v>5</v>
      </c>
      <c r="U155" s="125">
        <f t="shared" si="17"/>
        <v>400</v>
      </c>
      <c r="AE155" t="s">
        <v>221</v>
      </c>
    </row>
    <row r="156" spans="1:21" ht="12.75">
      <c r="A156" s="59"/>
      <c r="B156" s="124" t="s">
        <v>189</v>
      </c>
      <c r="C156" s="159" t="s">
        <v>150</v>
      </c>
      <c r="D156" s="90">
        <v>2</v>
      </c>
      <c r="E156" s="160">
        <v>2</v>
      </c>
      <c r="F156" s="152">
        <f t="shared" si="19"/>
        <v>39226</v>
      </c>
      <c r="G156" s="43">
        <f t="shared" si="18"/>
        <v>39228</v>
      </c>
      <c r="H156" s="78"/>
      <c r="S156" s="109">
        <v>32</v>
      </c>
      <c r="T156" s="98">
        <v>5</v>
      </c>
      <c r="U156" s="125">
        <f t="shared" si="17"/>
        <v>80</v>
      </c>
    </row>
    <row r="157" spans="1:21" ht="12.75">
      <c r="A157" s="59"/>
      <c r="B157" s="124" t="s">
        <v>189</v>
      </c>
      <c r="C157" s="159" t="s">
        <v>152</v>
      </c>
      <c r="D157" s="90">
        <v>2</v>
      </c>
      <c r="E157" s="160">
        <v>5</v>
      </c>
      <c r="F157" s="152">
        <f t="shared" si="19"/>
        <v>39228</v>
      </c>
      <c r="G157" s="43">
        <f t="shared" si="18"/>
        <v>39233</v>
      </c>
      <c r="H157" s="78"/>
      <c r="S157" s="109">
        <v>32</v>
      </c>
      <c r="T157" s="98">
        <v>5</v>
      </c>
      <c r="U157" s="125">
        <f t="shared" si="17"/>
        <v>200</v>
      </c>
    </row>
    <row r="158" spans="1:21" ht="12.75">
      <c r="A158" s="59"/>
      <c r="B158" s="124" t="s">
        <v>189</v>
      </c>
      <c r="C158" s="159" t="s">
        <v>151</v>
      </c>
      <c r="D158" s="90">
        <v>2</v>
      </c>
      <c r="E158" s="160">
        <v>5</v>
      </c>
      <c r="F158" s="152">
        <f t="shared" si="19"/>
        <v>39233</v>
      </c>
      <c r="G158" s="43">
        <f t="shared" si="18"/>
        <v>39238</v>
      </c>
      <c r="H158" s="78"/>
      <c r="S158" s="109">
        <v>32</v>
      </c>
      <c r="T158" s="98">
        <v>5</v>
      </c>
      <c r="U158" s="125">
        <f t="shared" si="17"/>
        <v>200</v>
      </c>
    </row>
    <row r="159" spans="1:21" ht="12.75">
      <c r="A159" s="59"/>
      <c r="B159" s="124" t="s">
        <v>189</v>
      </c>
      <c r="C159" s="159" t="s">
        <v>153</v>
      </c>
      <c r="D159" s="90">
        <v>3</v>
      </c>
      <c r="E159" s="160">
        <v>3</v>
      </c>
      <c r="F159" s="152">
        <f t="shared" si="19"/>
        <v>39238</v>
      </c>
      <c r="G159" s="43">
        <f t="shared" si="18"/>
        <v>39241</v>
      </c>
      <c r="H159" s="78"/>
      <c r="I159" s="95">
        <v>25</v>
      </c>
      <c r="S159" s="109">
        <v>16</v>
      </c>
      <c r="T159" s="98">
        <v>5</v>
      </c>
      <c r="U159" s="125">
        <f t="shared" si="17"/>
        <v>120</v>
      </c>
    </row>
    <row r="160" spans="1:21" ht="12.75">
      <c r="A160" s="59"/>
      <c r="B160" s="124" t="s">
        <v>189</v>
      </c>
      <c r="C160" s="159" t="s">
        <v>155</v>
      </c>
      <c r="D160" s="90">
        <v>2</v>
      </c>
      <c r="E160" s="160">
        <v>2</v>
      </c>
      <c r="F160" s="152">
        <f t="shared" si="19"/>
        <v>39241</v>
      </c>
      <c r="G160" s="43">
        <f t="shared" si="18"/>
        <v>39243</v>
      </c>
      <c r="H160" s="78"/>
      <c r="S160" s="109">
        <v>32</v>
      </c>
      <c r="T160" s="98">
        <v>2.5</v>
      </c>
      <c r="U160" s="125">
        <f t="shared" si="17"/>
        <v>40</v>
      </c>
    </row>
    <row r="161" spans="1:21" ht="12.75">
      <c r="A161" s="59"/>
      <c r="B161" s="124" t="s">
        <v>189</v>
      </c>
      <c r="C161" s="159" t="s">
        <v>156</v>
      </c>
      <c r="D161" s="90">
        <v>1</v>
      </c>
      <c r="E161" s="160">
        <v>1</v>
      </c>
      <c r="F161" s="152">
        <f t="shared" si="19"/>
        <v>39243</v>
      </c>
      <c r="G161" s="43">
        <f t="shared" si="18"/>
        <v>39244</v>
      </c>
      <c r="H161" s="78"/>
      <c r="S161" s="109">
        <v>16</v>
      </c>
      <c r="T161" s="98">
        <v>2.5</v>
      </c>
      <c r="U161" s="125">
        <f t="shared" si="17"/>
        <v>20</v>
      </c>
    </row>
    <row r="162" spans="1:21" ht="12.75">
      <c r="A162" s="59"/>
      <c r="B162" s="124" t="s">
        <v>189</v>
      </c>
      <c r="C162" s="159" t="s">
        <v>161</v>
      </c>
      <c r="D162" s="90">
        <v>2</v>
      </c>
      <c r="E162" s="160">
        <v>4</v>
      </c>
      <c r="F162" s="152">
        <f t="shared" si="19"/>
        <v>39244</v>
      </c>
      <c r="G162" s="43">
        <f t="shared" si="18"/>
        <v>39248</v>
      </c>
      <c r="H162" s="78"/>
      <c r="S162" s="109">
        <v>32</v>
      </c>
      <c r="T162" s="98">
        <v>2.5</v>
      </c>
      <c r="U162" s="125">
        <f t="shared" si="17"/>
        <v>80</v>
      </c>
    </row>
    <row r="163" spans="1:21" ht="12.75">
      <c r="A163" s="59"/>
      <c r="B163" s="124" t="s">
        <v>189</v>
      </c>
      <c r="C163" s="159" t="s">
        <v>158</v>
      </c>
      <c r="D163" s="90">
        <v>2</v>
      </c>
      <c r="E163" s="160">
        <v>3</v>
      </c>
      <c r="F163" s="152">
        <f t="shared" si="19"/>
        <v>39248</v>
      </c>
      <c r="G163" s="43">
        <f t="shared" si="18"/>
        <v>39251</v>
      </c>
      <c r="H163" s="78"/>
      <c r="S163" s="109">
        <v>32</v>
      </c>
      <c r="T163" s="98">
        <v>2.5</v>
      </c>
      <c r="U163" s="125">
        <f t="shared" si="17"/>
        <v>60</v>
      </c>
    </row>
    <row r="164" spans="1:21" ht="12.75">
      <c r="A164" s="59"/>
      <c r="B164" s="124" t="s">
        <v>189</v>
      </c>
      <c r="C164" s="159" t="s">
        <v>159</v>
      </c>
      <c r="D164" s="90">
        <v>2</v>
      </c>
      <c r="E164" s="160">
        <v>3</v>
      </c>
      <c r="F164" s="152">
        <f t="shared" si="19"/>
        <v>39251</v>
      </c>
      <c r="G164" s="43">
        <f t="shared" si="18"/>
        <v>39254</v>
      </c>
      <c r="H164" s="78"/>
      <c r="S164" s="109">
        <v>32</v>
      </c>
      <c r="T164" s="98">
        <v>2.5</v>
      </c>
      <c r="U164" s="125">
        <f t="shared" si="17"/>
        <v>60</v>
      </c>
    </row>
    <row r="165" spans="1:21" ht="12.75">
      <c r="A165" s="59"/>
      <c r="B165" s="124" t="s">
        <v>189</v>
      </c>
      <c r="C165" s="159" t="s">
        <v>157</v>
      </c>
      <c r="D165" s="90">
        <v>3</v>
      </c>
      <c r="E165" s="160">
        <v>3</v>
      </c>
      <c r="F165" s="152">
        <f t="shared" si="19"/>
        <v>39254</v>
      </c>
      <c r="G165" s="43">
        <f t="shared" si="18"/>
        <v>39257</v>
      </c>
      <c r="H165" s="78"/>
      <c r="S165" s="109">
        <v>16</v>
      </c>
      <c r="T165" s="98">
        <v>2.5</v>
      </c>
      <c r="U165" s="125">
        <f t="shared" si="17"/>
        <v>60</v>
      </c>
    </row>
    <row r="166" spans="1:21" ht="13.5" thickBot="1">
      <c r="A166" s="164">
        <f>SUM(E152:E166)</f>
        <v>50</v>
      </c>
      <c r="B166" s="124" t="s">
        <v>189</v>
      </c>
      <c r="C166" s="161" t="s">
        <v>155</v>
      </c>
      <c r="D166" s="162">
        <v>2</v>
      </c>
      <c r="E166" s="163">
        <v>2</v>
      </c>
      <c r="F166" s="152">
        <f t="shared" si="19"/>
        <v>39257</v>
      </c>
      <c r="G166" s="43">
        <f t="shared" si="18"/>
        <v>39259</v>
      </c>
      <c r="H166" s="78"/>
      <c r="S166" s="109">
        <v>32</v>
      </c>
      <c r="T166" s="98">
        <v>2.5</v>
      </c>
      <c r="U166" s="125">
        <f t="shared" si="17"/>
        <v>40</v>
      </c>
    </row>
    <row r="167" spans="1:21" ht="12.75">
      <c r="A167" s="59"/>
      <c r="B167" s="59"/>
      <c r="C167" s="153" t="s">
        <v>220</v>
      </c>
      <c r="D167" s="154">
        <v>3</v>
      </c>
      <c r="E167" s="155">
        <v>1</v>
      </c>
      <c r="F167" s="43">
        <f t="shared" si="19"/>
        <v>39259</v>
      </c>
      <c r="G167" s="43">
        <f t="shared" si="18"/>
        <v>39260</v>
      </c>
      <c r="H167" s="78"/>
      <c r="S167" s="109">
        <v>16</v>
      </c>
      <c r="T167" s="98">
        <v>2.5</v>
      </c>
      <c r="U167" s="98">
        <f t="shared" si="17"/>
        <v>20</v>
      </c>
    </row>
    <row r="168" spans="1:21" ht="12.75">
      <c r="A168" s="59"/>
      <c r="B168" s="59"/>
      <c r="C168" s="41" t="s">
        <v>74</v>
      </c>
      <c r="D168" s="90">
        <v>4</v>
      </c>
      <c r="E168" s="42">
        <v>40</v>
      </c>
      <c r="F168" s="43">
        <f t="shared" si="19"/>
        <v>39260</v>
      </c>
      <c r="G168" s="43">
        <f t="shared" si="18"/>
        <v>39300</v>
      </c>
      <c r="H168" s="78"/>
      <c r="S168" s="109">
        <v>32</v>
      </c>
      <c r="T168" s="98">
        <v>4</v>
      </c>
      <c r="U168" s="98">
        <f t="shared" si="17"/>
        <v>1280</v>
      </c>
    </row>
    <row r="169" spans="1:21" ht="12.75">
      <c r="A169" s="59"/>
      <c r="B169" s="59"/>
      <c r="C169" s="41" t="s">
        <v>174</v>
      </c>
      <c r="D169" s="90"/>
      <c r="E169" s="42">
        <v>3</v>
      </c>
      <c r="F169" s="43">
        <f t="shared" si="19"/>
        <v>39300</v>
      </c>
      <c r="G169" s="43">
        <f>F169+E169</f>
        <v>39303</v>
      </c>
      <c r="H169" s="78"/>
      <c r="S169" s="109">
        <v>360</v>
      </c>
      <c r="T169" s="98">
        <v>2.5</v>
      </c>
      <c r="U169" s="98">
        <f t="shared" si="17"/>
        <v>60</v>
      </c>
    </row>
    <row r="170" spans="1:21" ht="12.75">
      <c r="A170" s="59"/>
      <c r="B170" s="59"/>
      <c r="C170" s="41" t="s">
        <v>147</v>
      </c>
      <c r="D170" s="90">
        <v>1</v>
      </c>
      <c r="E170" s="42">
        <v>50</v>
      </c>
      <c r="F170" s="43">
        <f t="shared" si="19"/>
        <v>39303</v>
      </c>
      <c r="G170" s="43">
        <f t="shared" si="18"/>
        <v>39353</v>
      </c>
      <c r="H170" s="78"/>
      <c r="S170" s="109">
        <v>16</v>
      </c>
      <c r="T170" s="98">
        <v>4</v>
      </c>
      <c r="U170" s="98">
        <f t="shared" si="17"/>
        <v>1600</v>
      </c>
    </row>
    <row r="171" spans="1:21" ht="12.75">
      <c r="A171" s="59"/>
      <c r="B171" s="59"/>
      <c r="C171" s="41" t="s">
        <v>148</v>
      </c>
      <c r="D171" s="90">
        <v>3</v>
      </c>
      <c r="E171" s="42">
        <v>50</v>
      </c>
      <c r="F171" s="43">
        <f t="shared" si="19"/>
        <v>39353</v>
      </c>
      <c r="G171" s="43">
        <f t="shared" si="18"/>
        <v>39403</v>
      </c>
      <c r="H171" s="78"/>
      <c r="S171" s="109">
        <v>16</v>
      </c>
      <c r="T171" s="98">
        <v>4</v>
      </c>
      <c r="U171" s="98">
        <f t="shared" si="17"/>
        <v>1600</v>
      </c>
    </row>
    <row r="172" spans="1:21" ht="12.75">
      <c r="A172" s="59"/>
      <c r="B172" s="59"/>
      <c r="C172" s="41" t="s">
        <v>163</v>
      </c>
      <c r="D172" s="90">
        <v>36</v>
      </c>
      <c r="E172" s="42">
        <v>5</v>
      </c>
      <c r="F172" s="43">
        <f t="shared" si="19"/>
        <v>39403</v>
      </c>
      <c r="G172" s="43">
        <f t="shared" si="18"/>
        <v>39408</v>
      </c>
      <c r="H172" s="78"/>
      <c r="S172" s="109">
        <v>360</v>
      </c>
      <c r="T172" s="98">
        <v>2.5</v>
      </c>
      <c r="U172" s="98">
        <f t="shared" si="17"/>
        <v>100</v>
      </c>
    </row>
    <row r="173" spans="1:21" ht="12.75">
      <c r="A173" s="59"/>
      <c r="B173" s="59"/>
      <c r="C173" s="41" t="s">
        <v>149</v>
      </c>
      <c r="D173" s="90">
        <v>49</v>
      </c>
      <c r="E173" s="42">
        <v>40</v>
      </c>
      <c r="F173" s="43">
        <f t="shared" si="19"/>
        <v>39408</v>
      </c>
      <c r="G173" s="43">
        <f t="shared" si="18"/>
        <v>39448</v>
      </c>
      <c r="H173" s="78"/>
      <c r="S173" s="109">
        <v>720</v>
      </c>
      <c r="T173" s="98">
        <v>4</v>
      </c>
      <c r="U173" s="98">
        <f t="shared" si="17"/>
        <v>1280</v>
      </c>
    </row>
    <row r="174" spans="1:21" ht="12.75">
      <c r="A174" s="59"/>
      <c r="B174" s="59"/>
      <c r="C174" s="41" t="s">
        <v>77</v>
      </c>
      <c r="D174" s="90">
        <v>42</v>
      </c>
      <c r="E174" s="42">
        <v>50</v>
      </c>
      <c r="F174" s="43">
        <f t="shared" si="19"/>
        <v>39448</v>
      </c>
      <c r="G174" s="43">
        <f t="shared" si="18"/>
        <v>39498</v>
      </c>
      <c r="H174" s="78"/>
      <c r="S174" s="109">
        <v>480</v>
      </c>
      <c r="T174" s="98">
        <v>4</v>
      </c>
      <c r="U174" s="98">
        <f t="shared" si="17"/>
        <v>1600</v>
      </c>
    </row>
    <row r="175" spans="1:21" ht="12.75">
      <c r="A175" s="59"/>
      <c r="B175" s="59"/>
      <c r="C175" s="41" t="s">
        <v>78</v>
      </c>
      <c r="D175" s="90"/>
      <c r="E175" s="42">
        <v>50</v>
      </c>
      <c r="F175" s="43">
        <f>G174</f>
        <v>39498</v>
      </c>
      <c r="G175" s="43">
        <f t="shared" si="18"/>
        <v>39548</v>
      </c>
      <c r="H175" s="78"/>
      <c r="T175" s="98">
        <v>4</v>
      </c>
      <c r="U175" s="98">
        <f t="shared" si="17"/>
        <v>1600</v>
      </c>
    </row>
    <row r="176" spans="1:21" ht="12.75">
      <c r="A176" s="59"/>
      <c r="B176" s="59"/>
      <c r="C176" s="41" t="s">
        <v>176</v>
      </c>
      <c r="D176" s="90">
        <v>1</v>
      </c>
      <c r="E176" s="42">
        <v>5</v>
      </c>
      <c r="F176" s="43">
        <f>G175</f>
        <v>39548</v>
      </c>
      <c r="G176" s="43">
        <f>F176+E176</f>
        <v>39553</v>
      </c>
      <c r="H176" s="78"/>
      <c r="S176" s="109">
        <v>16</v>
      </c>
      <c r="T176" s="98">
        <v>2.5</v>
      </c>
      <c r="U176" s="98">
        <f t="shared" si="17"/>
        <v>100</v>
      </c>
    </row>
    <row r="177" spans="1:8" ht="12.75">
      <c r="A177" s="59"/>
      <c r="B177" s="45" t="s">
        <v>79</v>
      </c>
      <c r="C177" s="41"/>
      <c r="H177" s="78"/>
    </row>
    <row r="178" spans="1:21" ht="12.75">
      <c r="A178" s="59"/>
      <c r="C178" s="41" t="s">
        <v>80</v>
      </c>
      <c r="D178" s="90">
        <v>35</v>
      </c>
      <c r="E178" s="42">
        <v>100</v>
      </c>
      <c r="F178" s="43">
        <v>39325</v>
      </c>
      <c r="G178" s="43">
        <f>F178+E178</f>
        <v>39425</v>
      </c>
      <c r="H178" s="78"/>
      <c r="S178" s="109">
        <v>360</v>
      </c>
      <c r="T178" s="98">
        <v>4</v>
      </c>
      <c r="U178" s="98">
        <f>8*T178*E178</f>
        <v>3200</v>
      </c>
    </row>
    <row r="179" spans="1:21" ht="12.75">
      <c r="A179" s="59"/>
      <c r="B179" s="59"/>
      <c r="C179" s="41" t="s">
        <v>75</v>
      </c>
      <c r="D179" s="90">
        <v>36</v>
      </c>
      <c r="E179" s="42">
        <v>40</v>
      </c>
      <c r="F179" s="43">
        <v>39386</v>
      </c>
      <c r="G179" s="43">
        <f>F179+E179</f>
        <v>39426</v>
      </c>
      <c r="H179" s="78"/>
      <c r="S179" s="109">
        <v>360</v>
      </c>
      <c r="T179" s="98">
        <v>4</v>
      </c>
      <c r="U179" s="98">
        <f>8*T179*E179</f>
        <v>1280</v>
      </c>
    </row>
    <row r="180" spans="1:21" ht="12.75">
      <c r="A180" s="59"/>
      <c r="B180" s="59"/>
      <c r="C180" s="41" t="s">
        <v>81</v>
      </c>
      <c r="D180" s="90">
        <v>43</v>
      </c>
      <c r="E180" s="42">
        <v>100</v>
      </c>
      <c r="F180" s="43">
        <v>39434</v>
      </c>
      <c r="G180" s="43">
        <f>F180+E180</f>
        <v>39534</v>
      </c>
      <c r="H180" s="78"/>
      <c r="S180" s="109">
        <v>360</v>
      </c>
      <c r="T180" s="98">
        <v>4</v>
      </c>
      <c r="U180" s="98">
        <f>8*T180*E180</f>
        <v>3200</v>
      </c>
    </row>
    <row r="181" spans="1:8" ht="12.75">
      <c r="A181" s="59"/>
      <c r="B181" s="45" t="s">
        <v>82</v>
      </c>
      <c r="C181" s="41"/>
      <c r="D181" s="90"/>
      <c r="E181" s="42"/>
      <c r="F181" s="43"/>
      <c r="G181" s="43"/>
      <c r="H181" s="78"/>
    </row>
    <row r="182" spans="1:21" ht="12.75">
      <c r="A182" s="59"/>
      <c r="B182" s="59"/>
      <c r="C182" s="41" t="s">
        <v>83</v>
      </c>
      <c r="D182" s="90">
        <v>27</v>
      </c>
      <c r="E182" s="42">
        <v>100</v>
      </c>
      <c r="F182" s="43">
        <v>39288</v>
      </c>
      <c r="G182" s="43">
        <f aca="true" t="shared" si="20" ref="G182:G200">F182+E182</f>
        <v>39388</v>
      </c>
      <c r="H182" s="78"/>
      <c r="S182" s="109">
        <v>360</v>
      </c>
      <c r="T182" s="98">
        <v>4</v>
      </c>
      <c r="U182" s="98">
        <f>8*T182*E182</f>
        <v>3200</v>
      </c>
    </row>
    <row r="183" spans="1:21" ht="12.75">
      <c r="A183" s="59"/>
      <c r="B183" s="59"/>
      <c r="C183" s="41" t="s">
        <v>84</v>
      </c>
      <c r="D183" s="90"/>
      <c r="E183" s="42">
        <v>100</v>
      </c>
      <c r="F183" s="43">
        <f>G182</f>
        <v>39388</v>
      </c>
      <c r="G183" s="43">
        <f t="shared" si="20"/>
        <v>39488</v>
      </c>
      <c r="H183" s="78"/>
      <c r="T183" s="98">
        <v>4</v>
      </c>
      <c r="U183" s="98">
        <f>8*T183*E183</f>
        <v>3200</v>
      </c>
    </row>
    <row r="184" spans="1:19" ht="12.75">
      <c r="A184" s="59"/>
      <c r="B184" s="45" t="s">
        <v>85</v>
      </c>
      <c r="C184" s="41"/>
      <c r="D184" s="90"/>
      <c r="E184" s="42"/>
      <c r="F184" s="43"/>
      <c r="G184" s="43"/>
      <c r="H184" s="78"/>
      <c r="S184" s="109">
        <v>384</v>
      </c>
    </row>
    <row r="185" spans="1:9" ht="12.75">
      <c r="A185" s="45"/>
      <c r="B185" s="60"/>
      <c r="C185" s="41" t="s">
        <v>186</v>
      </c>
      <c r="D185" s="90"/>
      <c r="E185" s="42"/>
      <c r="F185" s="43"/>
      <c r="G185" s="43"/>
      <c r="H185" s="78"/>
      <c r="I185" s="95">
        <v>5</v>
      </c>
    </row>
    <row r="186" spans="1:21" ht="12.75">
      <c r="A186" s="59"/>
      <c r="B186" s="59"/>
      <c r="C186" s="41" t="s">
        <v>87</v>
      </c>
      <c r="D186" s="90">
        <v>2</v>
      </c>
      <c r="E186" s="42">
        <v>2</v>
      </c>
      <c r="F186" s="43">
        <f>G188</f>
        <v>39318</v>
      </c>
      <c r="G186" s="43">
        <f>F186+E186</f>
        <v>39320</v>
      </c>
      <c r="H186" s="78"/>
      <c r="S186" s="109">
        <v>32</v>
      </c>
      <c r="T186" s="98">
        <v>2.5</v>
      </c>
      <c r="U186" s="98">
        <f aca="true" t="shared" si="21" ref="U186:U217">8*T186*E186</f>
        <v>40</v>
      </c>
    </row>
    <row r="187" spans="1:21" ht="12.75">
      <c r="A187" s="59"/>
      <c r="B187" s="59"/>
      <c r="C187" s="41" t="s">
        <v>88</v>
      </c>
      <c r="D187" s="90">
        <v>2</v>
      </c>
      <c r="E187" s="42">
        <v>2</v>
      </c>
      <c r="F187" s="43">
        <f>G186</f>
        <v>39320</v>
      </c>
      <c r="G187" s="43">
        <f>F187+E187</f>
        <v>39322</v>
      </c>
      <c r="H187" s="78"/>
      <c r="I187" s="95">
        <v>10</v>
      </c>
      <c r="S187" s="109">
        <v>48</v>
      </c>
      <c r="T187" s="98">
        <v>2.5</v>
      </c>
      <c r="U187" s="98">
        <f t="shared" si="21"/>
        <v>40</v>
      </c>
    </row>
    <row r="188" spans="1:21" ht="12.75">
      <c r="A188" s="59"/>
      <c r="B188" s="59"/>
      <c r="C188" s="165" t="s">
        <v>86</v>
      </c>
      <c r="D188" s="165">
        <v>5</v>
      </c>
      <c r="E188" s="166">
        <v>15</v>
      </c>
      <c r="F188" s="167">
        <v>39303</v>
      </c>
      <c r="G188" s="167">
        <f t="shared" si="20"/>
        <v>39318</v>
      </c>
      <c r="H188" s="168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>
        <v>48</v>
      </c>
      <c r="T188" s="169">
        <v>2.5</v>
      </c>
      <c r="U188" s="169">
        <f t="shared" si="21"/>
        <v>300</v>
      </c>
    </row>
    <row r="189" spans="1:21" ht="12.75">
      <c r="A189" s="59"/>
      <c r="B189" s="59"/>
      <c r="C189" s="41" t="s">
        <v>89</v>
      </c>
      <c r="D189" s="90">
        <v>3</v>
      </c>
      <c r="E189" s="42">
        <v>3</v>
      </c>
      <c r="F189" s="43">
        <f>G187</f>
        <v>39322</v>
      </c>
      <c r="G189" s="43">
        <f t="shared" si="20"/>
        <v>39325</v>
      </c>
      <c r="H189" s="78"/>
      <c r="S189" s="109">
        <v>72</v>
      </c>
      <c r="T189" s="98">
        <v>2.5</v>
      </c>
      <c r="U189" s="98">
        <f t="shared" si="21"/>
        <v>60</v>
      </c>
    </row>
    <row r="190" spans="1:21" ht="12.75">
      <c r="A190" s="59"/>
      <c r="B190" s="59"/>
      <c r="C190" s="41" t="s">
        <v>90</v>
      </c>
      <c r="D190" s="90">
        <v>5</v>
      </c>
      <c r="E190" s="42">
        <v>2</v>
      </c>
      <c r="F190" s="43">
        <f aca="true" t="shared" si="22" ref="F190:F200">G189</f>
        <v>39325</v>
      </c>
      <c r="G190" s="43">
        <f t="shared" si="20"/>
        <v>39327</v>
      </c>
      <c r="H190" s="78"/>
      <c r="S190" s="109">
        <v>48</v>
      </c>
      <c r="T190" s="98">
        <v>2.5</v>
      </c>
      <c r="U190" s="98">
        <f t="shared" si="21"/>
        <v>40</v>
      </c>
    </row>
    <row r="191" spans="1:21" ht="12.75">
      <c r="A191" s="59"/>
      <c r="B191" s="59"/>
      <c r="C191" s="41" t="s">
        <v>91</v>
      </c>
      <c r="D191" s="90">
        <v>0</v>
      </c>
      <c r="E191" s="42">
        <v>4</v>
      </c>
      <c r="F191" s="43">
        <f t="shared" si="22"/>
        <v>39327</v>
      </c>
      <c r="G191" s="43">
        <f t="shared" si="20"/>
        <v>39331</v>
      </c>
      <c r="H191" s="78"/>
      <c r="I191" s="95">
        <v>8</v>
      </c>
      <c r="S191" s="109">
        <v>24</v>
      </c>
      <c r="T191" s="98">
        <v>2.5</v>
      </c>
      <c r="U191" s="98">
        <f t="shared" si="21"/>
        <v>80</v>
      </c>
    </row>
    <row r="192" spans="1:21" ht="12.75">
      <c r="A192" s="59"/>
      <c r="B192" s="59"/>
      <c r="C192" s="41" t="s">
        <v>92</v>
      </c>
      <c r="D192" s="90">
        <v>3</v>
      </c>
      <c r="E192" s="42">
        <v>3</v>
      </c>
      <c r="F192" s="43">
        <f t="shared" si="22"/>
        <v>39331</v>
      </c>
      <c r="G192" s="43">
        <f t="shared" si="20"/>
        <v>39334</v>
      </c>
      <c r="H192" s="78"/>
      <c r="S192" s="109">
        <v>48</v>
      </c>
      <c r="T192" s="98">
        <v>2.5</v>
      </c>
      <c r="U192" s="98">
        <f t="shared" si="21"/>
        <v>60</v>
      </c>
    </row>
    <row r="193" spans="1:21" ht="12.75">
      <c r="A193" s="59"/>
      <c r="B193" s="59"/>
      <c r="C193" s="41" t="s">
        <v>93</v>
      </c>
      <c r="D193" s="90">
        <v>1</v>
      </c>
      <c r="E193" s="42">
        <v>3</v>
      </c>
      <c r="F193" s="43">
        <f t="shared" si="22"/>
        <v>39334</v>
      </c>
      <c r="G193" s="43">
        <f t="shared" si="20"/>
        <v>39337</v>
      </c>
      <c r="H193" s="78"/>
      <c r="S193" s="109">
        <v>48</v>
      </c>
      <c r="T193" s="98">
        <v>2.5</v>
      </c>
      <c r="U193" s="98">
        <f t="shared" si="21"/>
        <v>60</v>
      </c>
    </row>
    <row r="194" spans="1:21" ht="12.75">
      <c r="A194" s="59"/>
      <c r="B194" s="59"/>
      <c r="C194" s="41" t="s">
        <v>94</v>
      </c>
      <c r="D194" s="90">
        <v>20</v>
      </c>
      <c r="E194" s="42">
        <v>5</v>
      </c>
      <c r="F194" s="43">
        <f t="shared" si="22"/>
        <v>39337</v>
      </c>
      <c r="G194" s="43">
        <f t="shared" si="20"/>
        <v>39342</v>
      </c>
      <c r="H194" s="78"/>
      <c r="S194" s="109">
        <v>240</v>
      </c>
      <c r="T194" s="98">
        <v>2.5</v>
      </c>
      <c r="U194" s="98">
        <f t="shared" si="21"/>
        <v>100</v>
      </c>
    </row>
    <row r="195" spans="1:21" ht="12.75">
      <c r="A195" s="59"/>
      <c r="B195" s="59"/>
      <c r="C195" s="41" t="s">
        <v>95</v>
      </c>
      <c r="D195" s="90">
        <v>13</v>
      </c>
      <c r="E195" s="42">
        <v>5</v>
      </c>
      <c r="F195" s="43">
        <f t="shared" si="22"/>
        <v>39342</v>
      </c>
      <c r="G195" s="43">
        <f t="shared" si="20"/>
        <v>39347</v>
      </c>
      <c r="H195" s="78"/>
      <c r="S195" s="109">
        <v>120</v>
      </c>
      <c r="T195" s="98">
        <v>2.5</v>
      </c>
      <c r="U195" s="98">
        <f t="shared" si="21"/>
        <v>100</v>
      </c>
    </row>
    <row r="196" spans="1:21" ht="12.75">
      <c r="A196" s="59"/>
      <c r="B196" s="59"/>
      <c r="C196" s="41" t="s">
        <v>96</v>
      </c>
      <c r="D196" s="90">
        <v>6</v>
      </c>
      <c r="E196" s="42">
        <v>6</v>
      </c>
      <c r="F196" s="43">
        <f t="shared" si="22"/>
        <v>39347</v>
      </c>
      <c r="G196" s="43">
        <f t="shared" si="20"/>
        <v>39353</v>
      </c>
      <c r="H196" s="78"/>
      <c r="S196" s="109">
        <v>72</v>
      </c>
      <c r="T196" s="98">
        <v>2.5</v>
      </c>
      <c r="U196" s="98">
        <f t="shared" si="21"/>
        <v>120</v>
      </c>
    </row>
    <row r="197" spans="1:21" ht="12.75">
      <c r="A197" s="59"/>
      <c r="B197" s="59"/>
      <c r="C197" s="41" t="s">
        <v>97</v>
      </c>
      <c r="D197" s="90">
        <v>6</v>
      </c>
      <c r="E197" s="42">
        <v>10</v>
      </c>
      <c r="F197" s="43">
        <f t="shared" si="22"/>
        <v>39353</v>
      </c>
      <c r="G197" s="43">
        <f t="shared" si="20"/>
        <v>39363</v>
      </c>
      <c r="H197" s="78"/>
      <c r="S197" s="109">
        <v>48</v>
      </c>
      <c r="T197" s="98">
        <v>2.5</v>
      </c>
      <c r="U197" s="98">
        <f t="shared" si="21"/>
        <v>200</v>
      </c>
    </row>
    <row r="198" spans="1:21" ht="12.75">
      <c r="A198" s="59"/>
      <c r="B198" s="59"/>
      <c r="C198" s="41" t="s">
        <v>98</v>
      </c>
      <c r="D198" s="90">
        <v>6</v>
      </c>
      <c r="E198" s="42">
        <v>35</v>
      </c>
      <c r="F198" s="43">
        <f t="shared" si="22"/>
        <v>39363</v>
      </c>
      <c r="G198" s="43">
        <f t="shared" si="20"/>
        <v>39398</v>
      </c>
      <c r="H198" s="78"/>
      <c r="S198" s="109">
        <v>72</v>
      </c>
      <c r="T198" s="98">
        <v>2.5</v>
      </c>
      <c r="U198" s="98">
        <f t="shared" si="21"/>
        <v>700</v>
      </c>
    </row>
    <row r="199" spans="1:21" ht="12.75">
      <c r="A199" s="59"/>
      <c r="B199" s="59"/>
      <c r="C199" s="41" t="s">
        <v>99</v>
      </c>
      <c r="D199" s="90">
        <v>1</v>
      </c>
      <c r="E199" s="42">
        <v>2</v>
      </c>
      <c r="F199" s="43">
        <f t="shared" si="22"/>
        <v>39398</v>
      </c>
      <c r="G199" s="43">
        <f t="shared" si="20"/>
        <v>39400</v>
      </c>
      <c r="H199" s="78"/>
      <c r="S199" s="109">
        <v>48</v>
      </c>
      <c r="T199" s="98">
        <v>2.5</v>
      </c>
      <c r="U199" s="98">
        <f t="shared" si="21"/>
        <v>40</v>
      </c>
    </row>
    <row r="200" spans="1:21" ht="12.75">
      <c r="A200" s="59"/>
      <c r="B200" s="59"/>
      <c r="C200" s="41" t="s">
        <v>100</v>
      </c>
      <c r="D200" s="90">
        <v>1</v>
      </c>
      <c r="E200" s="42">
        <v>1</v>
      </c>
      <c r="F200" s="43">
        <f t="shared" si="22"/>
        <v>39400</v>
      </c>
      <c r="G200" s="43">
        <f t="shared" si="20"/>
        <v>39401</v>
      </c>
      <c r="H200" s="78"/>
      <c r="S200" s="109">
        <v>80</v>
      </c>
      <c r="T200" s="98">
        <v>2.5</v>
      </c>
      <c r="U200" s="98">
        <f t="shared" si="21"/>
        <v>20</v>
      </c>
    </row>
    <row r="201" spans="1:21" ht="12.75">
      <c r="A201" s="59"/>
      <c r="B201" s="59"/>
      <c r="C201" s="41" t="s">
        <v>101</v>
      </c>
      <c r="D201" s="90">
        <v>23</v>
      </c>
      <c r="E201" s="42">
        <v>5</v>
      </c>
      <c r="F201" s="43">
        <v>39363</v>
      </c>
      <c r="G201" s="43">
        <f>F201+E201</f>
        <v>39368</v>
      </c>
      <c r="H201" s="78"/>
      <c r="S201" s="109">
        <v>360</v>
      </c>
      <c r="T201" s="98">
        <v>2.5</v>
      </c>
      <c r="U201" s="98">
        <f t="shared" si="21"/>
        <v>100</v>
      </c>
    </row>
    <row r="202" spans="1:21" ht="12.75">
      <c r="A202" s="59"/>
      <c r="B202" s="59"/>
      <c r="C202" s="41" t="s">
        <v>102</v>
      </c>
      <c r="D202" s="90">
        <v>5</v>
      </c>
      <c r="E202" s="42">
        <v>5</v>
      </c>
      <c r="F202" s="43">
        <f>G201</f>
        <v>39368</v>
      </c>
      <c r="G202" s="43">
        <f>F202+E202</f>
        <v>39373</v>
      </c>
      <c r="H202" s="78"/>
      <c r="S202" s="109">
        <v>48</v>
      </c>
      <c r="T202" s="98">
        <v>2.5</v>
      </c>
      <c r="U202" s="98">
        <f t="shared" si="21"/>
        <v>100</v>
      </c>
    </row>
    <row r="203" spans="1:21" ht="12.75">
      <c r="A203" s="59"/>
      <c r="B203" s="59"/>
      <c r="C203" s="41" t="s">
        <v>103</v>
      </c>
      <c r="D203" s="90">
        <v>2</v>
      </c>
      <c r="E203" s="42">
        <v>2</v>
      </c>
      <c r="F203" s="43">
        <f>G202</f>
        <v>39373</v>
      </c>
      <c r="G203" s="43">
        <f>F203+E203</f>
        <v>39375</v>
      </c>
      <c r="H203" s="78"/>
      <c r="S203" s="109">
        <v>32</v>
      </c>
      <c r="T203" s="98">
        <v>2.5</v>
      </c>
      <c r="U203" s="98">
        <f t="shared" si="21"/>
        <v>40</v>
      </c>
    </row>
    <row r="204" spans="1:21" ht="12.75">
      <c r="A204" s="59"/>
      <c r="B204" s="45" t="s">
        <v>104</v>
      </c>
      <c r="D204" s="90"/>
      <c r="E204" s="42"/>
      <c r="F204" s="43"/>
      <c r="G204" s="43"/>
      <c r="H204" s="78"/>
      <c r="T204" s="98">
        <v>2.5</v>
      </c>
      <c r="U204" s="98">
        <f t="shared" si="21"/>
        <v>0</v>
      </c>
    </row>
    <row r="205" spans="1:21" ht="12.75">
      <c r="A205" s="59"/>
      <c r="B205" s="59"/>
      <c r="C205" s="165" t="s">
        <v>105</v>
      </c>
      <c r="D205" s="165">
        <v>4</v>
      </c>
      <c r="E205" s="166">
        <v>15</v>
      </c>
      <c r="F205" s="167">
        <f>G203</f>
        <v>39375</v>
      </c>
      <c r="G205" s="167">
        <f aca="true" t="shared" si="23" ref="G205:G217">F205+E205</f>
        <v>39390</v>
      </c>
      <c r="H205" s="168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>
        <v>48</v>
      </c>
      <c r="T205" s="169">
        <v>2.5</v>
      </c>
      <c r="U205" s="169">
        <f t="shared" si="21"/>
        <v>300</v>
      </c>
    </row>
    <row r="206" spans="1:21" ht="12.75">
      <c r="A206" s="59"/>
      <c r="B206" s="59"/>
      <c r="C206" s="41" t="s">
        <v>106</v>
      </c>
      <c r="D206" s="90">
        <v>6</v>
      </c>
      <c r="E206" s="42">
        <v>3</v>
      </c>
      <c r="F206" s="43">
        <f aca="true" t="shared" si="24" ref="F206:F217">G205</f>
        <v>39390</v>
      </c>
      <c r="G206" s="43">
        <f t="shared" si="23"/>
        <v>39393</v>
      </c>
      <c r="H206" s="78"/>
      <c r="S206" s="109">
        <v>72</v>
      </c>
      <c r="T206" s="98">
        <v>2.5</v>
      </c>
      <c r="U206" s="98">
        <f t="shared" si="21"/>
        <v>60</v>
      </c>
    </row>
    <row r="207" spans="1:21" ht="12.75">
      <c r="A207" s="59"/>
      <c r="B207" s="59"/>
      <c r="C207" s="41" t="s">
        <v>90</v>
      </c>
      <c r="D207" s="90">
        <v>1</v>
      </c>
      <c r="E207" s="42">
        <v>2</v>
      </c>
      <c r="F207" s="43">
        <f t="shared" si="24"/>
        <v>39393</v>
      </c>
      <c r="G207" s="43">
        <f t="shared" si="23"/>
        <v>39395</v>
      </c>
      <c r="H207" s="78"/>
      <c r="S207" s="109">
        <v>48</v>
      </c>
      <c r="T207" s="98">
        <v>2.5</v>
      </c>
      <c r="U207" s="98">
        <f t="shared" si="21"/>
        <v>40</v>
      </c>
    </row>
    <row r="208" spans="1:21" ht="12.75">
      <c r="A208" s="59"/>
      <c r="B208" s="59"/>
      <c r="C208" s="41" t="s">
        <v>91</v>
      </c>
      <c r="D208" s="90">
        <v>0</v>
      </c>
      <c r="E208" s="42">
        <v>4</v>
      </c>
      <c r="F208" s="43">
        <f t="shared" si="24"/>
        <v>39395</v>
      </c>
      <c r="G208" s="43">
        <f t="shared" si="23"/>
        <v>39399</v>
      </c>
      <c r="H208" s="78"/>
      <c r="S208" s="109">
        <v>24</v>
      </c>
      <c r="T208" s="98">
        <v>2.5</v>
      </c>
      <c r="U208" s="98">
        <f t="shared" si="21"/>
        <v>80</v>
      </c>
    </row>
    <row r="209" spans="1:21" ht="12.75">
      <c r="A209" s="59"/>
      <c r="B209" s="59"/>
      <c r="C209" s="41" t="s">
        <v>92</v>
      </c>
      <c r="D209" s="90">
        <v>1</v>
      </c>
      <c r="E209" s="42">
        <v>3</v>
      </c>
      <c r="F209" s="43">
        <f t="shared" si="24"/>
        <v>39399</v>
      </c>
      <c r="G209" s="43">
        <f t="shared" si="23"/>
        <v>39402</v>
      </c>
      <c r="H209" s="78"/>
      <c r="S209" s="109">
        <v>48</v>
      </c>
      <c r="T209" s="98">
        <v>2.5</v>
      </c>
      <c r="U209" s="98">
        <f t="shared" si="21"/>
        <v>60</v>
      </c>
    </row>
    <row r="210" spans="1:21" ht="12.75">
      <c r="A210" s="59"/>
      <c r="B210" s="59"/>
      <c r="C210" s="41" t="s">
        <v>107</v>
      </c>
      <c r="D210" s="90">
        <v>1</v>
      </c>
      <c r="E210" s="42">
        <v>3</v>
      </c>
      <c r="F210" s="43">
        <f t="shared" si="24"/>
        <v>39402</v>
      </c>
      <c r="G210" s="43">
        <f t="shared" si="23"/>
        <v>39405</v>
      </c>
      <c r="H210" s="78"/>
      <c r="S210" s="109">
        <v>48</v>
      </c>
      <c r="T210" s="98">
        <v>2.5</v>
      </c>
      <c r="U210" s="98">
        <f t="shared" si="21"/>
        <v>60</v>
      </c>
    </row>
    <row r="211" spans="1:21" ht="12.75">
      <c r="A211" s="59"/>
      <c r="B211" s="59"/>
      <c r="C211" s="41" t="s">
        <v>94</v>
      </c>
      <c r="D211" s="90">
        <v>24</v>
      </c>
      <c r="E211" s="42">
        <v>5</v>
      </c>
      <c r="F211" s="43">
        <f t="shared" si="24"/>
        <v>39405</v>
      </c>
      <c r="G211" s="43">
        <f t="shared" si="23"/>
        <v>39410</v>
      </c>
      <c r="H211" s="78"/>
      <c r="S211" s="109">
        <v>240</v>
      </c>
      <c r="T211" s="98">
        <v>2.5</v>
      </c>
      <c r="U211" s="98">
        <f t="shared" si="21"/>
        <v>100</v>
      </c>
    </row>
    <row r="212" spans="1:21" ht="12.75">
      <c r="A212" s="59"/>
      <c r="B212" s="59"/>
      <c r="C212" s="41" t="s">
        <v>95</v>
      </c>
      <c r="D212" s="90">
        <v>6</v>
      </c>
      <c r="E212" s="42">
        <v>5</v>
      </c>
      <c r="F212" s="43">
        <f t="shared" si="24"/>
        <v>39410</v>
      </c>
      <c r="G212" s="43">
        <f t="shared" si="23"/>
        <v>39415</v>
      </c>
      <c r="H212" s="78"/>
      <c r="S212" s="109">
        <v>120</v>
      </c>
      <c r="T212" s="98">
        <v>2.5</v>
      </c>
      <c r="U212" s="98">
        <f t="shared" si="21"/>
        <v>100</v>
      </c>
    </row>
    <row r="213" spans="1:21" ht="12.75">
      <c r="A213" s="59"/>
      <c r="B213" s="59"/>
      <c r="C213" s="41" t="s">
        <v>96</v>
      </c>
      <c r="D213" s="90">
        <v>2</v>
      </c>
      <c r="E213" s="42">
        <v>6</v>
      </c>
      <c r="F213" s="43">
        <f t="shared" si="24"/>
        <v>39415</v>
      </c>
      <c r="G213" s="43">
        <f t="shared" si="23"/>
        <v>39421</v>
      </c>
      <c r="H213" s="78"/>
      <c r="S213" s="109">
        <v>72</v>
      </c>
      <c r="T213" s="98">
        <v>2.5</v>
      </c>
      <c r="U213" s="98">
        <f t="shared" si="21"/>
        <v>120</v>
      </c>
    </row>
    <row r="214" spans="1:21" ht="12.75">
      <c r="A214" s="59"/>
      <c r="B214" s="59"/>
      <c r="C214" s="41" t="s">
        <v>97</v>
      </c>
      <c r="D214" s="90">
        <v>3</v>
      </c>
      <c r="E214" s="42">
        <v>8</v>
      </c>
      <c r="F214" s="43">
        <f t="shared" si="24"/>
        <v>39421</v>
      </c>
      <c r="G214" s="43">
        <f t="shared" si="23"/>
        <v>39429</v>
      </c>
      <c r="H214" s="78"/>
      <c r="S214" s="109">
        <v>48</v>
      </c>
      <c r="T214" s="98">
        <v>2.5</v>
      </c>
      <c r="U214" s="98">
        <f t="shared" si="21"/>
        <v>160</v>
      </c>
    </row>
    <row r="215" spans="1:21" ht="12.75">
      <c r="A215" s="59"/>
      <c r="B215" s="59"/>
      <c r="C215" s="41" t="s">
        <v>98</v>
      </c>
      <c r="D215" s="90">
        <v>2</v>
      </c>
      <c r="E215" s="42">
        <v>30</v>
      </c>
      <c r="F215" s="43">
        <f t="shared" si="24"/>
        <v>39429</v>
      </c>
      <c r="G215" s="43">
        <f t="shared" si="23"/>
        <v>39459</v>
      </c>
      <c r="H215" s="78"/>
      <c r="S215" s="109">
        <v>72</v>
      </c>
      <c r="T215" s="98">
        <v>2.5</v>
      </c>
      <c r="U215" s="98">
        <f t="shared" si="21"/>
        <v>600</v>
      </c>
    </row>
    <row r="216" spans="1:21" ht="12.75">
      <c r="A216" s="59"/>
      <c r="B216" s="59"/>
      <c r="C216" s="41" t="s">
        <v>99</v>
      </c>
      <c r="D216" s="90">
        <v>3</v>
      </c>
      <c r="E216" s="42">
        <v>3</v>
      </c>
      <c r="F216" s="43">
        <f t="shared" si="24"/>
        <v>39459</v>
      </c>
      <c r="G216" s="43">
        <f t="shared" si="23"/>
        <v>39462</v>
      </c>
      <c r="H216" s="78"/>
      <c r="S216" s="109">
        <v>48</v>
      </c>
      <c r="T216" s="98">
        <v>2.5</v>
      </c>
      <c r="U216" s="98">
        <f t="shared" si="21"/>
        <v>60</v>
      </c>
    </row>
    <row r="217" spans="1:21" ht="12.75">
      <c r="A217" s="59"/>
      <c r="B217" s="59"/>
      <c r="C217" s="41" t="s">
        <v>100</v>
      </c>
      <c r="D217" s="90">
        <v>1</v>
      </c>
      <c r="E217" s="42">
        <v>1</v>
      </c>
      <c r="F217" s="43">
        <f t="shared" si="24"/>
        <v>39462</v>
      </c>
      <c r="G217" s="43">
        <f t="shared" si="23"/>
        <v>39463</v>
      </c>
      <c r="H217" s="78"/>
      <c r="S217" s="109">
        <v>80</v>
      </c>
      <c r="T217" s="98">
        <v>2.5</v>
      </c>
      <c r="U217" s="98">
        <f t="shared" si="21"/>
        <v>20</v>
      </c>
    </row>
    <row r="218" spans="1:21" ht="12.75">
      <c r="A218" s="59"/>
      <c r="B218" s="59"/>
      <c r="C218" s="41" t="s">
        <v>101</v>
      </c>
      <c r="D218" s="90">
        <v>21</v>
      </c>
      <c r="E218" s="42">
        <v>5</v>
      </c>
      <c r="F218" s="43">
        <v>39478</v>
      </c>
      <c r="G218" s="43">
        <f>F218+E218</f>
        <v>39483</v>
      </c>
      <c r="H218" s="78"/>
      <c r="S218" s="109">
        <v>360</v>
      </c>
      <c r="T218" s="98">
        <v>2.5</v>
      </c>
      <c r="U218" s="98">
        <f aca="true" t="shared" si="25" ref="U218:U234">8*T218*E218</f>
        <v>100</v>
      </c>
    </row>
    <row r="219" spans="1:21" ht="12.75">
      <c r="A219" s="59"/>
      <c r="B219" s="59"/>
      <c r="C219" s="41" t="s">
        <v>102</v>
      </c>
      <c r="D219" s="90">
        <v>5</v>
      </c>
      <c r="E219" s="42">
        <v>5</v>
      </c>
      <c r="F219" s="43">
        <f>G218</f>
        <v>39483</v>
      </c>
      <c r="G219" s="43">
        <f>F219+E219</f>
        <v>39488</v>
      </c>
      <c r="H219" s="78"/>
      <c r="S219" s="109">
        <v>48</v>
      </c>
      <c r="T219" s="98">
        <v>2.5</v>
      </c>
      <c r="U219" s="98">
        <f t="shared" si="25"/>
        <v>100</v>
      </c>
    </row>
    <row r="220" spans="1:21" ht="12.75">
      <c r="A220" s="59"/>
      <c r="B220" s="59"/>
      <c r="C220" s="41" t="s">
        <v>103</v>
      </c>
      <c r="D220" s="90">
        <v>2</v>
      </c>
      <c r="E220" s="42">
        <v>2</v>
      </c>
      <c r="F220" s="43">
        <f>G219</f>
        <v>39488</v>
      </c>
      <c r="G220" s="43">
        <f>F220+E220</f>
        <v>39490</v>
      </c>
      <c r="H220" s="78"/>
      <c r="S220" s="109">
        <v>32</v>
      </c>
      <c r="T220" s="98">
        <v>2.5</v>
      </c>
      <c r="U220" s="98">
        <f t="shared" si="25"/>
        <v>40</v>
      </c>
    </row>
    <row r="221" spans="1:21" ht="12.75">
      <c r="A221" s="59"/>
      <c r="B221" s="45" t="s">
        <v>108</v>
      </c>
      <c r="D221" s="90"/>
      <c r="E221" s="42"/>
      <c r="F221" s="43"/>
      <c r="G221" s="43"/>
      <c r="H221" s="78"/>
      <c r="T221" s="98">
        <v>2.5</v>
      </c>
      <c r="U221" s="98">
        <f t="shared" si="25"/>
        <v>0</v>
      </c>
    </row>
    <row r="222" spans="1:21" ht="12.75">
      <c r="A222" s="59"/>
      <c r="B222" s="59"/>
      <c r="C222" s="165" t="s">
        <v>109</v>
      </c>
      <c r="D222" s="165">
        <v>3</v>
      </c>
      <c r="E222" s="166">
        <v>15</v>
      </c>
      <c r="F222" s="167">
        <f>G220</f>
        <v>39490</v>
      </c>
      <c r="G222" s="167">
        <f aca="true" t="shared" si="26" ref="G222:G234">F222+E222</f>
        <v>39505</v>
      </c>
      <c r="H222" s="168"/>
      <c r="I222" s="169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>
        <v>48</v>
      </c>
      <c r="T222" s="169">
        <v>2.5</v>
      </c>
      <c r="U222" s="169">
        <f t="shared" si="25"/>
        <v>300</v>
      </c>
    </row>
    <row r="223" spans="1:21" ht="12.75">
      <c r="A223" s="59"/>
      <c r="B223" s="59"/>
      <c r="C223" s="41" t="s">
        <v>106</v>
      </c>
      <c r="D223" s="90">
        <v>2</v>
      </c>
      <c r="E223" s="42">
        <v>3</v>
      </c>
      <c r="F223" s="43">
        <f aca="true" t="shared" si="27" ref="F223:F234">G222</f>
        <v>39505</v>
      </c>
      <c r="G223" s="43">
        <f t="shared" si="26"/>
        <v>39508</v>
      </c>
      <c r="H223" s="78"/>
      <c r="S223" s="109">
        <v>72</v>
      </c>
      <c r="T223" s="98">
        <v>2.5</v>
      </c>
      <c r="U223" s="98">
        <f t="shared" si="25"/>
        <v>60</v>
      </c>
    </row>
    <row r="224" spans="1:21" ht="12.75">
      <c r="A224" s="59"/>
      <c r="B224" s="59"/>
      <c r="C224" s="41" t="s">
        <v>90</v>
      </c>
      <c r="D224" s="90">
        <v>3</v>
      </c>
      <c r="E224" s="42">
        <v>2</v>
      </c>
      <c r="F224" s="43">
        <f t="shared" si="27"/>
        <v>39508</v>
      </c>
      <c r="G224" s="43">
        <f t="shared" si="26"/>
        <v>39510</v>
      </c>
      <c r="H224" s="78"/>
      <c r="S224" s="109">
        <v>48</v>
      </c>
      <c r="T224" s="98">
        <v>2.5</v>
      </c>
      <c r="U224" s="98">
        <f t="shared" si="25"/>
        <v>40</v>
      </c>
    </row>
    <row r="225" spans="1:21" ht="12.75">
      <c r="A225" s="59"/>
      <c r="B225" s="59"/>
      <c r="C225" s="41" t="s">
        <v>91</v>
      </c>
      <c r="D225" s="90">
        <v>0</v>
      </c>
      <c r="E225" s="42">
        <v>4</v>
      </c>
      <c r="F225" s="43">
        <f t="shared" si="27"/>
        <v>39510</v>
      </c>
      <c r="G225" s="43">
        <f t="shared" si="26"/>
        <v>39514</v>
      </c>
      <c r="H225" s="78"/>
      <c r="S225" s="109">
        <v>24</v>
      </c>
      <c r="T225" s="98">
        <v>2.5</v>
      </c>
      <c r="U225" s="98">
        <f t="shared" si="25"/>
        <v>80</v>
      </c>
    </row>
    <row r="226" spans="1:21" ht="12.75">
      <c r="A226" s="59"/>
      <c r="B226" s="59"/>
      <c r="C226" s="41" t="s">
        <v>92</v>
      </c>
      <c r="D226" s="90">
        <v>1</v>
      </c>
      <c r="E226" s="42">
        <v>3</v>
      </c>
      <c r="F226" s="43">
        <f t="shared" si="27"/>
        <v>39514</v>
      </c>
      <c r="G226" s="43">
        <f t="shared" si="26"/>
        <v>39517</v>
      </c>
      <c r="H226" s="78"/>
      <c r="S226" s="109">
        <v>48</v>
      </c>
      <c r="T226" s="98">
        <v>2.5</v>
      </c>
      <c r="U226" s="98">
        <f t="shared" si="25"/>
        <v>60</v>
      </c>
    </row>
    <row r="227" spans="1:21" ht="12.75">
      <c r="A227" s="59"/>
      <c r="B227" s="59"/>
      <c r="C227" s="41" t="s">
        <v>110</v>
      </c>
      <c r="D227" s="90">
        <v>3</v>
      </c>
      <c r="E227" s="42">
        <v>3</v>
      </c>
      <c r="F227" s="43">
        <f t="shared" si="27"/>
        <v>39517</v>
      </c>
      <c r="G227" s="43">
        <f t="shared" si="26"/>
        <v>39520</v>
      </c>
      <c r="H227" s="78"/>
      <c r="S227" s="109">
        <v>48</v>
      </c>
      <c r="T227" s="98">
        <v>2.5</v>
      </c>
      <c r="U227" s="98">
        <f t="shared" si="25"/>
        <v>60</v>
      </c>
    </row>
    <row r="228" spans="1:21" ht="12.75">
      <c r="A228" s="59"/>
      <c r="B228" s="59"/>
      <c r="C228" s="41" t="s">
        <v>94</v>
      </c>
      <c r="D228" s="90">
        <v>13</v>
      </c>
      <c r="E228" s="42">
        <v>5</v>
      </c>
      <c r="F228" s="43">
        <f t="shared" si="27"/>
        <v>39520</v>
      </c>
      <c r="G228" s="43">
        <f t="shared" si="26"/>
        <v>39525</v>
      </c>
      <c r="H228" s="78"/>
      <c r="S228" s="109">
        <v>240</v>
      </c>
      <c r="T228" s="98">
        <v>2.5</v>
      </c>
      <c r="U228" s="98">
        <f t="shared" si="25"/>
        <v>100</v>
      </c>
    </row>
    <row r="229" spans="1:21" ht="12.75">
      <c r="A229" s="59"/>
      <c r="B229" s="59"/>
      <c r="C229" s="41" t="s">
        <v>95</v>
      </c>
      <c r="D229" s="90">
        <v>6</v>
      </c>
      <c r="E229" s="42">
        <v>5</v>
      </c>
      <c r="F229" s="43">
        <f t="shared" si="27"/>
        <v>39525</v>
      </c>
      <c r="G229" s="43">
        <f t="shared" si="26"/>
        <v>39530</v>
      </c>
      <c r="H229" s="78"/>
      <c r="S229" s="109">
        <v>120</v>
      </c>
      <c r="T229" s="98">
        <v>2.5</v>
      </c>
      <c r="U229" s="98">
        <f t="shared" si="25"/>
        <v>100</v>
      </c>
    </row>
    <row r="230" spans="1:21" ht="12.75">
      <c r="A230" s="59"/>
      <c r="B230" s="59"/>
      <c r="C230" s="41" t="s">
        <v>96</v>
      </c>
      <c r="D230" s="90">
        <v>2</v>
      </c>
      <c r="E230" s="42">
        <v>6</v>
      </c>
      <c r="F230" s="43">
        <f t="shared" si="27"/>
        <v>39530</v>
      </c>
      <c r="G230" s="43">
        <f t="shared" si="26"/>
        <v>39536</v>
      </c>
      <c r="H230" s="78"/>
      <c r="S230" s="109">
        <v>72</v>
      </c>
      <c r="T230" s="98">
        <v>2.5</v>
      </c>
      <c r="U230" s="98">
        <f t="shared" si="25"/>
        <v>120</v>
      </c>
    </row>
    <row r="231" spans="1:21" ht="12.75">
      <c r="A231" s="59"/>
      <c r="B231" s="59"/>
      <c r="C231" s="41" t="s">
        <v>97</v>
      </c>
      <c r="D231" s="90">
        <v>3</v>
      </c>
      <c r="E231" s="42">
        <v>8</v>
      </c>
      <c r="F231" s="43">
        <f t="shared" si="27"/>
        <v>39536</v>
      </c>
      <c r="G231" s="43">
        <f t="shared" si="26"/>
        <v>39544</v>
      </c>
      <c r="H231" s="78"/>
      <c r="S231" s="109">
        <v>48</v>
      </c>
      <c r="T231" s="98">
        <v>2.5</v>
      </c>
      <c r="U231" s="98">
        <f t="shared" si="25"/>
        <v>160</v>
      </c>
    </row>
    <row r="232" spans="1:21" ht="12.75">
      <c r="A232" s="59"/>
      <c r="B232" s="59"/>
      <c r="C232" s="41" t="s">
        <v>98</v>
      </c>
      <c r="D232" s="90">
        <v>2</v>
      </c>
      <c r="E232" s="42">
        <v>25</v>
      </c>
      <c r="F232" s="43">
        <f t="shared" si="27"/>
        <v>39544</v>
      </c>
      <c r="G232" s="43">
        <f t="shared" si="26"/>
        <v>39569</v>
      </c>
      <c r="H232" s="78"/>
      <c r="S232" s="109">
        <v>72</v>
      </c>
      <c r="T232" s="98">
        <v>2.5</v>
      </c>
      <c r="U232" s="98">
        <f t="shared" si="25"/>
        <v>500</v>
      </c>
    </row>
    <row r="233" spans="1:21" ht="12.75">
      <c r="A233" s="59"/>
      <c r="B233" s="59"/>
      <c r="C233" s="41" t="s">
        <v>99</v>
      </c>
      <c r="D233" s="90">
        <v>3</v>
      </c>
      <c r="E233" s="42">
        <v>3</v>
      </c>
      <c r="F233" s="43">
        <f t="shared" si="27"/>
        <v>39569</v>
      </c>
      <c r="G233" s="43">
        <f t="shared" si="26"/>
        <v>39572</v>
      </c>
      <c r="H233" s="78"/>
      <c r="S233" s="109">
        <v>48</v>
      </c>
      <c r="T233" s="98">
        <v>2.5</v>
      </c>
      <c r="U233" s="98">
        <f t="shared" si="25"/>
        <v>60</v>
      </c>
    </row>
    <row r="234" spans="1:21" ht="12.75">
      <c r="A234" s="59"/>
      <c r="B234" s="59"/>
      <c r="C234" s="41" t="s">
        <v>100</v>
      </c>
      <c r="D234" s="90">
        <v>0</v>
      </c>
      <c r="E234" s="42">
        <v>1</v>
      </c>
      <c r="F234" s="43">
        <f t="shared" si="27"/>
        <v>39572</v>
      </c>
      <c r="G234" s="43">
        <f t="shared" si="26"/>
        <v>39573</v>
      </c>
      <c r="H234" s="78"/>
      <c r="S234" s="109">
        <v>80</v>
      </c>
      <c r="T234" s="98">
        <v>2.5</v>
      </c>
      <c r="U234" s="98">
        <f t="shared" si="25"/>
        <v>20</v>
      </c>
    </row>
    <row r="235" spans="1:8" ht="12.75">
      <c r="A235" s="59"/>
      <c r="B235" s="45" t="s">
        <v>111</v>
      </c>
      <c r="D235" s="90"/>
      <c r="E235" s="42"/>
      <c r="F235" s="43"/>
      <c r="G235" s="43"/>
      <c r="H235" s="78"/>
    </row>
    <row r="236" spans="1:9" ht="12.75">
      <c r="A236" s="59"/>
      <c r="B236" s="65"/>
      <c r="C236" t="s">
        <v>188</v>
      </c>
      <c r="D236" s="90"/>
      <c r="E236" s="42"/>
      <c r="F236" s="43"/>
      <c r="G236" s="43"/>
      <c r="H236" s="78"/>
      <c r="I236" s="95">
        <v>15</v>
      </c>
    </row>
    <row r="237" spans="1:21" ht="12.75">
      <c r="A237" s="59"/>
      <c r="B237" s="59"/>
      <c r="C237" s="41" t="s">
        <v>187</v>
      </c>
      <c r="D237" s="90">
        <v>15</v>
      </c>
      <c r="E237" s="42">
        <v>5</v>
      </c>
      <c r="F237" s="43">
        <v>39391</v>
      </c>
      <c r="G237" s="43">
        <f>F237+E237</f>
        <v>39396</v>
      </c>
      <c r="H237" s="78"/>
      <c r="S237" s="109">
        <v>80</v>
      </c>
      <c r="T237" s="98">
        <v>4</v>
      </c>
      <c r="U237" s="98">
        <f aca="true" t="shared" si="28" ref="U237:U252">8*T237*E237</f>
        <v>160</v>
      </c>
    </row>
    <row r="238" spans="1:21" ht="12.75">
      <c r="A238" s="59"/>
      <c r="B238" s="59"/>
      <c r="C238" s="41" t="s">
        <v>112</v>
      </c>
      <c r="D238" s="90">
        <v>43</v>
      </c>
      <c r="E238" s="42">
        <v>15</v>
      </c>
      <c r="F238" s="43">
        <f>G237</f>
        <v>39396</v>
      </c>
      <c r="G238" s="43">
        <f aca="true" t="shared" si="29" ref="G238:G249">F238+E238</f>
        <v>39411</v>
      </c>
      <c r="H238" s="78"/>
      <c r="I238" s="95">
        <v>12</v>
      </c>
      <c r="S238" s="109">
        <v>960</v>
      </c>
      <c r="T238" s="98">
        <v>5</v>
      </c>
      <c r="U238" s="98">
        <f t="shared" si="28"/>
        <v>600</v>
      </c>
    </row>
    <row r="239" spans="1:21" ht="12.75">
      <c r="A239" s="59"/>
      <c r="B239" s="59"/>
      <c r="C239" s="41" t="s">
        <v>113</v>
      </c>
      <c r="D239" s="90">
        <v>2</v>
      </c>
      <c r="E239" s="42">
        <v>2</v>
      </c>
      <c r="F239" s="43">
        <f>G238</f>
        <v>39411</v>
      </c>
      <c r="G239" s="43">
        <f t="shared" si="29"/>
        <v>39413</v>
      </c>
      <c r="H239" s="78"/>
      <c r="S239" s="109">
        <v>96</v>
      </c>
      <c r="T239" s="98">
        <v>2.5</v>
      </c>
      <c r="U239" s="98">
        <f t="shared" si="28"/>
        <v>40</v>
      </c>
    </row>
    <row r="240" spans="1:21" ht="12.75">
      <c r="A240" s="59"/>
      <c r="B240" s="59"/>
      <c r="C240" s="41" t="s">
        <v>114</v>
      </c>
      <c r="D240" s="90">
        <v>3</v>
      </c>
      <c r="E240" s="42">
        <v>25</v>
      </c>
      <c r="F240" s="43">
        <f aca="true" t="shared" si="30" ref="F240:F252">G239</f>
        <v>39413</v>
      </c>
      <c r="G240" s="43">
        <f t="shared" si="29"/>
        <v>39438</v>
      </c>
      <c r="H240" s="78"/>
      <c r="S240" s="109">
        <v>48</v>
      </c>
      <c r="T240" s="98">
        <v>2.5</v>
      </c>
      <c r="U240" s="98">
        <f t="shared" si="28"/>
        <v>500</v>
      </c>
    </row>
    <row r="241" spans="1:21" ht="12.75">
      <c r="A241" s="59"/>
      <c r="B241" s="59"/>
      <c r="C241" s="41" t="s">
        <v>115</v>
      </c>
      <c r="D241" s="90">
        <v>2</v>
      </c>
      <c r="E241" s="42">
        <v>4</v>
      </c>
      <c r="F241" s="43">
        <f t="shared" si="30"/>
        <v>39438</v>
      </c>
      <c r="G241" s="43">
        <f t="shared" si="29"/>
        <v>39442</v>
      </c>
      <c r="H241" s="78"/>
      <c r="S241" s="109">
        <v>96</v>
      </c>
      <c r="T241" s="98">
        <v>2.5</v>
      </c>
      <c r="U241" s="98">
        <f t="shared" si="28"/>
        <v>80</v>
      </c>
    </row>
    <row r="242" spans="1:21" ht="12.75">
      <c r="A242" s="59"/>
      <c r="B242" s="59"/>
      <c r="C242" s="41" t="s">
        <v>116</v>
      </c>
      <c r="D242" s="90">
        <v>4</v>
      </c>
      <c r="E242" s="42">
        <v>8</v>
      </c>
      <c r="F242" s="43">
        <f t="shared" si="30"/>
        <v>39442</v>
      </c>
      <c r="G242" s="43">
        <f t="shared" si="29"/>
        <v>39450</v>
      </c>
      <c r="H242" s="78"/>
      <c r="S242" s="109">
        <v>72</v>
      </c>
      <c r="T242" s="98">
        <v>4</v>
      </c>
      <c r="U242" s="98">
        <f t="shared" si="28"/>
        <v>256</v>
      </c>
    </row>
    <row r="243" spans="1:21" ht="12.75">
      <c r="A243" s="59"/>
      <c r="B243" s="59"/>
      <c r="C243" s="41" t="s">
        <v>117</v>
      </c>
      <c r="D243" s="90">
        <v>1</v>
      </c>
      <c r="E243" s="42">
        <v>1</v>
      </c>
      <c r="F243" s="43">
        <f t="shared" si="30"/>
        <v>39450</v>
      </c>
      <c r="G243" s="43">
        <f t="shared" si="29"/>
        <v>39451</v>
      </c>
      <c r="H243" s="78"/>
      <c r="S243" s="109">
        <v>64</v>
      </c>
      <c r="T243" s="98">
        <v>2.5</v>
      </c>
      <c r="U243" s="98">
        <f t="shared" si="28"/>
        <v>20</v>
      </c>
    </row>
    <row r="244" spans="1:21" ht="12.75">
      <c r="A244" s="59"/>
      <c r="B244" s="59"/>
      <c r="C244" s="41" t="s">
        <v>118</v>
      </c>
      <c r="D244" s="90">
        <v>11</v>
      </c>
      <c r="E244" s="42">
        <v>8</v>
      </c>
      <c r="F244" s="43">
        <f t="shared" si="30"/>
        <v>39451</v>
      </c>
      <c r="G244" s="43">
        <f t="shared" si="29"/>
        <v>39459</v>
      </c>
      <c r="H244" s="78"/>
      <c r="S244" s="109">
        <v>192</v>
      </c>
      <c r="T244" s="98">
        <v>4</v>
      </c>
      <c r="U244" s="98">
        <f t="shared" si="28"/>
        <v>256</v>
      </c>
    </row>
    <row r="245" spans="1:21" ht="12.75">
      <c r="A245" s="59"/>
      <c r="B245" s="59"/>
      <c r="C245" s="41" t="s">
        <v>119</v>
      </c>
      <c r="D245" s="90">
        <v>0</v>
      </c>
      <c r="E245" s="42">
        <v>4</v>
      </c>
      <c r="F245" s="43">
        <f t="shared" si="30"/>
        <v>39459</v>
      </c>
      <c r="G245" s="43">
        <f t="shared" si="29"/>
        <v>39463</v>
      </c>
      <c r="H245" s="78"/>
      <c r="S245" s="109">
        <v>16</v>
      </c>
      <c r="T245" s="98">
        <v>2.5</v>
      </c>
      <c r="U245" s="98">
        <f t="shared" si="28"/>
        <v>80</v>
      </c>
    </row>
    <row r="246" spans="1:21" ht="12.75">
      <c r="A246" s="59"/>
      <c r="B246" s="59"/>
      <c r="C246" s="41" t="s">
        <v>117</v>
      </c>
      <c r="D246" s="90">
        <v>-1</v>
      </c>
      <c r="E246" s="42">
        <v>1</v>
      </c>
      <c r="F246" s="43">
        <f t="shared" si="30"/>
        <v>39463</v>
      </c>
      <c r="G246" s="43">
        <f t="shared" si="29"/>
        <v>39464</v>
      </c>
      <c r="H246" s="78"/>
      <c r="T246" s="98">
        <v>2.5</v>
      </c>
      <c r="U246" s="98">
        <f t="shared" si="28"/>
        <v>20</v>
      </c>
    </row>
    <row r="247" spans="1:21" ht="12.75">
      <c r="A247" s="59"/>
      <c r="B247" s="59"/>
      <c r="C247" s="41" t="s">
        <v>222</v>
      </c>
      <c r="D247" s="90">
        <v>13</v>
      </c>
      <c r="E247" s="42">
        <v>12</v>
      </c>
      <c r="F247" s="43">
        <f t="shared" si="30"/>
        <v>39464</v>
      </c>
      <c r="G247" s="43">
        <f t="shared" si="29"/>
        <v>39476</v>
      </c>
      <c r="H247" s="78"/>
      <c r="S247" s="109">
        <v>640</v>
      </c>
      <c r="T247" s="98">
        <v>2.5</v>
      </c>
      <c r="U247" s="98">
        <f t="shared" si="28"/>
        <v>240</v>
      </c>
    </row>
    <row r="248" spans="1:21" ht="12.75">
      <c r="A248" s="59"/>
      <c r="B248" s="59"/>
      <c r="C248" s="41" t="s">
        <v>115</v>
      </c>
      <c r="D248" s="90">
        <v>13</v>
      </c>
      <c r="E248" s="42">
        <v>5</v>
      </c>
      <c r="F248" s="43">
        <f t="shared" si="30"/>
        <v>39476</v>
      </c>
      <c r="G248" s="43">
        <f t="shared" si="29"/>
        <v>39481</v>
      </c>
      <c r="H248" s="78"/>
      <c r="S248" s="109">
        <v>48</v>
      </c>
      <c r="T248" s="98">
        <v>2.5</v>
      </c>
      <c r="U248" s="98">
        <f t="shared" si="28"/>
        <v>100</v>
      </c>
    </row>
    <row r="249" spans="1:21" ht="12.75">
      <c r="A249" s="59"/>
      <c r="B249" s="59"/>
      <c r="C249" s="41" t="s">
        <v>120</v>
      </c>
      <c r="D249" s="90">
        <v>13</v>
      </c>
      <c r="E249" s="42">
        <v>15</v>
      </c>
      <c r="F249" s="43">
        <f t="shared" si="30"/>
        <v>39481</v>
      </c>
      <c r="G249" s="43">
        <f t="shared" si="29"/>
        <v>39496</v>
      </c>
      <c r="H249" s="78"/>
      <c r="T249" s="98">
        <v>2.5</v>
      </c>
      <c r="U249" s="98">
        <f t="shared" si="28"/>
        <v>300</v>
      </c>
    </row>
    <row r="250" spans="1:21" ht="12.75">
      <c r="A250" s="59"/>
      <c r="B250" s="59"/>
      <c r="C250" s="165" t="s">
        <v>121</v>
      </c>
      <c r="D250" s="165">
        <v>1</v>
      </c>
      <c r="E250" s="166">
        <v>21</v>
      </c>
      <c r="F250" s="167">
        <f t="shared" si="30"/>
        <v>39496</v>
      </c>
      <c r="G250" s="167">
        <f aca="true" t="shared" si="31" ref="G250:G265">F250+E250</f>
        <v>39517</v>
      </c>
      <c r="H250" s="168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9">
        <v>48</v>
      </c>
      <c r="T250" s="169">
        <v>4</v>
      </c>
      <c r="U250" s="169">
        <f t="shared" si="28"/>
        <v>672</v>
      </c>
    </row>
    <row r="251" spans="1:21" ht="12.75">
      <c r="A251" s="59"/>
      <c r="B251" s="59"/>
      <c r="C251" s="41" t="s">
        <v>122</v>
      </c>
      <c r="D251" s="90">
        <v>1</v>
      </c>
      <c r="E251" s="42">
        <v>8</v>
      </c>
      <c r="F251" s="43">
        <f t="shared" si="30"/>
        <v>39517</v>
      </c>
      <c r="G251" s="43">
        <f t="shared" si="31"/>
        <v>39525</v>
      </c>
      <c r="H251" s="78"/>
      <c r="S251" s="109">
        <v>48</v>
      </c>
      <c r="T251" s="98">
        <v>2.5</v>
      </c>
      <c r="U251" s="98">
        <f t="shared" si="28"/>
        <v>160</v>
      </c>
    </row>
    <row r="252" spans="1:21" ht="12.75">
      <c r="A252" s="59"/>
      <c r="B252" s="59"/>
      <c r="C252" s="41" t="s">
        <v>123</v>
      </c>
      <c r="D252" s="90">
        <v>39</v>
      </c>
      <c r="E252" s="42">
        <v>10</v>
      </c>
      <c r="F252" s="43">
        <f t="shared" si="30"/>
        <v>39525</v>
      </c>
      <c r="G252" s="43">
        <f t="shared" si="31"/>
        <v>39535</v>
      </c>
      <c r="H252" s="78"/>
      <c r="S252" s="109">
        <v>960</v>
      </c>
      <c r="T252" s="98">
        <v>2.5</v>
      </c>
      <c r="U252" s="98">
        <f t="shared" si="28"/>
        <v>200</v>
      </c>
    </row>
    <row r="253" spans="1:8" ht="12.75">
      <c r="A253" s="59"/>
      <c r="B253" s="45" t="s">
        <v>124</v>
      </c>
      <c r="D253" s="90"/>
      <c r="E253" s="42"/>
      <c r="F253" s="43"/>
      <c r="G253" s="43"/>
      <c r="H253" s="78"/>
    </row>
    <row r="254" spans="1:21" ht="12.75">
      <c r="A254" s="59"/>
      <c r="B254" s="59"/>
      <c r="C254" s="41" t="s">
        <v>112</v>
      </c>
      <c r="D254" s="90">
        <v>4</v>
      </c>
      <c r="E254" s="42">
        <v>15</v>
      </c>
      <c r="F254" s="43">
        <v>39524</v>
      </c>
      <c r="G254" s="43">
        <f t="shared" si="31"/>
        <v>39539</v>
      </c>
      <c r="H254" s="78"/>
      <c r="S254" s="109">
        <v>80</v>
      </c>
      <c r="T254" s="98">
        <v>5</v>
      </c>
      <c r="U254" s="98">
        <f aca="true" t="shared" si="32" ref="U254:U268">8*T254*E254</f>
        <v>600</v>
      </c>
    </row>
    <row r="255" spans="1:21" ht="12.75">
      <c r="A255" s="59"/>
      <c r="B255" s="59"/>
      <c r="C255" s="41" t="s">
        <v>113</v>
      </c>
      <c r="D255" s="90">
        <v>2</v>
      </c>
      <c r="E255" s="42">
        <v>2</v>
      </c>
      <c r="F255" s="43">
        <f>G254</f>
        <v>39539</v>
      </c>
      <c r="G255" s="43">
        <f>F255+E255</f>
        <v>39541</v>
      </c>
      <c r="H255" s="78"/>
      <c r="S255" s="109">
        <v>96</v>
      </c>
      <c r="T255" s="98">
        <v>2.5</v>
      </c>
      <c r="U255" s="98">
        <f t="shared" si="32"/>
        <v>40</v>
      </c>
    </row>
    <row r="256" spans="1:21" ht="12.75">
      <c r="A256" s="59"/>
      <c r="B256" s="59"/>
      <c r="C256" s="41" t="s">
        <v>114</v>
      </c>
      <c r="D256" s="90">
        <v>1</v>
      </c>
      <c r="E256" s="42">
        <v>25</v>
      </c>
      <c r="F256" s="43">
        <f aca="true" t="shared" si="33" ref="F256:F268">G255</f>
        <v>39541</v>
      </c>
      <c r="G256" s="43">
        <f t="shared" si="31"/>
        <v>39566</v>
      </c>
      <c r="H256" s="78"/>
      <c r="S256" s="109">
        <v>48</v>
      </c>
      <c r="T256" s="98">
        <v>2.5</v>
      </c>
      <c r="U256" s="98">
        <f t="shared" si="32"/>
        <v>500</v>
      </c>
    </row>
    <row r="257" spans="1:21" ht="12.75">
      <c r="A257" s="59"/>
      <c r="B257" s="59"/>
      <c r="C257" s="41" t="s">
        <v>115</v>
      </c>
      <c r="D257" s="90">
        <v>2</v>
      </c>
      <c r="E257" s="42">
        <v>4</v>
      </c>
      <c r="F257" s="43">
        <f t="shared" si="33"/>
        <v>39566</v>
      </c>
      <c r="G257" s="43">
        <f t="shared" si="31"/>
        <v>39570</v>
      </c>
      <c r="H257" s="78"/>
      <c r="S257" s="109">
        <v>96</v>
      </c>
      <c r="T257" s="98">
        <v>2.5</v>
      </c>
      <c r="U257" s="98">
        <f t="shared" si="32"/>
        <v>80</v>
      </c>
    </row>
    <row r="258" spans="1:21" ht="12.75">
      <c r="A258" s="59"/>
      <c r="B258" s="59"/>
      <c r="C258" s="41" t="s">
        <v>116</v>
      </c>
      <c r="D258" s="90">
        <v>4</v>
      </c>
      <c r="E258" s="42">
        <v>8</v>
      </c>
      <c r="F258" s="43">
        <f t="shared" si="33"/>
        <v>39570</v>
      </c>
      <c r="G258" s="43">
        <f t="shared" si="31"/>
        <v>39578</v>
      </c>
      <c r="H258" s="78"/>
      <c r="S258" s="109">
        <v>72</v>
      </c>
      <c r="T258" s="98">
        <v>4</v>
      </c>
      <c r="U258" s="98">
        <f t="shared" si="32"/>
        <v>256</v>
      </c>
    </row>
    <row r="259" spans="1:21" ht="12.75">
      <c r="A259" s="59"/>
      <c r="B259" s="59"/>
      <c r="C259" s="41" t="s">
        <v>117</v>
      </c>
      <c r="D259" s="90">
        <v>1</v>
      </c>
      <c r="E259" s="42">
        <v>1</v>
      </c>
      <c r="F259" s="43">
        <f t="shared" si="33"/>
        <v>39578</v>
      </c>
      <c r="G259" s="43">
        <f t="shared" si="31"/>
        <v>39579</v>
      </c>
      <c r="H259" s="78"/>
      <c r="S259" s="109">
        <v>64</v>
      </c>
      <c r="T259" s="98">
        <v>2.5</v>
      </c>
      <c r="U259" s="98">
        <f t="shared" si="32"/>
        <v>20</v>
      </c>
    </row>
    <row r="260" spans="1:21" ht="12.75">
      <c r="A260" s="59"/>
      <c r="B260" s="59"/>
      <c r="C260" s="41" t="s">
        <v>118</v>
      </c>
      <c r="D260" s="90">
        <v>11</v>
      </c>
      <c r="E260" s="42">
        <v>8</v>
      </c>
      <c r="F260" s="43">
        <f t="shared" si="33"/>
        <v>39579</v>
      </c>
      <c r="G260" s="43">
        <f t="shared" si="31"/>
        <v>39587</v>
      </c>
      <c r="H260" s="78"/>
      <c r="S260" s="109">
        <v>192</v>
      </c>
      <c r="T260" s="98">
        <v>4</v>
      </c>
      <c r="U260" s="98">
        <f t="shared" si="32"/>
        <v>256</v>
      </c>
    </row>
    <row r="261" spans="1:21" ht="12.75">
      <c r="A261" s="59"/>
      <c r="B261" s="59"/>
      <c r="C261" s="41" t="s">
        <v>119</v>
      </c>
      <c r="D261" s="90">
        <v>0</v>
      </c>
      <c r="E261" s="42">
        <v>4</v>
      </c>
      <c r="F261" s="43">
        <f t="shared" si="33"/>
        <v>39587</v>
      </c>
      <c r="G261" s="43">
        <f t="shared" si="31"/>
        <v>39591</v>
      </c>
      <c r="H261" s="78"/>
      <c r="S261" s="109">
        <v>16</v>
      </c>
      <c r="T261" s="98">
        <v>2.5</v>
      </c>
      <c r="U261" s="98">
        <f t="shared" si="32"/>
        <v>80</v>
      </c>
    </row>
    <row r="262" spans="1:21" ht="12.75">
      <c r="A262" s="59"/>
      <c r="B262" s="59"/>
      <c r="C262" s="41" t="s">
        <v>117</v>
      </c>
      <c r="D262" s="90">
        <v>-1</v>
      </c>
      <c r="E262" s="42">
        <v>1</v>
      </c>
      <c r="F262" s="43">
        <f t="shared" si="33"/>
        <v>39591</v>
      </c>
      <c r="G262" s="43">
        <f t="shared" si="31"/>
        <v>39592</v>
      </c>
      <c r="H262" s="78"/>
      <c r="T262" s="98">
        <v>2.5</v>
      </c>
      <c r="U262" s="98">
        <f t="shared" si="32"/>
        <v>20</v>
      </c>
    </row>
    <row r="263" spans="1:21" ht="12.75">
      <c r="A263" s="59"/>
      <c r="B263" s="59"/>
      <c r="C263" s="41" t="s">
        <v>222</v>
      </c>
      <c r="D263" s="90">
        <v>13</v>
      </c>
      <c r="E263" s="42">
        <v>12</v>
      </c>
      <c r="F263" s="43">
        <f t="shared" si="33"/>
        <v>39592</v>
      </c>
      <c r="G263" s="43">
        <f t="shared" si="31"/>
        <v>39604</v>
      </c>
      <c r="H263" s="78"/>
      <c r="S263" s="109">
        <v>640</v>
      </c>
      <c r="T263" s="98">
        <v>2.5</v>
      </c>
      <c r="U263" s="98">
        <f t="shared" si="32"/>
        <v>240</v>
      </c>
    </row>
    <row r="264" spans="1:21" ht="12.75">
      <c r="A264" s="59"/>
      <c r="B264" s="59"/>
      <c r="C264" s="41" t="s">
        <v>115</v>
      </c>
      <c r="D264" s="90">
        <v>13</v>
      </c>
      <c r="E264" s="42">
        <v>5</v>
      </c>
      <c r="F264" s="43">
        <f t="shared" si="33"/>
        <v>39604</v>
      </c>
      <c r="G264" s="43">
        <f t="shared" si="31"/>
        <v>39609</v>
      </c>
      <c r="H264" s="78"/>
      <c r="S264" s="109">
        <v>48</v>
      </c>
      <c r="T264" s="98">
        <v>2.5</v>
      </c>
      <c r="U264" s="98">
        <f t="shared" si="32"/>
        <v>100</v>
      </c>
    </row>
    <row r="265" spans="1:21" ht="12.75">
      <c r="A265" s="59"/>
      <c r="B265" s="59"/>
      <c r="C265" s="41" t="s">
        <v>120</v>
      </c>
      <c r="D265" s="90">
        <v>14</v>
      </c>
      <c r="E265" s="42">
        <v>15</v>
      </c>
      <c r="F265" s="43">
        <f t="shared" si="33"/>
        <v>39609</v>
      </c>
      <c r="G265" s="43">
        <f t="shared" si="31"/>
        <v>39624</v>
      </c>
      <c r="H265" s="78"/>
      <c r="T265" s="98">
        <v>2.5</v>
      </c>
      <c r="U265" s="98">
        <f t="shared" si="32"/>
        <v>300</v>
      </c>
    </row>
    <row r="266" spans="1:21" ht="12.75">
      <c r="A266" s="59"/>
      <c r="B266" s="59"/>
      <c r="C266" s="165" t="s">
        <v>121</v>
      </c>
      <c r="D266" s="165">
        <v>1</v>
      </c>
      <c r="E266" s="166">
        <v>21</v>
      </c>
      <c r="F266" s="167">
        <f t="shared" si="33"/>
        <v>39624</v>
      </c>
      <c r="G266" s="167">
        <f aca="true" t="shared" si="34" ref="G266:G280">F266+E266</f>
        <v>39645</v>
      </c>
      <c r="H266" s="168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>
        <v>48</v>
      </c>
      <c r="T266" s="169">
        <v>4</v>
      </c>
      <c r="U266" s="169">
        <f t="shared" si="32"/>
        <v>672</v>
      </c>
    </row>
    <row r="267" spans="1:21" ht="12.75">
      <c r="A267" s="59"/>
      <c r="B267" s="59"/>
      <c r="C267" s="41" t="s">
        <v>122</v>
      </c>
      <c r="D267" s="90">
        <v>1</v>
      </c>
      <c r="E267" s="42">
        <v>8</v>
      </c>
      <c r="F267" s="43">
        <f t="shared" si="33"/>
        <v>39645</v>
      </c>
      <c r="G267" s="43">
        <f t="shared" si="34"/>
        <v>39653</v>
      </c>
      <c r="H267" s="78"/>
      <c r="S267" s="109">
        <v>48</v>
      </c>
      <c r="T267" s="98">
        <v>2.5</v>
      </c>
      <c r="U267" s="98">
        <f t="shared" si="32"/>
        <v>160</v>
      </c>
    </row>
    <row r="268" spans="1:21" ht="12.75">
      <c r="A268" s="59"/>
      <c r="B268" s="59"/>
      <c r="C268" s="41" t="s">
        <v>123</v>
      </c>
      <c r="D268" s="90">
        <v>42</v>
      </c>
      <c r="E268" s="42">
        <v>10</v>
      </c>
      <c r="F268" s="43">
        <f t="shared" si="33"/>
        <v>39653</v>
      </c>
      <c r="G268" s="43">
        <f t="shared" si="34"/>
        <v>39663</v>
      </c>
      <c r="H268" s="78"/>
      <c r="S268" s="109">
        <v>960</v>
      </c>
      <c r="T268" s="98">
        <v>2.5</v>
      </c>
      <c r="U268" s="98">
        <f t="shared" si="32"/>
        <v>200</v>
      </c>
    </row>
    <row r="269" spans="1:8" ht="12.75">
      <c r="A269" s="59"/>
      <c r="B269" s="45" t="s">
        <v>125</v>
      </c>
      <c r="D269" s="90"/>
      <c r="E269" s="42"/>
      <c r="F269" s="43"/>
      <c r="G269" s="43"/>
      <c r="H269" s="78"/>
    </row>
    <row r="270" spans="1:21" ht="12.75">
      <c r="A270" s="59"/>
      <c r="B270" s="59"/>
      <c r="C270" s="41" t="s">
        <v>112</v>
      </c>
      <c r="D270" s="90">
        <v>2</v>
      </c>
      <c r="E270" s="42">
        <v>15</v>
      </c>
      <c r="F270" s="43">
        <v>39601</v>
      </c>
      <c r="G270" s="43">
        <f t="shared" si="34"/>
        <v>39616</v>
      </c>
      <c r="H270" s="78"/>
      <c r="S270" s="109">
        <v>80</v>
      </c>
      <c r="T270" s="98">
        <v>5</v>
      </c>
      <c r="U270" s="98">
        <f aca="true" t="shared" si="35" ref="U270:U285">8*T270*E270</f>
        <v>600</v>
      </c>
    </row>
    <row r="271" spans="1:21" ht="12.75">
      <c r="A271" s="59"/>
      <c r="B271" s="59"/>
      <c r="C271" s="41" t="s">
        <v>113</v>
      </c>
      <c r="D271" s="90">
        <v>0</v>
      </c>
      <c r="E271" s="42">
        <v>2</v>
      </c>
      <c r="F271" s="43">
        <f>G270</f>
        <v>39616</v>
      </c>
      <c r="G271" s="43">
        <f t="shared" si="34"/>
        <v>39618</v>
      </c>
      <c r="H271" s="78"/>
      <c r="S271" s="109">
        <v>96</v>
      </c>
      <c r="T271" s="98">
        <v>2.5</v>
      </c>
      <c r="U271" s="98">
        <f t="shared" si="35"/>
        <v>40</v>
      </c>
    </row>
    <row r="272" spans="1:21" ht="12.75">
      <c r="A272" s="59"/>
      <c r="B272" s="59"/>
      <c r="C272" s="41" t="s">
        <v>126</v>
      </c>
      <c r="D272" s="90">
        <v>0</v>
      </c>
      <c r="E272" s="42">
        <v>25</v>
      </c>
      <c r="F272" s="43">
        <f aca="true" t="shared" si="36" ref="F272:F285">G271</f>
        <v>39618</v>
      </c>
      <c r="G272" s="43">
        <f t="shared" si="34"/>
        <v>39643</v>
      </c>
      <c r="H272" s="78"/>
      <c r="S272" s="109">
        <v>48</v>
      </c>
      <c r="T272" s="98">
        <v>2.5</v>
      </c>
      <c r="U272" s="98">
        <f t="shared" si="35"/>
        <v>500</v>
      </c>
    </row>
    <row r="273" spans="1:21" ht="12.75">
      <c r="A273" s="59"/>
      <c r="B273" s="59"/>
      <c r="C273" s="41" t="s">
        <v>115</v>
      </c>
      <c r="D273" s="90">
        <v>1</v>
      </c>
      <c r="E273" s="42">
        <v>4</v>
      </c>
      <c r="F273" s="43">
        <f t="shared" si="36"/>
        <v>39643</v>
      </c>
      <c r="G273" s="43">
        <f t="shared" si="34"/>
        <v>39647</v>
      </c>
      <c r="H273" s="78"/>
      <c r="S273" s="109">
        <v>96</v>
      </c>
      <c r="T273" s="98">
        <v>2.5</v>
      </c>
      <c r="U273" s="98">
        <f t="shared" si="35"/>
        <v>80</v>
      </c>
    </row>
    <row r="274" spans="1:21" ht="12.75">
      <c r="A274" s="59"/>
      <c r="B274" s="59"/>
      <c r="C274" s="41" t="s">
        <v>116</v>
      </c>
      <c r="D274" s="90">
        <v>0</v>
      </c>
      <c r="E274" s="42">
        <v>8</v>
      </c>
      <c r="F274" s="43">
        <f t="shared" si="36"/>
        <v>39647</v>
      </c>
      <c r="G274" s="43">
        <f t="shared" si="34"/>
        <v>39655</v>
      </c>
      <c r="H274" s="78"/>
      <c r="S274" s="109">
        <v>72</v>
      </c>
      <c r="T274" s="98">
        <v>4</v>
      </c>
      <c r="U274" s="98">
        <f t="shared" si="35"/>
        <v>256</v>
      </c>
    </row>
    <row r="275" spans="1:21" ht="12.75">
      <c r="A275" s="59"/>
      <c r="B275" s="59"/>
      <c r="C275" s="41" t="s">
        <v>117</v>
      </c>
      <c r="D275" s="90">
        <v>0</v>
      </c>
      <c r="E275" s="42">
        <v>1</v>
      </c>
      <c r="F275" s="43">
        <f t="shared" si="36"/>
        <v>39655</v>
      </c>
      <c r="G275" s="43">
        <f t="shared" si="34"/>
        <v>39656</v>
      </c>
      <c r="H275" s="78"/>
      <c r="S275" s="109">
        <v>64</v>
      </c>
      <c r="T275" s="98">
        <v>2.5</v>
      </c>
      <c r="U275" s="98">
        <f t="shared" si="35"/>
        <v>20</v>
      </c>
    </row>
    <row r="276" spans="1:21" ht="12.75">
      <c r="A276" s="59"/>
      <c r="B276" s="59"/>
      <c r="C276" s="41" t="s">
        <v>118</v>
      </c>
      <c r="D276" s="90">
        <v>5</v>
      </c>
      <c r="E276" s="42">
        <v>8</v>
      </c>
      <c r="F276" s="43">
        <f t="shared" si="36"/>
        <v>39656</v>
      </c>
      <c r="G276" s="43">
        <f t="shared" si="34"/>
        <v>39664</v>
      </c>
      <c r="H276" s="78"/>
      <c r="S276" s="109">
        <v>192</v>
      </c>
      <c r="T276" s="98">
        <v>4</v>
      </c>
      <c r="U276" s="98">
        <f t="shared" si="35"/>
        <v>256</v>
      </c>
    </row>
    <row r="277" spans="1:21" ht="12.75">
      <c r="A277" s="59"/>
      <c r="B277" s="59"/>
      <c r="C277" s="41" t="s">
        <v>119</v>
      </c>
      <c r="D277" s="90">
        <v>0</v>
      </c>
      <c r="E277" s="42">
        <v>4</v>
      </c>
      <c r="F277" s="43">
        <f t="shared" si="36"/>
        <v>39664</v>
      </c>
      <c r="G277" s="43">
        <f t="shared" si="34"/>
        <v>39668</v>
      </c>
      <c r="H277" s="78"/>
      <c r="S277" s="109">
        <v>16</v>
      </c>
      <c r="T277" s="98">
        <v>2.5</v>
      </c>
      <c r="U277" s="98">
        <f t="shared" si="35"/>
        <v>80</v>
      </c>
    </row>
    <row r="278" spans="1:21" ht="12.75">
      <c r="A278" s="59"/>
      <c r="B278" s="59"/>
      <c r="C278" s="41" t="s">
        <v>117</v>
      </c>
      <c r="D278" s="90">
        <v>-1</v>
      </c>
      <c r="E278" s="42">
        <v>1</v>
      </c>
      <c r="F278" s="43">
        <f t="shared" si="36"/>
        <v>39668</v>
      </c>
      <c r="G278" s="43">
        <f t="shared" si="34"/>
        <v>39669</v>
      </c>
      <c r="H278" s="78"/>
      <c r="T278" s="98">
        <v>2.5</v>
      </c>
      <c r="U278" s="98">
        <f t="shared" si="35"/>
        <v>20</v>
      </c>
    </row>
    <row r="279" spans="1:21" ht="12.75">
      <c r="A279" s="59"/>
      <c r="B279" s="59"/>
      <c r="C279" s="41" t="s">
        <v>222</v>
      </c>
      <c r="D279" s="90">
        <v>6</v>
      </c>
      <c r="E279" s="42">
        <v>12</v>
      </c>
      <c r="F279" s="43">
        <f t="shared" si="36"/>
        <v>39669</v>
      </c>
      <c r="G279" s="43">
        <f t="shared" si="34"/>
        <v>39681</v>
      </c>
      <c r="H279" s="78"/>
      <c r="S279" s="109">
        <v>640</v>
      </c>
      <c r="T279" s="98">
        <v>2.5</v>
      </c>
      <c r="U279" s="98">
        <f t="shared" si="35"/>
        <v>240</v>
      </c>
    </row>
    <row r="280" spans="1:21" ht="12.75">
      <c r="A280" s="59"/>
      <c r="B280" s="59"/>
      <c r="C280" s="41" t="s">
        <v>115</v>
      </c>
      <c r="D280" s="90">
        <v>6</v>
      </c>
      <c r="E280" s="42">
        <v>5</v>
      </c>
      <c r="F280" s="43">
        <f t="shared" si="36"/>
        <v>39681</v>
      </c>
      <c r="G280" s="43">
        <f t="shared" si="34"/>
        <v>39686</v>
      </c>
      <c r="H280" s="78"/>
      <c r="S280" s="109">
        <v>48</v>
      </c>
      <c r="T280" s="98">
        <v>2.5</v>
      </c>
      <c r="U280" s="98">
        <f t="shared" si="35"/>
        <v>100</v>
      </c>
    </row>
    <row r="281" spans="1:21" ht="12.75">
      <c r="A281" s="59"/>
      <c r="B281" s="59"/>
      <c r="C281" s="41" t="s">
        <v>120</v>
      </c>
      <c r="D281" s="90">
        <v>4</v>
      </c>
      <c r="E281" s="42">
        <v>15</v>
      </c>
      <c r="F281" s="43">
        <f t="shared" si="36"/>
        <v>39686</v>
      </c>
      <c r="G281" s="43">
        <f>F281+E281</f>
        <v>39701</v>
      </c>
      <c r="H281" s="78"/>
      <c r="T281" s="98">
        <v>2.5</v>
      </c>
      <c r="U281" s="98">
        <f t="shared" si="35"/>
        <v>300</v>
      </c>
    </row>
    <row r="282" spans="1:21" ht="12.75">
      <c r="A282" s="59"/>
      <c r="B282" s="59"/>
      <c r="C282" s="165" t="s">
        <v>121</v>
      </c>
      <c r="D282" s="165"/>
      <c r="E282" s="166">
        <v>21</v>
      </c>
      <c r="F282" s="167">
        <f t="shared" si="36"/>
        <v>39701</v>
      </c>
      <c r="G282" s="167">
        <f>F282+E282</f>
        <v>39722</v>
      </c>
      <c r="H282" s="168"/>
      <c r="I282" s="169"/>
      <c r="J282" s="169"/>
      <c r="K282" s="169"/>
      <c r="L282" s="169"/>
      <c r="M282" s="169"/>
      <c r="N282" s="169"/>
      <c r="O282" s="169"/>
      <c r="P282" s="169"/>
      <c r="Q282" s="169"/>
      <c r="R282" s="169"/>
      <c r="S282" s="169"/>
      <c r="T282" s="169">
        <v>4</v>
      </c>
      <c r="U282" s="169">
        <f t="shared" si="35"/>
        <v>672</v>
      </c>
    </row>
    <row r="283" spans="2:21" ht="12.75">
      <c r="B283" s="59"/>
      <c r="C283" s="41" t="s">
        <v>122</v>
      </c>
      <c r="D283" s="94"/>
      <c r="E283" s="42">
        <v>8</v>
      </c>
      <c r="F283" s="43">
        <f t="shared" si="36"/>
        <v>39722</v>
      </c>
      <c r="G283" s="43">
        <f>F283+E283</f>
        <v>39730</v>
      </c>
      <c r="H283" s="78"/>
      <c r="T283" s="98">
        <v>2.5</v>
      </c>
      <c r="U283" s="98">
        <f t="shared" si="35"/>
        <v>160</v>
      </c>
    </row>
    <row r="284" spans="1:21" ht="12.75">
      <c r="A284" s="57"/>
      <c r="B284" s="59"/>
      <c r="C284" s="41" t="s">
        <v>123</v>
      </c>
      <c r="E284" s="42">
        <v>10</v>
      </c>
      <c r="F284" s="43">
        <f t="shared" si="36"/>
        <v>39730</v>
      </c>
      <c r="G284" s="43">
        <f>F284+E284</f>
        <v>39740</v>
      </c>
      <c r="T284" s="98">
        <v>2.5</v>
      </c>
      <c r="U284" s="98">
        <f t="shared" si="35"/>
        <v>200</v>
      </c>
    </row>
    <row r="285" spans="1:22" ht="12.75">
      <c r="A285" s="57"/>
      <c r="B285" s="59"/>
      <c r="C285" s="41" t="s">
        <v>127</v>
      </c>
      <c r="E285" s="80">
        <v>1</v>
      </c>
      <c r="F285" s="43">
        <f t="shared" si="36"/>
        <v>39740</v>
      </c>
      <c r="G285" s="43">
        <f>F285+E285</f>
        <v>39741</v>
      </c>
      <c r="I285" s="181"/>
      <c r="J285" s="181"/>
      <c r="K285" s="181"/>
      <c r="L285" s="181"/>
      <c r="M285" s="181"/>
      <c r="N285" s="181"/>
      <c r="O285" s="181"/>
      <c r="P285" s="181"/>
      <c r="Q285" s="181"/>
      <c r="R285" s="181"/>
      <c r="S285" s="182"/>
      <c r="T285" s="183">
        <v>2.5</v>
      </c>
      <c r="U285" s="183">
        <f t="shared" si="35"/>
        <v>20</v>
      </c>
      <c r="V285" s="181"/>
    </row>
    <row r="286" spans="1:22" s="172" customFormat="1" ht="15">
      <c r="A286" s="170" t="s">
        <v>128</v>
      </c>
      <c r="B286" s="184"/>
      <c r="C286" s="171"/>
      <c r="D286" s="185"/>
      <c r="H286" s="186"/>
      <c r="I286" s="187">
        <f>SUM(I283:I285,I267:I281,I251:I265,I235:I249,I223:I234,I206:I221,I189:I204,I117:I187,I106:I115,I91:I98,I71:I81)</f>
        <v>276</v>
      </c>
      <c r="J286" s="187">
        <f>SUM(J283:J285,J267:J281,J251:J265,J235:J249,J223:J234,J206:J221,J189:J204,J117:J187,J106:J115,J91:J98,J71:J81)</f>
        <v>0</v>
      </c>
      <c r="K286" s="187">
        <f>SUM(K283:K285,K267:K281,K251:K265,K235:K249,K223:K234,K206:K221,K189:K204,K117:K187,K106:K115,K91:K98,K71:K81)</f>
        <v>0</v>
      </c>
      <c r="L286" s="187">
        <f>SUM(L283:L285,L267:L281,L251:L265,L235:L249,L223:L234,L206:L221,L189:L204,L117:L187,L106:L115,L91:L98,L71:L81)</f>
        <v>0</v>
      </c>
      <c r="M286" s="187">
        <f>SUM(M283:M285,M267:M281,M251:M265,M235:M249,M223:M234,M206:M221,M189:M204,M117:M187,M106:M115,M91:M98,M71:M81)</f>
        <v>0</v>
      </c>
      <c r="N286" s="187">
        <f>SUM(N283:N285,N267:N281,N251:N265,N235:N249,N223:N234,N206:N221,N189:N204,N117:N187,N106:N115,N91:N98,N71:N81)</f>
        <v>0</v>
      </c>
      <c r="O286" s="187">
        <f>SUM(O283:O285,O267:O281,O251:O265,O235:O249,O223:O234,O206:O221,O189:O204,O117:O187,O106:O115,O91:O98,O71:O81)</f>
        <v>0</v>
      </c>
      <c r="P286" s="187">
        <f>SUM(P283:P285,P267:P281,P251:P265,P235:P249,P223:P234,P206:P221,P189:P204,P117:P187,P106:P115,P91:P98,P71:P81)</f>
        <v>5178</v>
      </c>
      <c r="Q286" s="187">
        <f>SUM(Q283:Q285,Q267:Q281,Q251:Q265,Q235:Q249,Q223:Q234,Q206:Q221,Q189:Q204,Q117:Q187,Q106:Q115,Q91:Q98,Q71:Q81)</f>
        <v>0</v>
      </c>
      <c r="R286" s="187">
        <f>SUM(R283:R285,R267:R281,R251:R265,R235:R249,R223:R234,R206:R221,R189:R204,R117:R187,R106:R115,R91:R98,R71:R81)</f>
        <v>0</v>
      </c>
      <c r="S286" s="187">
        <f>SUM(S283:S285,S267:S281,S251:S265,S235:S249,S223:S234,S206:S221,S189:S204,S117:S187,S106:S115,S91:S98,S71:S81)</f>
        <v>23206.386540000007</v>
      </c>
      <c r="T286" s="187"/>
      <c r="U286" s="187">
        <f>SUM(U283:U285,U267:U281,U251:U265,U235:U249,U223:U234,U206:U221,U189:U204,U117:U187,U106:U115,U91:U98,U71:U81)</f>
        <v>52750.399999999994</v>
      </c>
      <c r="V286" s="187">
        <f>SUM(V283:V285,V267:V281,V251:V265,V235:V249,V223:V234,V206:V221,V189:V204,V117:V187,V106:V115,V91:V98,V71:V81)</f>
        <v>3452</v>
      </c>
    </row>
    <row r="287" spans="3:22" ht="17.25">
      <c r="C287" s="189" t="s">
        <v>223</v>
      </c>
      <c r="D287" s="190"/>
      <c r="E287" s="189"/>
      <c r="F287" s="189"/>
      <c r="G287" s="189"/>
      <c r="H287" s="191"/>
      <c r="I287" s="192">
        <f>SUM(I286,I68)</f>
        <v>276</v>
      </c>
      <c r="J287" s="192">
        <f>SUM(J286,J68)</f>
        <v>0</v>
      </c>
      <c r="K287" s="192">
        <f>SUM(K286,K68)</f>
        <v>0</v>
      </c>
      <c r="L287" s="192">
        <f>SUM(L286,L68)</f>
        <v>0</v>
      </c>
      <c r="M287" s="192">
        <f>SUM(M286,M68)</f>
        <v>0</v>
      </c>
      <c r="N287" s="192">
        <f>SUM(N286,N68)</f>
        <v>1685</v>
      </c>
      <c r="O287" s="192">
        <f>SUM(O286,O68)</f>
        <v>0</v>
      </c>
      <c r="P287" s="192">
        <f>SUM(P286,P68)</f>
        <v>12621.375</v>
      </c>
      <c r="Q287" s="192">
        <f>SUM(Q286,Q68)</f>
        <v>0</v>
      </c>
      <c r="R287" s="192">
        <f>SUM(R286,R68)</f>
        <v>0</v>
      </c>
      <c r="S287" s="192">
        <f>SUM(S286,S68)</f>
        <v>23387.386540000007</v>
      </c>
      <c r="T287" s="192"/>
      <c r="U287" s="192">
        <f>SUM(U286,U68)</f>
        <v>52750.399999999994</v>
      </c>
      <c r="V287" s="192">
        <f>SUM(V286,V68)</f>
        <v>3452</v>
      </c>
    </row>
    <row r="288" spans="9:22" ht="12.75">
      <c r="I288" s="196">
        <v>1358</v>
      </c>
      <c r="J288" s="196"/>
      <c r="K288" s="196"/>
      <c r="L288" s="196"/>
      <c r="M288" s="196"/>
      <c r="N288" s="196">
        <v>170</v>
      </c>
      <c r="O288" s="196"/>
      <c r="P288" s="196">
        <v>161</v>
      </c>
      <c r="Q288" s="196"/>
      <c r="R288" s="196"/>
      <c r="S288" s="197"/>
      <c r="T288" s="198"/>
      <c r="U288" s="199">
        <v>81</v>
      </c>
      <c r="V288" s="196">
        <v>142</v>
      </c>
    </row>
    <row r="289" spans="8:31" ht="12.75">
      <c r="H289" s="76" t="s">
        <v>224</v>
      </c>
      <c r="I289" s="188">
        <f>+I288*I287</f>
        <v>374808</v>
      </c>
      <c r="J289" s="188">
        <f aca="true" t="shared" si="37" ref="J289:V289">+J288*J287</f>
        <v>0</v>
      </c>
      <c r="K289" s="188">
        <f t="shared" si="37"/>
        <v>0</v>
      </c>
      <c r="L289" s="188">
        <f t="shared" si="37"/>
        <v>0</v>
      </c>
      <c r="M289" s="188">
        <f t="shared" si="37"/>
        <v>0</v>
      </c>
      <c r="N289" s="188">
        <f t="shared" si="37"/>
        <v>286450</v>
      </c>
      <c r="O289" s="188">
        <f t="shared" si="37"/>
        <v>0</v>
      </c>
      <c r="P289" s="188">
        <f t="shared" si="37"/>
        <v>2032041.375</v>
      </c>
      <c r="Q289" s="188">
        <f t="shared" si="37"/>
        <v>0</v>
      </c>
      <c r="R289" s="188">
        <f t="shared" si="37"/>
        <v>0</v>
      </c>
      <c r="S289" s="188">
        <f t="shared" si="37"/>
        <v>0</v>
      </c>
      <c r="T289" s="188">
        <f t="shared" si="37"/>
        <v>0</v>
      </c>
      <c r="U289" s="188">
        <f t="shared" si="37"/>
        <v>4272782.399999999</v>
      </c>
      <c r="V289" s="188">
        <f t="shared" si="37"/>
        <v>490184</v>
      </c>
      <c r="AE289" s="96">
        <f>SUM(I289:AD289)</f>
        <v>7456265.774999999</v>
      </c>
    </row>
    <row r="290" spans="3:22" ht="12.75">
      <c r="C290" s="97"/>
      <c r="I290" s="96"/>
      <c r="P290" s="96"/>
      <c r="U290" s="96"/>
      <c r="V290" s="96"/>
    </row>
    <row r="291" ht="12.75">
      <c r="C291" s="96"/>
    </row>
  </sheetData>
  <printOptions gridLines="1" horizontalCentered="1"/>
  <pageMargins left="0.25" right="0.25" top="0.44" bottom="0.35" header="0.25" footer="0.25"/>
  <pageSetup fitToHeight="5" fitToWidth="1" horizontalDpi="600" verticalDpi="600" orientation="portrait" paperSize="3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2007-04-10T19:15:34Z</cp:lastPrinted>
  <dcterms:created xsi:type="dcterms:W3CDTF">2007-03-30T20:59:22Z</dcterms:created>
  <dcterms:modified xsi:type="dcterms:W3CDTF">2007-04-10T19:15:50Z</dcterms:modified>
  <cp:category/>
  <cp:version/>
  <cp:contentType/>
  <cp:contentStatus/>
</cp:coreProperties>
</file>