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19320" windowHeight="5175" activeTab="2"/>
  </bookViews>
  <sheets>
    <sheet name="Input Data" sheetId="1" r:id="rId1"/>
    <sheet name="offsets" sheetId="2" r:id="rId2"/>
    <sheet name="Adjustments" sheetId="3" r:id="rId3"/>
    <sheet name="Super Point Data" sheetId="4" r:id="rId4"/>
    <sheet name="Stability Checks" sheetId="5" r:id="rId5"/>
  </sheets>
  <definedNames/>
  <calcPr fullCalcOnLoad="1"/>
</workbook>
</file>

<file path=xl/sharedStrings.xml><?xml version="1.0" encoding="utf-8"?>
<sst xmlns="http://schemas.openxmlformats.org/spreadsheetml/2006/main" count="380" uniqueCount="96">
  <si>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</si>
  <si>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</si>
  <si>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</si>
  <si>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</si>
  <si>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</si>
  <si>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</si>
  <si>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</si>
  <si>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</si>
  <si>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</si>
  <si>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</si>
  <si>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</si>
  <si>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</si>
  <si>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</si>
  <si>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</si>
  <si>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</si>
  <si>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</si>
  <si>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</si>
  <si>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</si>
  <si>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</si>
  <si>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</si>
  <si>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</si>
  <si>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</si>
  <si>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</si>
  <si>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</si>
  <si>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</si>
  <si>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</si>
  <si>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</si>
  <si>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</si>
  <si>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</si>
  <si>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</si>
  <si>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</si>
  <si>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</si>
  <si>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</si>
  <si>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</si>
  <si>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</si>
  <si>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</si>
  <si>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</si>
  <si>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</si>
  <si>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</si>
  <si>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</si>
  <si>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</si>
  <si>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</si>
  <si>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</si>
  <si>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</si>
  <si>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</si>
  <si>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</si>
  <si>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</si>
  <si>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</si>
  <si>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</si>
  <si>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</si>
  <si>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</si>
  <si>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</si>
  <si>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</si>
  <si>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</si>
  <si>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</si>
  <si>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</si>
  <si>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</si>
  <si>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</si>
  <si>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</si>
  <si>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</si>
  <si>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</si>
  <si>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</si>
  <si>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</si>
  <si>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</si>
  <si>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</si>
  <si>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</si>
  <si>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</si>
  <si>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</si>
  <si>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</si>
  <si>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</si>
  <si>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</si>
  <si>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</si>
  <si>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</si>
  <si>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HOW TO USE THIS SHEET: Cut and paste data into X,Y, Z columns. Select ALL the Columns and The (ROWS +1), Press the Summation Button, on the next available enter averaging formula.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</si>
  <si>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</si>
  <si>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</si>
  <si>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</si>
  <si>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</si>
  <si>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</si>
  <si>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</si>
  <si>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</si>
  <si>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</si>
  <si>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/>
  </si>
  <si>
    <t>dx</t>
  </si>
  <si>
    <t>dy</t>
  </si>
  <si>
    <t>dz</t>
  </si>
  <si>
    <t>"remaining"</t>
  </si>
  <si>
    <t>AVERAGE</t>
  </si>
  <si>
    <t>Adjustment History - Trending</t>
  </si>
  <si>
    <t>#5 on 9-27</t>
  </si>
  <si>
    <t>#4 on 9-27</t>
  </si>
  <si>
    <t>#3 on 9-27</t>
  </si>
  <si>
    <t>#2 on 9-27</t>
  </si>
  <si>
    <t>#1 on 9-25</t>
  </si>
  <si>
    <t>FOR CHART</t>
  </si>
  <si>
    <t>AVG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</si>
</sst>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0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6" fontId="0" fillId="2" borderId="43" xfId="0" applyNumberFormat="1" applyFill="1" applyBorder="1" applyAlignment="1">
      <alignment horizontal="center"/>
    </xf>
    <xf numFmtId="1" fontId="0" fillId="2" borderId="41" xfId="0" applyNumberFormat="1" applyFill="1" applyBorder="1" applyAlignment="1">
      <alignment horizontal="center"/>
    </xf>
    <xf numFmtId="2" fontId="0" fillId="2" borderId="42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2" xfId="0" applyNumberFormat="1" applyFont="1" applyFill="1" applyBorder="1" applyAlignment="1" quotePrefix="1">
      <alignment horizontal="center"/>
    </xf>
    <xf numFmtId="164" fontId="8" fillId="0" borderId="53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2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2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2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2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2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2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2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2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2" xfId="0" applyNumberFormat="1" applyFont="1" applyFill="1" applyBorder="1" applyAlignment="1" quotePrefix="1">
      <alignment horizontal="center"/>
    </xf>
    <xf numFmtId="0" fontId="8" fillId="0" borderId="54" xfId="0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2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2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2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2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2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17" borderId="5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60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1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2" xfId="0" applyFont="1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0" borderId="0" xfId="0" applyAlignment="1" quotePrefix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0" fontId="1" fillId="4" borderId="0" xfId="0" applyFont="1" applyFill="1" applyBorder="1" applyAlignment="1" quotePrefix="1">
      <alignment horizontal="center"/>
    </xf>
    <xf numFmtId="164" fontId="1" fillId="5" borderId="63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1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3" borderId="0" xfId="0" applyFill="1" applyAlignment="1">
      <alignment/>
    </xf>
    <xf numFmtId="0" fontId="4" fillId="0" borderId="0" xfId="0" applyFont="1" applyAlignment="1">
      <alignment horizontal="center"/>
    </xf>
    <xf numFmtId="0" fontId="9" fillId="18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0" fillId="11" borderId="0" xfId="0" applyFill="1" applyAlignment="1">
      <alignment/>
    </xf>
    <xf numFmtId="0" fontId="9" fillId="11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0" fillId="19" borderId="0" xfId="0" applyFill="1" applyAlignment="1">
      <alignment/>
    </xf>
    <xf numFmtId="0" fontId="9" fillId="19" borderId="0" xfId="0" applyFont="1" applyFill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20" borderId="0" xfId="0" applyFill="1" applyAlignment="1">
      <alignment/>
    </xf>
    <xf numFmtId="0" fontId="9" fillId="20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5" xfId="0" applyNumberFormat="1" applyBorder="1" applyAlignment="1">
      <alignment horizontal="right"/>
    </xf>
    <xf numFmtId="164" fontId="0" fillId="0" borderId="66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8" xfId="0" applyNumberFormat="1" applyBorder="1" applyAlignment="1">
      <alignment horizontal="right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164" fontId="0" fillId="0" borderId="71" xfId="0" applyNumberFormat="1" applyBorder="1" applyAlignment="1">
      <alignment horizontal="right"/>
    </xf>
    <xf numFmtId="164" fontId="0" fillId="0" borderId="72" xfId="0" applyNumberFormat="1" applyBorder="1" applyAlignment="1">
      <alignment horizontal="center"/>
    </xf>
    <xf numFmtId="0" fontId="7" fillId="21" borderId="1" xfId="0" applyFont="1" applyFill="1" applyBorder="1" applyAlignment="1">
      <alignment/>
    </xf>
    <xf numFmtId="0" fontId="4" fillId="21" borderId="2" xfId="0" applyFont="1" applyFill="1" applyBorder="1" applyAlignment="1">
      <alignment/>
    </xf>
    <xf numFmtId="0" fontId="4" fillId="21" borderId="3" xfId="0" applyFont="1" applyFill="1" applyBorder="1" applyAlignment="1">
      <alignment/>
    </xf>
    <xf numFmtId="0" fontId="0" fillId="21" borderId="8" xfId="0" applyFill="1" applyBorder="1" applyAlignment="1">
      <alignment/>
    </xf>
    <xf numFmtId="0" fontId="4" fillId="21" borderId="9" xfId="0" applyFont="1" applyFill="1" applyBorder="1" applyAlignment="1">
      <alignment/>
    </xf>
    <xf numFmtId="0" fontId="4" fillId="21" borderId="14" xfId="0" applyFont="1" applyFill="1" applyBorder="1" applyAlignment="1">
      <alignment/>
    </xf>
    <xf numFmtId="0" fontId="0" fillId="21" borderId="10" xfId="0" applyFill="1" applyBorder="1" applyAlignment="1">
      <alignment/>
    </xf>
    <xf numFmtId="166" fontId="0" fillId="21" borderId="6" xfId="0" applyNumberFormat="1" applyFill="1" applyBorder="1" applyAlignment="1">
      <alignment/>
    </xf>
    <xf numFmtId="166" fontId="0" fillId="21" borderId="11" xfId="0" applyNumberFormat="1" applyFill="1" applyBorder="1" applyAlignment="1">
      <alignment/>
    </xf>
    <xf numFmtId="0" fontId="0" fillId="21" borderId="15" xfId="0" applyFill="1" applyBorder="1" applyAlignment="1">
      <alignment/>
    </xf>
    <xf numFmtId="166" fontId="0" fillId="21" borderId="7" xfId="0" applyNumberFormat="1" applyFill="1" applyBorder="1" applyAlignment="1">
      <alignment/>
    </xf>
    <xf numFmtId="166" fontId="0" fillId="21" borderId="12" xfId="0" applyNumberFormat="1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/>
    </xf>
    <xf numFmtId="0" fontId="5" fillId="5" borderId="7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2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7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70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3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4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166" fontId="0" fillId="5" borderId="53" xfId="0" applyNumberForma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166" fontId="0" fillId="0" borderId="40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166" fontId="0" fillId="0" borderId="63" xfId="0" applyNumberFormat="1" applyFill="1" applyBorder="1" applyAlignment="1">
      <alignment/>
    </xf>
    <xf numFmtId="166" fontId="0" fillId="0" borderId="61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Adjustment History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Adjustments!$B$28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Adjustments!$C$28:$H$28</c:f>
              <c:numCache/>
            </c:numRef>
          </c:val>
          <c:smooth val="0"/>
        </c:ser>
        <c:ser>
          <c:idx val="1"/>
          <c:order val="1"/>
          <c:tx>
            <c:strRef>
              <c:f>Adjustments!$B$29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2"/>
          <c:order val="2"/>
          <c:tx>
            <c:strRef>
              <c:f>Adjustments!$B$30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3"/>
          <c:order val="3"/>
          <c:tx>
            <c:strRef>
              <c:f>Adjustments!$B$31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4"/>
          <c:order val="4"/>
          <c:tx>
            <c:strRef>
              <c:f>Adjustments!$B$32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5"/>
          <c:order val="5"/>
          <c:tx>
            <c:strRef>
              <c:f>Adjustments!$B$33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6"/>
          <c:order val="6"/>
          <c:tx>
            <c:strRef>
              <c:f>Adjustments!$B$34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7"/>
          <c:order val="7"/>
          <c:tx>
            <c:strRef>
              <c:f>Adjustments!$B$35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8"/>
          <c:order val="8"/>
          <c:tx>
            <c:strRef>
              <c:f>Adjustments!$B$36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9"/>
          <c:order val="9"/>
          <c:tx>
            <c:strRef>
              <c:f>Adjustments!$B$37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10"/>
          <c:order val="10"/>
          <c:tx>
            <c:strRef>
              <c:f>Adjustments!$B$38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1"/>
          <c:order val="11"/>
          <c:tx>
            <c:strRef>
              <c:f>Adjustments!$B$39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2"/>
          <c:order val="12"/>
          <c:tx>
            <c:strRef>
              <c:f>Adjustments!$B$40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3"/>
          <c:order val="13"/>
          <c:tx>
            <c:strRef>
              <c:f>Adjustments!$B$41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4"/>
          <c:order val="14"/>
          <c:tx>
            <c:strRef>
              <c:f>Adjustments!$B$42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5"/>
          <c:order val="15"/>
          <c:tx>
            <c:strRef>
              <c:f>Adjustments!$B$43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marker val="1"/>
        <c:axId val="57337724"/>
        <c:axId val="46277469"/>
      </c:lineChart>
      <c:catAx>
        <c:axId val="5733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77469"/>
        <c:crosses val="autoZero"/>
        <c:auto val="1"/>
        <c:lblOffset val="100"/>
        <c:noMultiLvlLbl val="0"/>
      </c:catAx>
      <c:valAx>
        <c:axId val="46277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37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28</xdr:row>
      <xdr:rowOff>38100</xdr:rowOff>
    </xdr:from>
    <xdr:to>
      <xdr:col>24</xdr:col>
      <xdr:colOff>276225</xdr:colOff>
      <xdr:row>62</xdr:row>
      <xdr:rowOff>9525</xdr:rowOff>
    </xdr:to>
    <xdr:graphicFrame>
      <xdr:nvGraphicFramePr>
        <xdr:cNvPr id="1" name="Chart 3"/>
        <xdr:cNvGraphicFramePr/>
      </xdr:nvGraphicFramePr>
      <xdr:xfrm>
        <a:off x="8324850" y="4629150"/>
        <a:ext cx="96297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0">
      <selection activeCell="J29" sqref="J29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6.421875" style="0" customWidth="1"/>
  </cols>
  <sheetData>
    <row r="1" spans="1:9" ht="30.75" customHeight="1" thickBot="1">
      <c r="A1" s="81" t="s">
        <v>43</v>
      </c>
      <c r="B1" s="80"/>
      <c r="C1" s="80"/>
      <c r="D1" s="80"/>
      <c r="E1" s="80"/>
      <c r="F1" s="80"/>
      <c r="I1" s="1"/>
    </row>
    <row r="2" spans="1:9" ht="13.5" thickBot="1">
      <c r="A2" s="5" t="s">
        <v>44</v>
      </c>
      <c r="B2" s="6"/>
      <c r="C2" s="6"/>
      <c r="D2" s="6"/>
      <c r="E2" s="6"/>
      <c r="F2" s="6"/>
      <c r="G2" s="6"/>
      <c r="H2" s="7"/>
      <c r="I2" s="3"/>
    </row>
    <row r="3" spans="1:9" ht="12.75">
      <c r="A3" s="86"/>
      <c r="B3" s="94" t="s">
        <v>1</v>
      </c>
      <c r="C3" s="95" t="s">
        <v>2</v>
      </c>
      <c r="D3" s="96" t="s">
        <v>3</v>
      </c>
      <c r="E3" s="94" t="s">
        <v>12</v>
      </c>
      <c r="F3" s="95" t="s">
        <v>13</v>
      </c>
      <c r="G3" s="95" t="s">
        <v>34</v>
      </c>
      <c r="H3" s="97" t="s">
        <v>33</v>
      </c>
      <c r="I3" s="16"/>
    </row>
    <row r="4" spans="1:9" ht="13.5" thickBot="1">
      <c r="A4" s="104" t="s">
        <v>0</v>
      </c>
      <c r="B4" s="98"/>
      <c r="C4" s="99"/>
      <c r="D4" s="100"/>
      <c r="E4" s="98"/>
      <c r="F4" s="99"/>
      <c r="G4" s="101">
        <f>IF(D5&gt;-1,D5,"")</f>
      </c>
      <c r="H4" s="102"/>
      <c r="I4" s="4"/>
    </row>
    <row r="5" spans="1:9" ht="12.75">
      <c r="A5" s="103">
        <v>1</v>
      </c>
      <c r="B5" s="89">
        <v>83.74574551853605</v>
      </c>
      <c r="C5" s="90">
        <v>-25.501470417990898</v>
      </c>
      <c r="D5" s="91">
        <v>-35.083741499116236</v>
      </c>
      <c r="E5" s="92">
        <f>57.3*ATAN2(B5-60,C5)</f>
        <v>-47.0452666731238</v>
      </c>
      <c r="F5" s="93">
        <f>57.3*ATAN2(B5,D5)</f>
        <v>-22.732025886144523</v>
      </c>
      <c r="G5" s="90">
        <f aca="true" t="shared" si="0" ref="G5:G19">SUMPRODUCT(G$24:I$24,B5:D5)</f>
        <v>-4.325201111115192</v>
      </c>
      <c r="H5" s="91">
        <f aca="true" t="shared" si="1" ref="H5:H19">SUMPRODUCT(G$23:I$23,B5:D5)</f>
        <v>26.95502236405632</v>
      </c>
      <c r="I5" s="4"/>
    </row>
    <row r="6" spans="1:9" ht="12.75">
      <c r="A6" s="87">
        <v>2</v>
      </c>
      <c r="B6" s="82">
        <v>65.0788383861351</v>
      </c>
      <c r="C6" s="22">
        <v>-30.739448115367086</v>
      </c>
      <c r="D6" s="83">
        <v>-44.248761117485245</v>
      </c>
      <c r="E6" s="92">
        <f aca="true" t="shared" si="2" ref="E6:E19">57.3*ATAN2(B6-60,C6)</f>
        <v>-80.62416165025003</v>
      </c>
      <c r="F6" s="93">
        <f aca="true" t="shared" si="3" ref="F6:F19">57.3*ATAN2(B6,D6)</f>
        <v>-34.21530296792929</v>
      </c>
      <c r="G6" s="22">
        <f t="shared" si="0"/>
        <v>-19.32196066872535</v>
      </c>
      <c r="H6" s="83">
        <f t="shared" si="1"/>
        <v>7.935353398451703</v>
      </c>
      <c r="I6" s="4"/>
    </row>
    <row r="7" spans="1:9" ht="12.75">
      <c r="A7" s="87">
        <v>3</v>
      </c>
      <c r="B7" s="82">
        <v>43.85166809196184</v>
      </c>
      <c r="C7" s="22">
        <v>-33.10296002961675</v>
      </c>
      <c r="D7" s="83">
        <v>-36.67892365169273</v>
      </c>
      <c r="E7" s="92">
        <f t="shared" si="2"/>
        <v>-116.0126549874996</v>
      </c>
      <c r="F7" s="93">
        <f t="shared" si="3"/>
        <v>-39.91311802376675</v>
      </c>
      <c r="G7" s="22">
        <f t="shared" si="0"/>
        <v>-19.46876008798294</v>
      </c>
      <c r="H7" s="83">
        <f t="shared" si="1"/>
        <v>0.08962327063516895</v>
      </c>
      <c r="I7" s="4"/>
    </row>
    <row r="8" spans="1:9" ht="12.75">
      <c r="A8" s="87">
        <v>4</v>
      </c>
      <c r="B8" s="82">
        <v>32.772603690033236</v>
      </c>
      <c r="C8" s="22">
        <v>-26.347500169630603</v>
      </c>
      <c r="D8" s="83">
        <v>-15.449174396126717</v>
      </c>
      <c r="E8" s="92">
        <f t="shared" si="2"/>
        <v>-135.95093567926972</v>
      </c>
      <c r="F8" s="93">
        <f t="shared" si="3"/>
        <v>-25.241290828708173</v>
      </c>
      <c r="G8" s="22">
        <f t="shared" si="0"/>
        <v>-3.3085845660543605</v>
      </c>
      <c r="H8" s="83">
        <f t="shared" si="1"/>
        <v>9.231069392191854</v>
      </c>
      <c r="I8" s="4"/>
    </row>
    <row r="9" spans="1:9" ht="12.75">
      <c r="A9" s="87">
        <v>5</v>
      </c>
      <c r="B9" s="82">
        <v>31.429411630339562</v>
      </c>
      <c r="C9" s="22">
        <v>-7.551759260312627</v>
      </c>
      <c r="D9" s="83">
        <v>-13.908731907587638</v>
      </c>
      <c r="E9" s="92">
        <f t="shared" si="2"/>
        <v>-165.20638709272163</v>
      </c>
      <c r="F9" s="93">
        <f t="shared" si="3"/>
        <v>-23.873004134012355</v>
      </c>
      <c r="G9" s="22">
        <f t="shared" si="0"/>
        <v>-2.320440867599439</v>
      </c>
      <c r="H9" s="83">
        <f t="shared" si="1"/>
        <v>9.547729587081148</v>
      </c>
      <c r="I9" s="4"/>
    </row>
    <row r="10" spans="1:9" ht="12.75">
      <c r="A10" s="87">
        <v>6</v>
      </c>
      <c r="B10" s="82">
        <v>20.38321395863349</v>
      </c>
      <c r="C10" s="22">
        <v>9.896514940801177</v>
      </c>
      <c r="D10" s="83">
        <v>-8.675689943540263</v>
      </c>
      <c r="E10" s="92">
        <f t="shared" si="2"/>
        <v>165.9864388729072</v>
      </c>
      <c r="F10" s="93">
        <f t="shared" si="3"/>
        <v>-23.05771589644596</v>
      </c>
      <c r="G10" s="22">
        <f t="shared" si="0"/>
        <v>-1.1810120606017023</v>
      </c>
      <c r="H10" s="83">
        <f t="shared" si="1"/>
        <v>6.4561133067271035</v>
      </c>
      <c r="I10" s="4"/>
    </row>
    <row r="11" spans="1:9" ht="12.75">
      <c r="A11" s="87">
        <v>7</v>
      </c>
      <c r="B11" s="82">
        <v>56.052843043105284</v>
      </c>
      <c r="C11" s="22">
        <v>44.56241191233563</v>
      </c>
      <c r="D11" s="83">
        <v>-22.725265692056425</v>
      </c>
      <c r="E11" s="92">
        <f t="shared" si="2"/>
        <v>95.06881894526843</v>
      </c>
      <c r="F11" s="93">
        <f t="shared" si="3"/>
        <v>-22.070526093576945</v>
      </c>
      <c r="G11" s="22">
        <f t="shared" si="0"/>
        <v>-2.18356306481051</v>
      </c>
      <c r="H11" s="83">
        <f t="shared" si="1"/>
        <v>18.621509494010223</v>
      </c>
      <c r="I11" s="4"/>
    </row>
    <row r="12" spans="1:9" ht="12.75">
      <c r="A12" s="87">
        <v>8</v>
      </c>
      <c r="B12" s="82">
        <v>76.52654361522113</v>
      </c>
      <c r="C12" s="22">
        <v>31.387876114213974</v>
      </c>
      <c r="D12" s="83">
        <v>-30.069614670432948</v>
      </c>
      <c r="E12" s="92">
        <f t="shared" si="2"/>
        <v>62.236597383535745</v>
      </c>
      <c r="F12" s="93">
        <f t="shared" si="3"/>
        <v>-21.452958527470663</v>
      </c>
      <c r="G12" s="22">
        <f t="shared" si="0"/>
        <v>-2.082575600185571</v>
      </c>
      <c r="H12" s="83">
        <f t="shared" si="1"/>
        <v>26.15565282298662</v>
      </c>
      <c r="I12" s="4"/>
    </row>
    <row r="13" spans="1:9" ht="12.75">
      <c r="A13" s="87">
        <v>9</v>
      </c>
      <c r="B13" s="82">
        <v>63.061279491730275</v>
      </c>
      <c r="C13" s="22">
        <v>22.562221774643838</v>
      </c>
      <c r="D13" s="83">
        <v>-49.82567481059912</v>
      </c>
      <c r="E13" s="92">
        <f t="shared" si="2"/>
        <v>82.27925940760261</v>
      </c>
      <c r="F13" s="93">
        <f t="shared" si="3"/>
        <v>-38.31562123270398</v>
      </c>
      <c r="G13" s="22">
        <f t="shared" si="0"/>
        <v>-25.252591095136662</v>
      </c>
      <c r="H13" s="83">
        <f t="shared" si="1"/>
        <v>2.3663277949513954</v>
      </c>
      <c r="I13" s="4"/>
    </row>
    <row r="14" spans="1:9" ht="12.75">
      <c r="A14" s="87">
        <v>10</v>
      </c>
      <c r="B14" s="82">
        <v>68.9757275157925</v>
      </c>
      <c r="C14" s="22">
        <v>-14.775826580458348</v>
      </c>
      <c r="D14" s="83">
        <v>-55.39278627902858</v>
      </c>
      <c r="E14" s="92">
        <f t="shared" si="2"/>
        <v>-58.72730792495736</v>
      </c>
      <c r="F14" s="93">
        <f t="shared" si="3"/>
        <v>-38.76998492319564</v>
      </c>
      <c r="G14" s="22">
        <f t="shared" si="0"/>
        <v>-28.46110430023045</v>
      </c>
      <c r="H14" s="83">
        <f t="shared" si="1"/>
        <v>1.9034068983393055</v>
      </c>
      <c r="I14" s="4"/>
    </row>
    <row r="15" spans="1:9" ht="12.75">
      <c r="A15" s="87">
        <v>11</v>
      </c>
      <c r="B15" s="82"/>
      <c r="C15" s="22"/>
      <c r="D15" s="83"/>
      <c r="E15" s="92">
        <f t="shared" si="2"/>
        <v>180.01325905069513</v>
      </c>
      <c r="F15" s="93" t="e">
        <f t="shared" si="3"/>
        <v>#DIV/0!</v>
      </c>
      <c r="G15" s="22">
        <f t="shared" si="0"/>
        <v>0</v>
      </c>
      <c r="H15" s="83">
        <f t="shared" si="1"/>
        <v>0</v>
      </c>
      <c r="I15" s="4"/>
    </row>
    <row r="16" spans="1:9" ht="12.75">
      <c r="A16" s="87">
        <v>12</v>
      </c>
      <c r="B16" s="82"/>
      <c r="C16" s="22"/>
      <c r="D16" s="83"/>
      <c r="E16" s="92">
        <f t="shared" si="2"/>
        <v>180.01325905069513</v>
      </c>
      <c r="F16" s="93" t="e">
        <f t="shared" si="3"/>
        <v>#DIV/0!</v>
      </c>
      <c r="G16" s="22">
        <f t="shared" si="0"/>
        <v>0</v>
      </c>
      <c r="H16" s="83">
        <f t="shared" si="1"/>
        <v>0</v>
      </c>
      <c r="I16" s="4"/>
    </row>
    <row r="17" spans="1:9" ht="13.5" thickBot="1">
      <c r="A17" s="87">
        <v>13</v>
      </c>
      <c r="B17" s="82"/>
      <c r="C17" s="22"/>
      <c r="D17" s="83"/>
      <c r="E17" s="92">
        <f t="shared" si="2"/>
        <v>180.01325905069513</v>
      </c>
      <c r="F17" s="93" t="e">
        <f t="shared" si="3"/>
        <v>#DIV/0!</v>
      </c>
      <c r="G17" s="22">
        <f t="shared" si="0"/>
        <v>0</v>
      </c>
      <c r="H17" s="83">
        <f t="shared" si="1"/>
        <v>0</v>
      </c>
      <c r="I17" s="4"/>
    </row>
    <row r="18" spans="1:14" ht="13.5" thickBot="1">
      <c r="A18" s="87">
        <v>14</v>
      </c>
      <c r="B18" s="82"/>
      <c r="C18" s="22"/>
      <c r="D18" s="83"/>
      <c r="E18" s="92">
        <f t="shared" si="2"/>
        <v>180.01325905069513</v>
      </c>
      <c r="F18" s="93" t="e">
        <f t="shared" si="3"/>
        <v>#DIV/0!</v>
      </c>
      <c r="G18" s="22">
        <f t="shared" si="0"/>
        <v>0</v>
      </c>
      <c r="H18" s="83">
        <f t="shared" si="1"/>
        <v>0</v>
      </c>
      <c r="I18" s="4"/>
      <c r="J18" s="24" t="s">
        <v>46</v>
      </c>
      <c r="K18" s="25"/>
      <c r="L18" s="25"/>
      <c r="M18" s="25"/>
      <c r="N18" s="365" t="s">
        <v>53</v>
      </c>
    </row>
    <row r="19" spans="1:14" ht="13.5" thickBot="1">
      <c r="A19" s="88">
        <v>15</v>
      </c>
      <c r="B19" s="84"/>
      <c r="C19" s="23"/>
      <c r="D19" s="85"/>
      <c r="E19" s="92">
        <f t="shared" si="2"/>
        <v>180.01325905069513</v>
      </c>
      <c r="F19" s="93" t="e">
        <f t="shared" si="3"/>
        <v>#DIV/0!</v>
      </c>
      <c r="G19" s="23">
        <f t="shared" si="0"/>
        <v>0</v>
      </c>
      <c r="H19" s="85">
        <f t="shared" si="1"/>
        <v>0</v>
      </c>
      <c r="I19" s="4"/>
      <c r="J19" s="330" t="s">
        <v>47</v>
      </c>
      <c r="K19" s="331"/>
      <c r="L19" s="336">
        <v>20</v>
      </c>
      <c r="M19" s="336">
        <v>0</v>
      </c>
      <c r="N19" s="328"/>
    </row>
    <row r="20" spans="10:15" ht="12.75">
      <c r="J20" s="334" t="s">
        <v>48</v>
      </c>
      <c r="K20" s="335">
        <v>1</v>
      </c>
      <c r="L20" s="336">
        <v>40</v>
      </c>
      <c r="M20" s="336">
        <v>20</v>
      </c>
      <c r="N20" s="328">
        <f>IF(AND(K19=1,ISBLANK(K20),ISBLANK(K21)),20,IF(AND(K20=1,ISBLANK(K19),ISBLANK(K21)),40,IF(AND(K21=1,ISBLANK(K19),ISBLANK(K20)),60)))</f>
        <v>40</v>
      </c>
      <c r="O20" t="s">
        <v>81</v>
      </c>
    </row>
    <row r="21" spans="10:15" ht="13.5" thickBot="1">
      <c r="J21" s="337" t="s">
        <v>49</v>
      </c>
      <c r="K21" s="338"/>
      <c r="L21" s="336">
        <v>60</v>
      </c>
      <c r="M21" s="336">
        <v>40</v>
      </c>
      <c r="N21" s="328">
        <f>IF(AND(K19=1,ISBLANK(K20),ISBLANK(K21)),0,IF(AND(K20=1,ISBLANK(K19),ISBLANK(K21)),20,IF(AND(K21=1,ISBLANK(K19),ISBLANK(K20)),40)))</f>
        <v>20</v>
      </c>
      <c r="O21" t="s">
        <v>78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4" t="s">
        <v>50</v>
      </c>
      <c r="K22" s="25"/>
      <c r="L22" s="25"/>
      <c r="M22" s="25"/>
      <c r="N22" s="26"/>
    </row>
    <row r="23" spans="1:15" ht="12.75">
      <c r="A23" s="27"/>
      <c r="B23" s="28" t="s">
        <v>1</v>
      </c>
      <c r="C23" s="28" t="s">
        <v>2</v>
      </c>
      <c r="D23" s="35" t="s">
        <v>3</v>
      </c>
      <c r="F23" s="37" t="s">
        <v>31</v>
      </c>
      <c r="G23" s="38">
        <f>SIN(N20*ACOS(-1)/180)</f>
        <v>0.6427876096865393</v>
      </c>
      <c r="H23" s="38">
        <v>0</v>
      </c>
      <c r="I23" s="39">
        <f>COS(N20*ACOS(-1)/180)</f>
        <v>0.766044443118978</v>
      </c>
      <c r="J23" s="330" t="s">
        <v>52</v>
      </c>
      <c r="K23" s="331"/>
      <c r="L23" s="327"/>
      <c r="M23" s="327"/>
      <c r="N23" s="363" t="str">
        <f>IF(AND(K23=1,ISBLANK(K24)),"G",IF(AND(K24=1,ISBLANK(K23)),"H"))</f>
        <v>H</v>
      </c>
      <c r="O23" t="s">
        <v>79</v>
      </c>
    </row>
    <row r="24" spans="1:15" ht="13.5" thickBot="1">
      <c r="A24" s="29">
        <v>1</v>
      </c>
      <c r="B24" s="454">
        <v>-24.48987</v>
      </c>
      <c r="C24" s="454">
        <v>16.85864</v>
      </c>
      <c r="D24" s="455">
        <v>-15.49689</v>
      </c>
      <c r="F24" s="40" t="s">
        <v>14</v>
      </c>
      <c r="G24" s="41">
        <f>SIN(N21*ACOS(-1)/180)</f>
        <v>0.3420201433256687</v>
      </c>
      <c r="H24" s="41">
        <v>0</v>
      </c>
      <c r="I24" s="42">
        <f>N24*COS(N21*ACOS(-1)/180)</f>
        <v>0.9396926207859084</v>
      </c>
      <c r="J24" s="332" t="s">
        <v>51</v>
      </c>
      <c r="K24" s="333">
        <v>1</v>
      </c>
      <c r="L24" s="329"/>
      <c r="M24" s="329"/>
      <c r="N24" s="364">
        <f>IF(AND(K23=1,ISBLANK(K24)),-1,IF(AND(K24=1,ISBLANK(K23)),1))</f>
        <v>1</v>
      </c>
      <c r="O24" t="s">
        <v>80</v>
      </c>
    </row>
    <row r="25" spans="1:11" ht="12.75">
      <c r="A25" s="29">
        <v>2</v>
      </c>
      <c r="B25" s="454">
        <v>-23.62138</v>
      </c>
      <c r="C25" s="454">
        <v>112.16134</v>
      </c>
      <c r="D25" s="455">
        <v>-16.24902</v>
      </c>
      <c r="J25" s="14"/>
      <c r="K25" s="14"/>
    </row>
    <row r="26" spans="1:11" ht="13.5" thickBot="1">
      <c r="A26" s="36">
        <v>3</v>
      </c>
      <c r="B26" s="456">
        <v>-97.9739</v>
      </c>
      <c r="C26" s="456">
        <v>95.43363</v>
      </c>
      <c r="D26" s="457">
        <v>-16.09751</v>
      </c>
      <c r="J26" s="14"/>
      <c r="K26" s="14"/>
    </row>
    <row r="27" ht="13.5" thickBot="1">
      <c r="M27" s="339"/>
    </row>
    <row r="28" spans="1:10" ht="12.75">
      <c r="A28" s="21" t="s">
        <v>45</v>
      </c>
      <c r="B28" s="17"/>
      <c r="C28" s="17"/>
      <c r="D28" s="18"/>
      <c r="E28" s="74" t="s">
        <v>42</v>
      </c>
      <c r="G28" s="1"/>
      <c r="H28" s="395"/>
      <c r="I28" s="444"/>
      <c r="J28" s="440"/>
    </row>
    <row r="29" spans="1:13" ht="13.5" thickBot="1">
      <c r="A29" s="34"/>
      <c r="B29" s="19"/>
      <c r="C29" s="19"/>
      <c r="D29" s="20"/>
      <c r="E29" s="14"/>
      <c r="F29" s="15"/>
      <c r="G29" s="3"/>
      <c r="H29" s="395"/>
      <c r="I29" s="444"/>
      <c r="J29" s="440"/>
      <c r="K29">
        <v>-95.43012</v>
      </c>
      <c r="L29">
        <v>91.97914</v>
      </c>
      <c r="M29">
        <v>10.96772</v>
      </c>
    </row>
    <row r="30" spans="1:13" ht="12.75">
      <c r="A30" s="446" t="s">
        <v>15</v>
      </c>
      <c r="B30" s="77" t="s">
        <v>16</v>
      </c>
      <c r="C30" s="78" t="s">
        <v>17</v>
      </c>
      <c r="D30" s="79" t="s">
        <v>18</v>
      </c>
      <c r="E30" s="14"/>
      <c r="F30" s="15"/>
      <c r="J30" s="440"/>
      <c r="K30">
        <v>-86.97113</v>
      </c>
      <c r="L30">
        <v>96.97413</v>
      </c>
      <c r="M30">
        <v>-8.09391</v>
      </c>
    </row>
    <row r="31" spans="1:13" ht="12.75">
      <c r="A31" s="447">
        <v>1</v>
      </c>
      <c r="B31" s="451">
        <v>-95.43012</v>
      </c>
      <c r="C31" s="452">
        <v>91.97914</v>
      </c>
      <c r="D31" s="453">
        <v>10.96772</v>
      </c>
      <c r="E31" s="14" t="b">
        <f>AND(ISBLANK(B31),ISBLANK(C31),ISBLANK(D31))</f>
        <v>0</v>
      </c>
      <c r="F31" s="15"/>
      <c r="K31">
        <v>-65.81823</v>
      </c>
      <c r="L31">
        <v>99.05154</v>
      </c>
      <c r="M31">
        <v>-15.96461</v>
      </c>
    </row>
    <row r="32" spans="1:13" ht="12.75">
      <c r="A32" s="447">
        <v>2</v>
      </c>
      <c r="B32" s="451">
        <v>-86.97113</v>
      </c>
      <c r="C32" s="452">
        <v>96.97413</v>
      </c>
      <c r="D32" s="453">
        <v>-8.09391</v>
      </c>
      <c r="E32" s="14" t="b">
        <f aca="true" t="shared" si="4" ref="E32:E45">AND(ISBLANK(B32),ISBLANK(C32),ISBLANK(D32))</f>
        <v>0</v>
      </c>
      <c r="F32" s="15"/>
      <c r="K32">
        <v>-43.7543</v>
      </c>
      <c r="L32">
        <v>92.13179</v>
      </c>
      <c r="M32">
        <v>-6.77185</v>
      </c>
    </row>
    <row r="33" spans="1:13" ht="12.75">
      <c r="A33" s="447">
        <v>3</v>
      </c>
      <c r="B33" s="451">
        <v>-65.81823</v>
      </c>
      <c r="C33" s="452">
        <v>99.05154</v>
      </c>
      <c r="D33" s="453">
        <v>-15.96461</v>
      </c>
      <c r="E33" s="14" t="b">
        <f t="shared" si="4"/>
        <v>0</v>
      </c>
      <c r="F33" s="15"/>
      <c r="K33">
        <v>-41.93904</v>
      </c>
      <c r="L33">
        <v>73.31892</v>
      </c>
      <c r="M33">
        <v>-6.3098</v>
      </c>
    </row>
    <row r="34" spans="1:13" ht="12.75">
      <c r="A34" s="447">
        <v>4</v>
      </c>
      <c r="B34" s="451">
        <v>-43.7543</v>
      </c>
      <c r="C34" s="452">
        <v>92.13179</v>
      </c>
      <c r="D34" s="453">
        <v>-6.77185</v>
      </c>
      <c r="E34" s="14" t="b">
        <f t="shared" si="4"/>
        <v>0</v>
      </c>
      <c r="F34" s="15"/>
      <c r="K34">
        <v>-30.30211</v>
      </c>
      <c r="L34">
        <v>55.71992</v>
      </c>
      <c r="M34">
        <v>-9.26425</v>
      </c>
    </row>
    <row r="35" spans="1:13" ht="12.75">
      <c r="A35" s="447">
        <v>5</v>
      </c>
      <c r="B35" s="451">
        <v>-41.93904</v>
      </c>
      <c r="C35" s="452">
        <v>73.31892</v>
      </c>
      <c r="D35" s="453">
        <v>-6.3098</v>
      </c>
      <c r="E35" s="14" t="b">
        <f t="shared" si="4"/>
        <v>0</v>
      </c>
      <c r="F35" s="15"/>
      <c r="K35">
        <v>-67.02617</v>
      </c>
      <c r="L35">
        <v>21.54495</v>
      </c>
      <c r="M35">
        <v>3.18276</v>
      </c>
    </row>
    <row r="36" spans="1:13" ht="12.75">
      <c r="A36" s="447">
        <v>6</v>
      </c>
      <c r="B36" s="451">
        <v>-30.30211</v>
      </c>
      <c r="C36" s="452">
        <v>55.71992</v>
      </c>
      <c r="D36" s="453">
        <v>-9.26425</v>
      </c>
      <c r="E36" s="14" t="b">
        <f t="shared" si="4"/>
        <v>0</v>
      </c>
      <c r="F36" s="15"/>
      <c r="K36">
        <v>-87.28676</v>
      </c>
      <c r="L36">
        <v>34.99981</v>
      </c>
      <c r="M36">
        <v>10.61856</v>
      </c>
    </row>
    <row r="37" spans="1:13" ht="12.75">
      <c r="A37" s="447">
        <v>7</v>
      </c>
      <c r="B37" s="451">
        <v>-67.02617</v>
      </c>
      <c r="C37" s="452">
        <v>21.54495</v>
      </c>
      <c r="D37" s="453">
        <v>3.18276</v>
      </c>
      <c r="E37" s="14" t="b">
        <f t="shared" si="4"/>
        <v>0</v>
      </c>
      <c r="F37" s="15"/>
      <c r="K37">
        <v>-89.5939</v>
      </c>
      <c r="L37">
        <v>43.66202</v>
      </c>
      <c r="M37">
        <v>-13.24196</v>
      </c>
    </row>
    <row r="38" spans="1:13" ht="12.75">
      <c r="A38" s="447">
        <v>8</v>
      </c>
      <c r="B38" s="451">
        <v>-87.28676</v>
      </c>
      <c r="C38" s="452">
        <v>34.99981</v>
      </c>
      <c r="D38" s="453">
        <v>10.61856</v>
      </c>
      <c r="E38" s="14" t="b">
        <f t="shared" si="4"/>
        <v>0</v>
      </c>
      <c r="F38" s="14"/>
      <c r="K38">
        <v>-97.29753</v>
      </c>
      <c r="L38">
        <v>81.07751</v>
      </c>
      <c r="M38">
        <v>-13.99763</v>
      </c>
    </row>
    <row r="39" spans="1:13" ht="12.75">
      <c r="A39" s="447">
        <v>9</v>
      </c>
      <c r="B39" s="451">
        <v>-89.5939</v>
      </c>
      <c r="C39" s="452">
        <v>43.66202</v>
      </c>
      <c r="D39" s="453">
        <v>-13.24196</v>
      </c>
      <c r="E39" s="14" t="b">
        <f t="shared" si="4"/>
        <v>0</v>
      </c>
      <c r="F39" s="14"/>
      <c r="K39" s="3"/>
      <c r="L39" s="3"/>
      <c r="M39" s="3"/>
    </row>
    <row r="40" spans="1:13" ht="12.75">
      <c r="A40" s="447">
        <v>10</v>
      </c>
      <c r="B40" s="451">
        <v>-97.29753</v>
      </c>
      <c r="C40" s="452">
        <v>81.07751</v>
      </c>
      <c r="D40" s="453">
        <v>-13.99763</v>
      </c>
      <c r="E40" s="14" t="b">
        <f t="shared" si="4"/>
        <v>0</v>
      </c>
      <c r="F40" s="14"/>
      <c r="K40" s="3"/>
      <c r="L40" s="3"/>
      <c r="M40" s="3"/>
    </row>
    <row r="41" spans="1:15" ht="12.75">
      <c r="A41" s="447">
        <v>11</v>
      </c>
      <c r="B41" s="451"/>
      <c r="C41" s="452"/>
      <c r="D41" s="453"/>
      <c r="E41" s="14" t="b">
        <f t="shared" si="4"/>
        <v>1</v>
      </c>
      <c r="F41" s="14"/>
      <c r="L41" s="1"/>
      <c r="O41" s="440"/>
    </row>
    <row r="42" spans="1:15" ht="12.75">
      <c r="A42" s="447">
        <v>12</v>
      </c>
      <c r="B42" s="451"/>
      <c r="C42" s="452"/>
      <c r="D42" s="453"/>
      <c r="E42" s="14" t="b">
        <f t="shared" si="4"/>
        <v>1</v>
      </c>
      <c r="F42" s="14"/>
      <c r="O42" s="440"/>
    </row>
    <row r="43" spans="1:15" ht="12.75">
      <c r="A43" s="447">
        <v>13</v>
      </c>
      <c r="B43" s="449"/>
      <c r="C43" s="30"/>
      <c r="D43" s="31"/>
      <c r="E43" s="14" t="b">
        <f t="shared" si="4"/>
        <v>1</v>
      </c>
      <c r="F43" s="14"/>
      <c r="G43" s="3"/>
      <c r="O43" s="440"/>
    </row>
    <row r="44" spans="1:11" ht="12.75">
      <c r="A44" s="447">
        <v>14</v>
      </c>
      <c r="B44" s="449"/>
      <c r="C44" s="30"/>
      <c r="D44" s="31"/>
      <c r="E44" s="14" t="b">
        <f t="shared" si="4"/>
        <v>1</v>
      </c>
      <c r="F44" s="14"/>
      <c r="G44" s="3"/>
      <c r="K44" s="14"/>
    </row>
    <row r="45" spans="1:7" ht="13.5" thickBot="1">
      <c r="A45" s="448">
        <v>15</v>
      </c>
      <c r="B45" s="450"/>
      <c r="C45" s="32"/>
      <c r="D45" s="33"/>
      <c r="E45" s="14" t="b">
        <f t="shared" si="4"/>
        <v>1</v>
      </c>
      <c r="F45" s="14"/>
      <c r="G45" s="3"/>
    </row>
    <row r="46" spans="1:7" ht="12.75">
      <c r="A46" s="14"/>
      <c r="B46" s="14"/>
      <c r="C46" s="14"/>
      <c r="D46" s="14"/>
      <c r="E46" s="14"/>
      <c r="F46" s="14"/>
      <c r="G46" s="3"/>
    </row>
    <row r="47" ht="12.75">
      <c r="G47" s="3"/>
    </row>
    <row r="48" spans="4:8" ht="12.75">
      <c r="D48" s="14"/>
      <c r="E48" s="14"/>
      <c r="F48" s="14"/>
      <c r="G48" s="14"/>
      <c r="H48" s="14"/>
    </row>
    <row r="49" spans="1:18" ht="12.75">
      <c r="A49" s="3"/>
      <c r="B49" s="3"/>
      <c r="C49" s="3"/>
      <c r="D49" s="458"/>
      <c r="E49" s="458"/>
      <c r="F49" s="458"/>
      <c r="G49" s="3"/>
      <c r="H49" s="3"/>
      <c r="N49" s="3"/>
      <c r="O49" s="3"/>
      <c r="P49" s="3"/>
      <c r="Q49" s="3"/>
      <c r="R49" s="3"/>
    </row>
    <row r="50" spans="1:18" ht="12.75">
      <c r="A50" s="3"/>
      <c r="B50" s="3"/>
      <c r="C50" s="3"/>
      <c r="D50" s="458"/>
      <c r="E50" s="458"/>
      <c r="F50" s="458"/>
      <c r="G50" s="3"/>
      <c r="H50" s="14"/>
      <c r="N50" s="3"/>
      <c r="O50" s="3"/>
      <c r="P50" s="3"/>
      <c r="Q50" s="3"/>
      <c r="R50" s="3"/>
    </row>
    <row r="51" spans="1:18" ht="12.75">
      <c r="A51" s="3"/>
      <c r="B51" s="3"/>
      <c r="C51" s="3"/>
      <c r="D51" s="458"/>
      <c r="E51" s="458"/>
      <c r="F51" s="458"/>
      <c r="G51" s="3"/>
      <c r="H51" s="14"/>
      <c r="N51" s="3"/>
      <c r="O51" s="3"/>
      <c r="P51" s="3"/>
      <c r="Q51" s="3"/>
      <c r="R51" s="3"/>
    </row>
    <row r="52" spans="1:18" ht="12.75">
      <c r="A52" s="3"/>
      <c r="B52" s="3"/>
      <c r="C52" s="3"/>
      <c r="D52" s="458"/>
      <c r="E52" s="458"/>
      <c r="F52" s="458"/>
      <c r="G52" s="3"/>
      <c r="H52" s="14"/>
      <c r="N52" s="3"/>
      <c r="O52" s="3"/>
      <c r="P52" s="3"/>
      <c r="Q52" s="441"/>
      <c r="R52" s="3"/>
    </row>
    <row r="53" spans="1:18" ht="12.75">
      <c r="A53" s="3"/>
      <c r="B53" s="3"/>
      <c r="C53" s="3"/>
      <c r="D53" s="458"/>
      <c r="E53" s="458"/>
      <c r="F53" s="458"/>
      <c r="G53" s="3"/>
      <c r="H53" s="442"/>
      <c r="N53" s="3"/>
      <c r="O53" s="3"/>
      <c r="P53" s="3"/>
      <c r="Q53" s="441"/>
      <c r="R53" s="3"/>
    </row>
    <row r="54" spans="1:18" ht="12.75">
      <c r="A54" s="3"/>
      <c r="B54" s="3"/>
      <c r="C54" s="3"/>
      <c r="D54" s="458"/>
      <c r="E54" s="458"/>
      <c r="F54" s="458"/>
      <c r="G54" s="3"/>
      <c r="H54" s="3"/>
      <c r="N54" s="3"/>
      <c r="O54" s="3"/>
      <c r="P54" s="3"/>
      <c r="Q54" s="441"/>
      <c r="R54" s="3"/>
    </row>
    <row r="55" spans="1:18" ht="12.75">
      <c r="A55" s="3"/>
      <c r="B55" s="3"/>
      <c r="C55" s="3"/>
      <c r="D55" s="458"/>
      <c r="E55" s="458"/>
      <c r="F55" s="458"/>
      <c r="G55" s="3"/>
      <c r="H55" s="3"/>
      <c r="L55" s="3"/>
      <c r="M55" s="3"/>
      <c r="N55" s="3"/>
      <c r="O55" s="3"/>
      <c r="P55" s="3"/>
      <c r="Q55" s="441"/>
      <c r="R55" s="3"/>
    </row>
    <row r="56" spans="1:18" ht="12.75">
      <c r="A56" s="3"/>
      <c r="B56" s="3"/>
      <c r="C56" s="3"/>
      <c r="D56" s="458"/>
      <c r="E56" s="458"/>
      <c r="F56" s="458"/>
      <c r="G56" s="3"/>
      <c r="H56" s="3"/>
      <c r="L56" s="3"/>
      <c r="M56" s="3"/>
      <c r="N56" s="3"/>
      <c r="O56" s="3"/>
      <c r="P56" s="3"/>
      <c r="Q56" s="441"/>
      <c r="R56" s="3"/>
    </row>
    <row r="57" spans="1:18" ht="12.75">
      <c r="A57" s="3"/>
      <c r="B57" s="3"/>
      <c r="C57" s="3"/>
      <c r="D57" s="458"/>
      <c r="E57" s="458"/>
      <c r="F57" s="458"/>
      <c r="G57" s="3"/>
      <c r="H57" s="3"/>
      <c r="L57" s="3"/>
      <c r="M57" s="3"/>
      <c r="N57" s="3"/>
      <c r="O57" s="3"/>
      <c r="P57" s="3"/>
      <c r="Q57" s="441"/>
      <c r="R57" s="3"/>
    </row>
    <row r="58" spans="1:18" ht="12.75">
      <c r="A58" s="3"/>
      <c r="B58" s="3"/>
      <c r="C58" s="3"/>
      <c r="D58" s="458"/>
      <c r="E58" s="458"/>
      <c r="F58" s="458"/>
      <c r="G58" s="3"/>
      <c r="H58" s="3"/>
      <c r="L58" s="3"/>
      <c r="M58" s="3"/>
      <c r="N58" s="3"/>
      <c r="O58" s="3"/>
      <c r="P58" s="3"/>
      <c r="Q58" s="441"/>
      <c r="R58" s="3"/>
    </row>
    <row r="59" spans="1:18" ht="12.75">
      <c r="A59" s="3"/>
      <c r="B59" s="3"/>
      <c r="C59" s="3"/>
      <c r="D59" s="367"/>
      <c r="E59" s="14"/>
      <c r="F59" s="14"/>
      <c r="G59" s="3"/>
      <c r="H59" s="3"/>
      <c r="L59" s="3"/>
      <c r="M59" s="3"/>
      <c r="N59" s="3"/>
      <c r="O59" s="3"/>
      <c r="P59" s="3"/>
      <c r="Q59" s="441"/>
      <c r="R59" s="3"/>
    </row>
    <row r="60" spans="1:18" ht="12.75">
      <c r="A60" s="3"/>
      <c r="B60" s="3"/>
      <c r="C60" s="3"/>
      <c r="D60" s="367"/>
      <c r="E60" s="14"/>
      <c r="F60" s="14"/>
      <c r="G60" s="3"/>
      <c r="H60" s="3"/>
      <c r="L60" s="3"/>
      <c r="M60" s="3"/>
      <c r="N60" s="3"/>
      <c r="O60" s="3"/>
      <c r="P60" s="3"/>
      <c r="Q60" s="441"/>
      <c r="R60" s="3"/>
    </row>
    <row r="61" spans="1:18" ht="12.75">
      <c r="A61" s="3"/>
      <c r="B61" s="3"/>
      <c r="C61" s="3"/>
      <c r="G61" s="3"/>
      <c r="H61" s="3"/>
      <c r="L61" s="3"/>
      <c r="M61" s="3"/>
      <c r="N61" s="3"/>
      <c r="O61" s="3"/>
      <c r="P61" s="3"/>
      <c r="Q61" s="441"/>
      <c r="R61" s="3"/>
    </row>
    <row r="62" spans="1:18" ht="12.75">
      <c r="A62" s="3"/>
      <c r="B62" s="3"/>
      <c r="C62" s="3"/>
      <c r="D62" s="367"/>
      <c r="E62" s="14"/>
      <c r="F62" s="14"/>
      <c r="G62" s="3"/>
      <c r="H62" s="3"/>
      <c r="L62" s="3"/>
      <c r="M62" s="3"/>
      <c r="N62" s="3"/>
      <c r="O62" s="3"/>
      <c r="P62" s="3"/>
      <c r="Q62" s="441"/>
      <c r="R62" s="3"/>
    </row>
    <row r="63" spans="1:18" ht="12.75">
      <c r="A63" s="3"/>
      <c r="B63" s="3"/>
      <c r="C63" s="3"/>
      <c r="D63" s="367"/>
      <c r="E63" s="14"/>
      <c r="F63" s="14"/>
      <c r="G63" s="3"/>
      <c r="H63" s="3"/>
      <c r="L63" s="3"/>
      <c r="M63" s="3"/>
      <c r="N63" s="3"/>
      <c r="O63" s="3"/>
      <c r="P63" s="3"/>
      <c r="Q63" s="441"/>
      <c r="R63" s="3"/>
    </row>
    <row r="64" spans="1:18" ht="12.75">
      <c r="A64" s="443"/>
      <c r="B64" s="443"/>
      <c r="C64" s="443"/>
      <c r="G64" s="3"/>
      <c r="H64" s="3"/>
      <c r="L64" s="3"/>
      <c r="M64" s="3"/>
      <c r="N64" s="3"/>
      <c r="O64" s="3"/>
      <c r="P64" s="3"/>
      <c r="Q64" s="441"/>
      <c r="R64" s="3"/>
    </row>
    <row r="65" spans="1:18" ht="12.75">
      <c r="A65" s="3"/>
      <c r="B65" s="3"/>
      <c r="C65" s="3"/>
      <c r="D65" s="367"/>
      <c r="E65" s="14"/>
      <c r="F65" s="14"/>
      <c r="G65" s="3"/>
      <c r="H65" s="3"/>
      <c r="L65" s="3"/>
      <c r="M65" s="3"/>
      <c r="N65" s="3"/>
      <c r="O65" s="3"/>
      <c r="P65" s="3"/>
      <c r="Q65" s="3"/>
      <c r="R65" s="3"/>
    </row>
    <row r="66" spans="1:18" ht="12.75">
      <c r="A66" s="3"/>
      <c r="B66" s="3"/>
      <c r="C66" s="3"/>
      <c r="D66" s="367"/>
      <c r="E66" s="14"/>
      <c r="F66" s="14"/>
      <c r="G66" s="3"/>
      <c r="H66" s="3"/>
      <c r="L66" s="3"/>
      <c r="M66" s="3"/>
      <c r="N66" s="3"/>
      <c r="O66" s="3"/>
      <c r="P66" s="3"/>
      <c r="Q66" s="3"/>
      <c r="R66" s="3"/>
    </row>
    <row r="67" spans="1:18" ht="12.75">
      <c r="A67" s="3"/>
      <c r="B67" s="3"/>
      <c r="C67" s="3"/>
      <c r="G67" s="3"/>
      <c r="H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367"/>
      <c r="E68" s="14"/>
      <c r="F68" s="14"/>
      <c r="G68" s="3"/>
      <c r="H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367"/>
      <c r="E69" s="14"/>
      <c r="F69" s="14"/>
      <c r="G69" s="3"/>
      <c r="H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G70" s="3"/>
      <c r="H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67"/>
      <c r="E71" s="14"/>
      <c r="F71" s="14"/>
      <c r="G71" s="3"/>
      <c r="H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67"/>
      <c r="E72" s="14"/>
      <c r="F72" s="14"/>
      <c r="G72" s="3"/>
      <c r="H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67"/>
      <c r="E74" s="14"/>
      <c r="F74" s="14"/>
      <c r="G74" s="3"/>
      <c r="H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67"/>
      <c r="E75" s="14"/>
      <c r="F75" s="14"/>
      <c r="G75" s="3"/>
      <c r="H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0">
      <selection activeCell="E62" sqref="E62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</cols>
  <sheetData>
    <row r="1" spans="1:5" ht="28.5" customHeight="1" thickBot="1">
      <c r="A1" s="81" t="s">
        <v>43</v>
      </c>
      <c r="B1" s="80"/>
      <c r="C1" s="80"/>
      <c r="D1" s="80"/>
      <c r="E1" s="80"/>
    </row>
    <row r="2" spans="1:10" ht="10.5" customHeight="1">
      <c r="A2" s="340" t="s">
        <v>36</v>
      </c>
      <c r="B2" s="341"/>
      <c r="C2" s="341"/>
      <c r="D2" s="341"/>
      <c r="E2" s="342"/>
      <c r="F2" s="343"/>
      <c r="G2" s="343"/>
      <c r="H2" s="344" t="s">
        <v>28</v>
      </c>
      <c r="I2" s="345"/>
      <c r="J2" s="346"/>
    </row>
    <row r="3" spans="1:10" ht="10.5" customHeight="1">
      <c r="A3" s="347" t="s">
        <v>0</v>
      </c>
      <c r="B3" s="347" t="s">
        <v>1</v>
      </c>
      <c r="C3" s="347" t="s">
        <v>2</v>
      </c>
      <c r="D3" s="347" t="s">
        <v>3</v>
      </c>
      <c r="E3" s="342"/>
      <c r="F3" s="348" t="s">
        <v>37</v>
      </c>
      <c r="G3" s="349">
        <f>B4*(C5*D6-D5*C6)-C4*(B5*D6-D5*B6)+D4*(B5*C6-C5*B6)</f>
        <v>-108690.69901608997</v>
      </c>
      <c r="H3" s="350" t="s">
        <v>4</v>
      </c>
      <c r="I3" s="351" t="s">
        <v>5</v>
      </c>
      <c r="J3" s="352" t="s">
        <v>6</v>
      </c>
    </row>
    <row r="4" spans="1:10" ht="10.5" customHeight="1">
      <c r="A4" s="347">
        <v>1</v>
      </c>
      <c r="B4" s="353">
        <f>'Input Data'!B24</f>
        <v>-24.48987</v>
      </c>
      <c r="C4" s="353">
        <f>'Input Data'!C24</f>
        <v>16.85864</v>
      </c>
      <c r="D4" s="353">
        <f>'Input Data'!D24</f>
        <v>-15.49689</v>
      </c>
      <c r="E4" s="321"/>
      <c r="F4" s="348" t="s">
        <v>38</v>
      </c>
      <c r="G4" s="349">
        <f>(C5*D6-D5*C6)-(C4*D6-D4*C6)+(C4*D5-D4*C5)</f>
        <v>1.857899554700225</v>
      </c>
      <c r="H4" s="354">
        <f>G4/G3</f>
        <v>-1.7093454835773866E-05</v>
      </c>
      <c r="I4" s="355">
        <f>H4*J$4</f>
        <v>-0.0002627236175476509</v>
      </c>
      <c r="J4" s="356">
        <f>1/SQRT(SUMSQ(H4:H6))</f>
        <v>15.369837172869959</v>
      </c>
    </row>
    <row r="5" spans="1:10" ht="10.5" customHeight="1">
      <c r="A5" s="347">
        <v>2</v>
      </c>
      <c r="B5" s="353">
        <f>'Input Data'!B25</f>
        <v>-23.62138</v>
      </c>
      <c r="C5" s="353">
        <f>'Input Data'!C25</f>
        <v>112.16134</v>
      </c>
      <c r="D5" s="353">
        <f>'Input Data'!D25</f>
        <v>-16.24902</v>
      </c>
      <c r="E5" s="321"/>
      <c r="F5" s="348" t="s">
        <v>39</v>
      </c>
      <c r="G5" s="349">
        <f>-(B5*D6-D5*B6)+(B4*D6-D4*B6)-(B4*D5-D4*B5)</f>
        <v>55.791175947700026</v>
      </c>
      <c r="H5" s="354">
        <f>G5/G3</f>
        <v>-0.0005133022094138985</v>
      </c>
      <c r="I5" s="355">
        <f>H5*J$4</f>
        <v>-0.007889371379166017</v>
      </c>
      <c r="J5" s="357"/>
    </row>
    <row r="6" spans="1:10" ht="10.5" customHeight="1" thickBot="1">
      <c r="A6" s="347">
        <v>3</v>
      </c>
      <c r="B6" s="353">
        <f>'Input Data'!B26</f>
        <v>-97.9739</v>
      </c>
      <c r="C6" s="353">
        <f>'Input Data'!C26</f>
        <v>95.43363</v>
      </c>
      <c r="D6" s="353">
        <f>'Input Data'!D26</f>
        <v>-16.09751</v>
      </c>
      <c r="E6" s="321"/>
      <c r="F6" s="348" t="s">
        <v>40</v>
      </c>
      <c r="G6" s="349">
        <f>(B5*C6-C5*B6)-(B4*C6-C4*B6)+(B4*C5-C4*B5)</f>
        <v>7071.4680589461</v>
      </c>
      <c r="H6" s="358">
        <f>G6/G3</f>
        <v>-0.06506047088628328</v>
      </c>
      <c r="I6" s="359">
        <f>H6*J$4</f>
        <v>-0.9999688439124205</v>
      </c>
      <c r="J6" s="360"/>
    </row>
    <row r="7" spans="1:10" ht="10.5" customHeight="1" thickBot="1">
      <c r="A7" s="342"/>
      <c r="B7" s="342"/>
      <c r="C7" s="342"/>
      <c r="D7" s="342"/>
      <c r="E7" s="342"/>
      <c r="F7" s="342"/>
      <c r="G7" s="342"/>
      <c r="H7" s="342"/>
      <c r="I7" s="342"/>
      <c r="J7" s="342"/>
    </row>
    <row r="8" spans="1:10" ht="10.5" customHeight="1" thickBot="1">
      <c r="A8" s="361" t="s">
        <v>41</v>
      </c>
      <c r="B8" s="362"/>
      <c r="C8" s="342"/>
      <c r="D8" s="342"/>
      <c r="E8" s="342"/>
      <c r="F8" s="343"/>
      <c r="G8" s="343"/>
      <c r="H8" s="343"/>
      <c r="I8" s="343"/>
      <c r="J8" s="343"/>
    </row>
    <row r="9" spans="1:10" ht="10.5" customHeight="1">
      <c r="A9" s="105" t="s">
        <v>0</v>
      </c>
      <c r="B9" s="106" t="s">
        <v>16</v>
      </c>
      <c r="C9" s="106" t="s">
        <v>17</v>
      </c>
      <c r="D9" s="106" t="s">
        <v>18</v>
      </c>
      <c r="E9" s="107"/>
      <c r="F9" s="108" t="s">
        <v>7</v>
      </c>
      <c r="G9" s="108" t="s">
        <v>8</v>
      </c>
      <c r="H9" s="108" t="s">
        <v>9</v>
      </c>
      <c r="I9" s="108" t="s">
        <v>10</v>
      </c>
      <c r="J9" s="109" t="s">
        <v>11</v>
      </c>
    </row>
    <row r="10" spans="1:10" ht="10.5" customHeight="1">
      <c r="A10" s="110">
        <v>1</v>
      </c>
      <c r="B10" s="111">
        <f>'Input Data'!B31</f>
        <v>-95.43012</v>
      </c>
      <c r="C10" s="111">
        <f>'Input Data'!C31</f>
        <v>91.97914</v>
      </c>
      <c r="D10" s="111">
        <f>'Input Data'!D31</f>
        <v>10.96772</v>
      </c>
      <c r="E10" s="112" t="s">
        <v>1</v>
      </c>
      <c r="F10" s="113">
        <f>C10*I$6-D10*I$5</f>
        <v>-91.88974587359596</v>
      </c>
      <c r="G10" s="113">
        <f>I$5*F12-I$6-F11</f>
        <v>96.42386666764344</v>
      </c>
      <c r="H10" s="113">
        <f>J$4*I$4</f>
        <v>-0.004038019223174755</v>
      </c>
      <c r="I10" s="113">
        <f>G10+H10</f>
        <v>96.41982864842026</v>
      </c>
      <c r="J10" s="114">
        <f>B10-I10</f>
        <v>-191.84994864842025</v>
      </c>
    </row>
    <row r="11" spans="1:10" ht="10.5" customHeight="1" thickBot="1">
      <c r="A11" s="246"/>
      <c r="B11" s="247"/>
      <c r="C11" s="247"/>
      <c r="D11" s="248"/>
      <c r="E11" s="112" t="s">
        <v>2</v>
      </c>
      <c r="F11" s="113">
        <f>-(B10*I$6-I$4*D10)</f>
        <v>-95.4300282498982</v>
      </c>
      <c r="G11" s="113">
        <f>-(I$4*F12-I$6*F10)</f>
        <v>91.88708709768443</v>
      </c>
      <c r="H11" s="113">
        <f>J$4*I$5</f>
        <v>-0.12125835349408219</v>
      </c>
      <c r="I11" s="113">
        <f>G11+H11</f>
        <v>91.76582874419034</v>
      </c>
      <c r="J11" s="115">
        <f>C10-I11</f>
        <v>0.21331125580965704</v>
      </c>
    </row>
    <row r="12" spans="1:10" ht="10.5" customHeight="1" thickBot="1">
      <c r="A12" s="249"/>
      <c r="B12" s="250"/>
      <c r="C12" s="250"/>
      <c r="D12" s="251"/>
      <c r="E12" s="116" t="s">
        <v>3</v>
      </c>
      <c r="F12" s="117">
        <f>B10*I$5-I$4*C10</f>
        <v>0.7770487498381005</v>
      </c>
      <c r="G12" s="117">
        <f>I$4*F11-I$5*F10</f>
        <v>-0.6998806088894989</v>
      </c>
      <c r="H12" s="117">
        <f>J$4*I$6</f>
        <v>-15.369358308876917</v>
      </c>
      <c r="I12" s="118">
        <f>G12+H12</f>
        <v>-16.069238917766416</v>
      </c>
      <c r="J12" s="119">
        <f>IF('Input Data'!E31=TRUE,"",(D10-I12))</f>
        <v>27.036958917766416</v>
      </c>
    </row>
    <row r="13" spans="1:10" ht="10.5" customHeight="1">
      <c r="A13" s="120" t="s">
        <v>0</v>
      </c>
      <c r="B13" s="121" t="s">
        <v>16</v>
      </c>
      <c r="C13" s="121" t="s">
        <v>17</v>
      </c>
      <c r="D13" s="121" t="s">
        <v>18</v>
      </c>
      <c r="E13" s="122"/>
      <c r="F13" s="123" t="s">
        <v>7</v>
      </c>
      <c r="G13" s="123" t="s">
        <v>8</v>
      </c>
      <c r="H13" s="123" t="s">
        <v>9</v>
      </c>
      <c r="I13" s="123" t="s">
        <v>10</v>
      </c>
      <c r="J13" s="124" t="s">
        <v>11</v>
      </c>
    </row>
    <row r="14" spans="1:10" ht="10.5" customHeight="1">
      <c r="A14" s="125">
        <v>2</v>
      </c>
      <c r="B14" s="126">
        <f>'Input Data'!B32</f>
        <v>-86.97113</v>
      </c>
      <c r="C14" s="126">
        <f>'Input Data'!C32</f>
        <v>96.97413</v>
      </c>
      <c r="D14" s="126">
        <f>'Input Data'!D32</f>
        <v>-8.09391</v>
      </c>
      <c r="E14" s="127" t="s">
        <v>1</v>
      </c>
      <c r="F14" s="128">
        <f>C14*I$6-D14*I$5</f>
        <v>-97.03496452741231</v>
      </c>
      <c r="G14" s="128">
        <f>I$5*F16-I$6-F15</f>
        <v>87.96064842903478</v>
      </c>
      <c r="H14" s="128">
        <f>J$4*I$4</f>
        <v>-0.004038019223174755</v>
      </c>
      <c r="I14" s="128">
        <f>G14+H14</f>
        <v>87.9566104098116</v>
      </c>
      <c r="J14" s="129">
        <f>B14-I14</f>
        <v>-174.9277404098116</v>
      </c>
    </row>
    <row r="15" spans="1:10" ht="10.5" customHeight="1" thickBot="1">
      <c r="A15" s="246"/>
      <c r="B15" s="247"/>
      <c r="C15" s="247"/>
      <c r="D15" s="248"/>
      <c r="E15" s="127" t="s">
        <v>2</v>
      </c>
      <c r="F15" s="128">
        <f>-(B14*I$6-I$4*D14)</f>
        <v>-86.96629385854153</v>
      </c>
      <c r="G15" s="128">
        <f>-(I$4*F16-I$6*F14)</f>
        <v>97.03212825823728</v>
      </c>
      <c r="H15" s="128">
        <f>J$4*I$5</f>
        <v>-0.12125835349408219</v>
      </c>
      <c r="I15" s="128">
        <f>G15+H15</f>
        <v>96.9108699047432</v>
      </c>
      <c r="J15" s="130">
        <f>C14-I15</f>
        <v>0.06326009525680831</v>
      </c>
    </row>
    <row r="16" spans="1:10" ht="10.5" customHeight="1" thickBot="1">
      <c r="A16" s="249"/>
      <c r="B16" s="250"/>
      <c r="C16" s="250"/>
      <c r="D16" s="251"/>
      <c r="E16" s="131" t="s">
        <v>3</v>
      </c>
      <c r="F16" s="132">
        <f>B14*I$5-I$4*C14</f>
        <v>0.7116249380778631</v>
      </c>
      <c r="G16" s="132">
        <f>I$4*F15-I$5*F14</f>
        <v>-0.7426967725937283</v>
      </c>
      <c r="H16" s="132">
        <f>J$4*I$6</f>
        <v>-15.369358308876917</v>
      </c>
      <c r="I16" s="133">
        <f>G16+H16</f>
        <v>-16.112055081470647</v>
      </c>
      <c r="J16" s="119">
        <f>IF('Input Data'!E32=TRUE,"",(D14-I16))</f>
        <v>8.018145081470648</v>
      </c>
    </row>
    <row r="17" spans="1:10" ht="10.5" customHeight="1">
      <c r="A17" s="134" t="s">
        <v>0</v>
      </c>
      <c r="B17" s="135" t="s">
        <v>16</v>
      </c>
      <c r="C17" s="135" t="s">
        <v>17</v>
      </c>
      <c r="D17" s="135" t="s">
        <v>18</v>
      </c>
      <c r="E17" s="136"/>
      <c r="F17" s="137" t="s">
        <v>7</v>
      </c>
      <c r="G17" s="137" t="s">
        <v>8</v>
      </c>
      <c r="H17" s="137" t="s">
        <v>9</v>
      </c>
      <c r="I17" s="137" t="s">
        <v>10</v>
      </c>
      <c r="J17" s="138" t="s">
        <v>11</v>
      </c>
    </row>
    <row r="18" spans="1:10" ht="10.5" customHeight="1">
      <c r="A18" s="139">
        <v>3</v>
      </c>
      <c r="B18" s="140">
        <f>'Input Data'!B33</f>
        <v>-65.81823</v>
      </c>
      <c r="C18" s="140">
        <f>'Input Data'!C33</f>
        <v>99.05154</v>
      </c>
      <c r="D18" s="140">
        <f>'Input Data'!D33</f>
        <v>-15.96461</v>
      </c>
      <c r="E18" s="141" t="s">
        <v>1</v>
      </c>
      <c r="F18" s="142">
        <f>C18*I$6-D18*I$5</f>
        <v>-99.17440467875842</v>
      </c>
      <c r="G18" s="142">
        <f>I$5*F20-I$6-F19</f>
        <v>66.8076519485905</v>
      </c>
      <c r="H18" s="142">
        <f>J$4*I$4</f>
        <v>-0.004038019223174755</v>
      </c>
      <c r="I18" s="142">
        <f>G18+H18</f>
        <v>66.80361392936733</v>
      </c>
      <c r="J18" s="143">
        <f>B18-I18</f>
        <v>-132.62184392936734</v>
      </c>
    </row>
    <row r="19" spans="1:10" ht="10.5" customHeight="1" thickBot="1">
      <c r="A19" s="246"/>
      <c r="B19" s="247"/>
      <c r="C19" s="247"/>
      <c r="D19" s="248"/>
      <c r="E19" s="141" t="s">
        <v>2</v>
      </c>
      <c r="F19" s="142">
        <f>-(B18*I$6-I$4*D18)</f>
        <v>-65.81198508136985</v>
      </c>
      <c r="G19" s="142">
        <f>-(I$4*F20-I$6*F18)</f>
        <v>99.1714580522617</v>
      </c>
      <c r="H19" s="142">
        <f>J$4*I$5</f>
        <v>-0.12125835349408219</v>
      </c>
      <c r="I19" s="142">
        <f>G19+H19</f>
        <v>99.05019969876761</v>
      </c>
      <c r="J19" s="144">
        <f>C18-I19</f>
        <v>0.0013403012323891517</v>
      </c>
    </row>
    <row r="20" spans="1:10" ht="10.5" customHeight="1" thickBot="1">
      <c r="A20" s="249"/>
      <c r="B20" s="250"/>
      <c r="C20" s="250"/>
      <c r="D20" s="251"/>
      <c r="E20" s="145" t="s">
        <v>3</v>
      </c>
      <c r="F20" s="146">
        <f>B18*I$5-I$4*C18</f>
        <v>0.545287638901832</v>
      </c>
      <c r="G20" s="146">
        <f>I$4*F19-I$5*F18</f>
        <v>-0.7651333470198555</v>
      </c>
      <c r="H20" s="146">
        <f>J$4*I$6</f>
        <v>-15.369358308876917</v>
      </c>
      <c r="I20" s="147">
        <f>G20+H20</f>
        <v>-16.134491655896774</v>
      </c>
      <c r="J20" s="119">
        <f>IF('Input Data'!E33=TRUE,"",(D18-I20))</f>
        <v>0.1698816558967735</v>
      </c>
    </row>
    <row r="21" spans="1:10" ht="10.5" customHeight="1">
      <c r="A21" s="148" t="s">
        <v>0</v>
      </c>
      <c r="B21" s="149" t="s">
        <v>16</v>
      </c>
      <c r="C21" s="149" t="s">
        <v>17</v>
      </c>
      <c r="D21" s="149" t="s">
        <v>18</v>
      </c>
      <c r="E21" s="150"/>
      <c r="F21" s="151" t="s">
        <v>7</v>
      </c>
      <c r="G21" s="151" t="s">
        <v>8</v>
      </c>
      <c r="H21" s="151" t="s">
        <v>9</v>
      </c>
      <c r="I21" s="151" t="s">
        <v>10</v>
      </c>
      <c r="J21" s="152" t="s">
        <v>11</v>
      </c>
    </row>
    <row r="22" spans="1:10" ht="10.5" customHeight="1">
      <c r="A22" s="153">
        <v>4</v>
      </c>
      <c r="B22" s="154">
        <f>'Input Data'!B34</f>
        <v>-43.7543</v>
      </c>
      <c r="C22" s="154">
        <f>'Input Data'!C34</f>
        <v>92.13179</v>
      </c>
      <c r="D22" s="154">
        <f>'Input Data'!D34</f>
        <v>-6.77185</v>
      </c>
      <c r="E22" s="155" t="s">
        <v>1</v>
      </c>
      <c r="F22" s="156">
        <f>C22*I$6-D22*I$5</f>
        <v>-92.1823451734559</v>
      </c>
      <c r="G22" s="156">
        <f>I$5*F24-I$6-F23</f>
        <v>44.74821217934089</v>
      </c>
      <c r="H22" s="156">
        <f>J$4*I$4</f>
        <v>-0.004038019223174755</v>
      </c>
      <c r="I22" s="156">
        <f>G22+H22</f>
        <v>44.744174160117716</v>
      </c>
      <c r="J22" s="157">
        <f>B22-I22</f>
        <v>-88.49847416011772</v>
      </c>
    </row>
    <row r="23" spans="1:10" ht="10.5" customHeight="1" thickBot="1">
      <c r="A23" s="246"/>
      <c r="B23" s="247"/>
      <c r="C23" s="247"/>
      <c r="D23" s="248"/>
      <c r="E23" s="155" t="s">
        <v>2</v>
      </c>
      <c r="F23" s="156">
        <f>-(B22*I$6-I$4*D22)</f>
        <v>-43.75115766226773</v>
      </c>
      <c r="G23" s="156">
        <f>-(I$4*F24-I$6*F22)</f>
        <v>92.17957018210933</v>
      </c>
      <c r="H23" s="156">
        <f>J$4*I$5</f>
        <v>-0.12125835349408219</v>
      </c>
      <c r="I23" s="156">
        <f>G23+H23</f>
        <v>92.05831182861525</v>
      </c>
      <c r="J23" s="158">
        <f>C22-I23</f>
        <v>0.07347817138474966</v>
      </c>
    </row>
    <row r="24" spans="1:10" ht="10.5" customHeight="1" thickBot="1">
      <c r="A24" s="249"/>
      <c r="B24" s="250"/>
      <c r="C24" s="250"/>
      <c r="D24" s="251"/>
      <c r="E24" s="159" t="s">
        <v>3</v>
      </c>
      <c r="F24" s="160">
        <f>B22*I$5-I$4*C22</f>
        <v>0.36939911929538416</v>
      </c>
      <c r="G24" s="160">
        <f>I$4*F23-I$5*F22</f>
        <v>-0.7157662932629371</v>
      </c>
      <c r="H24" s="160">
        <f>J$4*I$6</f>
        <v>-15.369358308876917</v>
      </c>
      <c r="I24" s="161">
        <f>G24+H24</f>
        <v>-16.085124602139853</v>
      </c>
      <c r="J24" s="119">
        <f>IF('Input Data'!E34=TRUE,"",(D22-I24))</f>
        <v>9.313274602139852</v>
      </c>
    </row>
    <row r="25" spans="1:10" ht="10.5" customHeight="1">
      <c r="A25" s="162" t="s">
        <v>0</v>
      </c>
      <c r="B25" s="163" t="s">
        <v>16</v>
      </c>
      <c r="C25" s="163" t="s">
        <v>17</v>
      </c>
      <c r="D25" s="163" t="s">
        <v>18</v>
      </c>
      <c r="E25" s="164"/>
      <c r="F25" s="165" t="s">
        <v>7</v>
      </c>
      <c r="G25" s="165" t="s">
        <v>8</v>
      </c>
      <c r="H25" s="165" t="s">
        <v>9</v>
      </c>
      <c r="I25" s="165" t="s">
        <v>10</v>
      </c>
      <c r="J25" s="166" t="s">
        <v>11</v>
      </c>
    </row>
    <row r="26" spans="1:10" ht="10.5" customHeight="1">
      <c r="A26" s="167">
        <v>5</v>
      </c>
      <c r="B26" s="168">
        <f>'Input Data'!B35</f>
        <v>-41.93904</v>
      </c>
      <c r="C26" s="168">
        <f>'Input Data'!C35</f>
        <v>73.31892</v>
      </c>
      <c r="D26" s="168">
        <f>'Input Data'!D35</f>
        <v>-6.3098</v>
      </c>
      <c r="E26" s="169" t="s">
        <v>1</v>
      </c>
      <c r="F26" s="170">
        <f>C26*I$6-D26*I$5</f>
        <v>-73.3664160248355</v>
      </c>
      <c r="G26" s="170">
        <f>I$5*F28-I$6-F27</f>
        <v>42.93328210681967</v>
      </c>
      <c r="H26" s="170">
        <f>J$4*I$4</f>
        <v>-0.004038019223174755</v>
      </c>
      <c r="I26" s="170">
        <f>G26+H26</f>
        <v>42.929244087596494</v>
      </c>
      <c r="J26" s="171">
        <f>B26-I26</f>
        <v>-84.86828408759649</v>
      </c>
    </row>
    <row r="27" spans="1:10" ht="10.5" customHeight="1" thickBot="1">
      <c r="A27" s="246"/>
      <c r="B27" s="247"/>
      <c r="C27" s="247"/>
      <c r="D27" s="248"/>
      <c r="E27" s="169" t="s">
        <v>2</v>
      </c>
      <c r="F27" s="170">
        <f>-(B26*I$6-I$4*D26)</f>
        <v>-41.93607561011475</v>
      </c>
      <c r="G27" s="170">
        <f>-(I$4*F28-I$6*F26)</f>
        <v>73.36422220315818</v>
      </c>
      <c r="H27" s="170">
        <f>J$4*I$5</f>
        <v>-0.12125835349408219</v>
      </c>
      <c r="I27" s="170">
        <f>G27+H27</f>
        <v>73.2429638496641</v>
      </c>
      <c r="J27" s="172">
        <f>C26-I27</f>
        <v>0.0759561503359123</v>
      </c>
    </row>
    <row r="28" spans="1:10" ht="10.5" customHeight="1" thickBot="1">
      <c r="A28" s="249"/>
      <c r="B28" s="250"/>
      <c r="C28" s="250"/>
      <c r="D28" s="251"/>
      <c r="E28" s="173" t="s">
        <v>3</v>
      </c>
      <c r="F28" s="174">
        <f>B26*I$5-I$4*C26</f>
        <v>0.3501352737427856</v>
      </c>
      <c r="G28" s="174">
        <f>I$4*F27-I$5*F26</f>
        <v>-0.5677973052882831</v>
      </c>
      <c r="H28" s="174">
        <f>J$4*I$6</f>
        <v>-15.369358308876917</v>
      </c>
      <c r="I28" s="175">
        <f>G28+H28</f>
        <v>-15.9371556141652</v>
      </c>
      <c r="J28" s="119">
        <f>IF('Input Data'!E35=TRUE,"",(D26-I28))</f>
        <v>9.6273556141652</v>
      </c>
    </row>
    <row r="29" spans="1:10" ht="10.5" customHeight="1">
      <c r="A29" s="176" t="s">
        <v>0</v>
      </c>
      <c r="B29" s="177" t="s">
        <v>16</v>
      </c>
      <c r="C29" s="177" t="s">
        <v>17</v>
      </c>
      <c r="D29" s="177" t="s">
        <v>18</v>
      </c>
      <c r="E29" s="178"/>
      <c r="F29" s="179" t="s">
        <v>7</v>
      </c>
      <c r="G29" s="179" t="s">
        <v>8</v>
      </c>
      <c r="H29" s="179" t="s">
        <v>9</v>
      </c>
      <c r="I29" s="179" t="s">
        <v>10</v>
      </c>
      <c r="J29" s="180" t="s">
        <v>11</v>
      </c>
    </row>
    <row r="30" spans="1:10" ht="10.5" customHeight="1">
      <c r="A30" s="181">
        <v>6</v>
      </c>
      <c r="B30" s="182">
        <f>'Input Data'!B36</f>
        <v>-30.30211</v>
      </c>
      <c r="C30" s="182">
        <f>'Input Data'!C36</f>
        <v>55.71992</v>
      </c>
      <c r="D30" s="182">
        <f>'Input Data'!D36</f>
        <v>-9.26425</v>
      </c>
      <c r="E30" s="183" t="s">
        <v>1</v>
      </c>
      <c r="F30" s="184">
        <f>C30*I$6-D30*I$5</f>
        <v>-55.79127309409199</v>
      </c>
      <c r="G30" s="184">
        <f>I$5*F32-I$6-F31</f>
        <v>31.296699250011578</v>
      </c>
      <c r="H30" s="184">
        <f>J$4*I$4</f>
        <v>-0.004038019223174755</v>
      </c>
      <c r="I30" s="184">
        <f>G30+H30</f>
        <v>31.292661230788404</v>
      </c>
      <c r="J30" s="185">
        <f>B30-I30</f>
        <v>-61.5947712307884</v>
      </c>
    </row>
    <row r="31" spans="1:10" ht="10.5" customHeight="1" thickBot="1">
      <c r="A31" s="246"/>
      <c r="B31" s="247"/>
      <c r="C31" s="247"/>
      <c r="D31" s="248"/>
      <c r="E31" s="183" t="s">
        <v>2</v>
      </c>
      <c r="F31" s="184">
        <f>-(B30*I$6-I$4*D30)</f>
        <v>-30.298731967533126</v>
      </c>
      <c r="G31" s="184">
        <f>-(I$4*F32-I$6*F30)</f>
        <v>55.78960151021267</v>
      </c>
      <c r="H31" s="184">
        <f>J$4*I$5</f>
        <v>-0.12125835349408219</v>
      </c>
      <c r="I31" s="184">
        <f>G31+H31</f>
        <v>55.668343156718585</v>
      </c>
      <c r="J31" s="186">
        <f>C30-I31</f>
        <v>0.051576843281416984</v>
      </c>
    </row>
    <row r="32" spans="1:10" ht="10.5" customHeight="1" thickBot="1">
      <c r="A32" s="249"/>
      <c r="B32" s="250"/>
      <c r="C32" s="250"/>
      <c r="D32" s="251"/>
      <c r="E32" s="187" t="s">
        <v>3</v>
      </c>
      <c r="F32" s="188">
        <f>B30*I$5-I$4*C30</f>
        <v>0.25370353831420606</v>
      </c>
      <c r="G32" s="188">
        <f>I$4*F31-I$5*F30</f>
        <v>-0.4321978806861475</v>
      </c>
      <c r="H32" s="188">
        <f>J$4*I$6</f>
        <v>-15.369358308876917</v>
      </c>
      <c r="I32" s="189">
        <f>G32+H32</f>
        <v>-15.801556189563065</v>
      </c>
      <c r="J32" s="119">
        <f>IF('Input Data'!E36=TRUE,"",(D30-I32))</f>
        <v>6.537306189563065</v>
      </c>
    </row>
    <row r="33" spans="1:10" ht="10.5" customHeight="1">
      <c r="A33" s="190" t="s">
        <v>0</v>
      </c>
      <c r="B33" s="191" t="s">
        <v>16</v>
      </c>
      <c r="C33" s="191" t="s">
        <v>17</v>
      </c>
      <c r="D33" s="191" t="s">
        <v>18</v>
      </c>
      <c r="E33" s="192"/>
      <c r="F33" s="193" t="s">
        <v>7</v>
      </c>
      <c r="G33" s="193" t="s">
        <v>8</v>
      </c>
      <c r="H33" s="193" t="s">
        <v>9</v>
      </c>
      <c r="I33" s="193" t="s">
        <v>10</v>
      </c>
      <c r="J33" s="194" t="s">
        <v>11</v>
      </c>
    </row>
    <row r="34" spans="1:10" ht="10.5" customHeight="1">
      <c r="A34" s="195">
        <v>7</v>
      </c>
      <c r="B34" s="196">
        <f>'Input Data'!B37</f>
        <v>-67.02617</v>
      </c>
      <c r="C34" s="196">
        <f>'Input Data'!C37</f>
        <v>21.54495</v>
      </c>
      <c r="D34" s="196">
        <f>'Input Data'!D37</f>
        <v>3.18276</v>
      </c>
      <c r="E34" s="197" t="s">
        <v>1</v>
      </c>
      <c r="F34" s="198">
        <f>C34*I$6-D34*I$5</f>
        <v>-21.51916876800015</v>
      </c>
      <c r="G34" s="198">
        <f>I$5*F36-I$6-F35</f>
        <v>68.02067024518306</v>
      </c>
      <c r="H34" s="198">
        <f>J$4*I$4</f>
        <v>-0.004038019223174755</v>
      </c>
      <c r="I34" s="198">
        <f>G34+H34</f>
        <v>68.01663222595988</v>
      </c>
      <c r="J34" s="199">
        <f>B34-I34</f>
        <v>-135.04280222595986</v>
      </c>
    </row>
    <row r="35" spans="1:10" ht="10.5" customHeight="1" thickBot="1">
      <c r="A35" s="246"/>
      <c r="B35" s="247"/>
      <c r="C35" s="247"/>
      <c r="D35" s="248"/>
      <c r="E35" s="197" t="s">
        <v>2</v>
      </c>
      <c r="F35" s="198">
        <f>-(B34*I$6-I$4*D34)</f>
        <v>-67.02491791299833</v>
      </c>
      <c r="G35" s="198">
        <f>-(I$4*F36-I$6*F34)</f>
        <v>21.51863872876937</v>
      </c>
      <c r="H35" s="198">
        <f>J$4*I$5</f>
        <v>-0.12125835349408219</v>
      </c>
      <c r="I35" s="198">
        <f>G35+H35</f>
        <v>21.39738037527529</v>
      </c>
      <c r="J35" s="200">
        <f>C34-I35</f>
        <v>0.14756962472471002</v>
      </c>
    </row>
    <row r="36" spans="1:10" ht="10.5" customHeight="1" thickBot="1">
      <c r="A36" s="249"/>
      <c r="B36" s="250"/>
      <c r="C36" s="250"/>
      <c r="D36" s="251"/>
      <c r="E36" s="201" t="s">
        <v>3</v>
      </c>
      <c r="F36" s="202">
        <f>B34*I$5-I$4*C34</f>
        <v>0.5344547144569992</v>
      </c>
      <c r="G36" s="202">
        <f>I$4*F35-I$5*F34</f>
        <v>-0.15216368528176635</v>
      </c>
      <c r="H36" s="202">
        <f>J$4*I$6</f>
        <v>-15.369358308876917</v>
      </c>
      <c r="I36" s="203">
        <f>G36+H36</f>
        <v>-15.521521994158684</v>
      </c>
      <c r="J36" s="119">
        <f>IF('Input Data'!E37=TRUE,"",(D34-I36))</f>
        <v>18.704281994158684</v>
      </c>
    </row>
    <row r="37" spans="1:10" ht="10.5" customHeight="1">
      <c r="A37" s="204" t="s">
        <v>0</v>
      </c>
      <c r="B37" s="205" t="s">
        <v>16</v>
      </c>
      <c r="C37" s="205" t="s">
        <v>17</v>
      </c>
      <c r="D37" s="205" t="s">
        <v>18</v>
      </c>
      <c r="E37" s="206"/>
      <c r="F37" s="207" t="s">
        <v>7</v>
      </c>
      <c r="G37" s="207" t="s">
        <v>8</v>
      </c>
      <c r="H37" s="207" t="s">
        <v>9</v>
      </c>
      <c r="I37" s="207" t="s">
        <v>10</v>
      </c>
      <c r="J37" s="208" t="s">
        <v>11</v>
      </c>
    </row>
    <row r="38" spans="1:10" ht="10.5" customHeight="1">
      <c r="A38" s="209">
        <v>8</v>
      </c>
      <c r="B38" s="210">
        <f>'Input Data'!B38</f>
        <v>-87.28676</v>
      </c>
      <c r="C38" s="210">
        <f>'Input Data'!C38</f>
        <v>34.99981</v>
      </c>
      <c r="D38" s="210">
        <f>'Input Data'!D38</f>
        <v>10.61856</v>
      </c>
      <c r="E38" s="211" t="s">
        <v>1</v>
      </c>
      <c r="F38" s="212">
        <f>C38*I$6-D38*I$5</f>
        <v>-34.91494577950241</v>
      </c>
      <c r="G38" s="212">
        <f>I$5*F40-I$6-F39</f>
        <v>88.28129361322314</v>
      </c>
      <c r="H38" s="212">
        <f>J$4*I$4</f>
        <v>-0.004038019223174755</v>
      </c>
      <c r="I38" s="212">
        <f>G38+H38</f>
        <v>88.27725559399997</v>
      </c>
      <c r="J38" s="213">
        <f>B38-I38</f>
        <v>-175.56401559399995</v>
      </c>
    </row>
    <row r="39" spans="1:10" ht="10.5" customHeight="1" thickBot="1">
      <c r="A39" s="246"/>
      <c r="B39" s="247"/>
      <c r="C39" s="247"/>
      <c r="D39" s="248"/>
      <c r="E39" s="211" t="s">
        <v>2</v>
      </c>
      <c r="F39" s="212">
        <f>-(B38*I$6-I$4*D38)</f>
        <v>-87.28683023255725</v>
      </c>
      <c r="G39" s="212">
        <f>-(I$4*F40-I$6*F38)</f>
        <v>34.91404130358905</v>
      </c>
      <c r="H39" s="212">
        <f>J$4*I$5</f>
        <v>-0.12125835349408219</v>
      </c>
      <c r="I39" s="212">
        <f>G39+H39</f>
        <v>34.79278295009497</v>
      </c>
      <c r="J39" s="214">
        <f>C38-I39</f>
        <v>0.20702704990502951</v>
      </c>
    </row>
    <row r="40" spans="1:10" ht="10.5" customHeight="1" thickBot="1">
      <c r="A40" s="249"/>
      <c r="B40" s="250"/>
      <c r="C40" s="250"/>
      <c r="D40" s="251"/>
      <c r="E40" s="215" t="s">
        <v>3</v>
      </c>
      <c r="F40" s="216">
        <f>B38*I$5-I$4*C38</f>
        <v>0.6978329428208135</v>
      </c>
      <c r="G40" s="216">
        <f>I$4*F39-I$5*F38</f>
        <v>-0.25252466213497454</v>
      </c>
      <c r="H40" s="216">
        <f>J$4*I$6</f>
        <v>-15.369358308876917</v>
      </c>
      <c r="I40" s="217">
        <f>G40+H40</f>
        <v>-15.62188297101189</v>
      </c>
      <c r="J40" s="119">
        <f>IF('Input Data'!E38=TRUE,"",(D38-I40))</f>
        <v>26.24044297101189</v>
      </c>
    </row>
    <row r="41" spans="1:10" ht="10.5" customHeight="1">
      <c r="A41" s="218" t="s">
        <v>0</v>
      </c>
      <c r="B41" s="219" t="s">
        <v>16</v>
      </c>
      <c r="C41" s="219" t="s">
        <v>17</v>
      </c>
      <c r="D41" s="219" t="s">
        <v>18</v>
      </c>
      <c r="E41" s="220"/>
      <c r="F41" s="221" t="s">
        <v>7</v>
      </c>
      <c r="G41" s="221" t="s">
        <v>8</v>
      </c>
      <c r="H41" s="221" t="s">
        <v>9</v>
      </c>
      <c r="I41" s="221" t="s">
        <v>10</v>
      </c>
      <c r="J41" s="222" t="s">
        <v>11</v>
      </c>
    </row>
    <row r="42" spans="1:10" ht="10.5" customHeight="1">
      <c r="A42" s="223">
        <v>9</v>
      </c>
      <c r="B42" s="224">
        <f>'Input Data'!B39</f>
        <v>-89.5939</v>
      </c>
      <c r="C42" s="224">
        <f>'Input Data'!C39</f>
        <v>43.66202</v>
      </c>
      <c r="D42" s="224">
        <f>'Input Data'!D39</f>
        <v>-13.24196</v>
      </c>
      <c r="E42" s="225" t="s">
        <v>1</v>
      </c>
      <c r="F42" s="226">
        <f>C42*I$6-D42*I$5</f>
        <v>-43.76513040250904</v>
      </c>
      <c r="G42" s="226">
        <f>I$5*F44-I$6-F43</f>
        <v>90.58193145383918</v>
      </c>
      <c r="H42" s="226">
        <f>J$4*I$4</f>
        <v>-0.004038019223174755</v>
      </c>
      <c r="I42" s="226">
        <f>G42+H42</f>
        <v>90.577893434616</v>
      </c>
      <c r="J42" s="227">
        <f>B42-I42</f>
        <v>-180.171793434616</v>
      </c>
    </row>
    <row r="43" spans="1:10" ht="10.5" customHeight="1" thickBot="1">
      <c r="A43" s="246"/>
      <c r="B43" s="247"/>
      <c r="C43" s="247"/>
      <c r="D43" s="248"/>
      <c r="E43" s="225" t="s">
        <v>2</v>
      </c>
      <c r="F43" s="226">
        <f>-(B42*I$6-I$4*D42)</f>
        <v>-89.58762962897039</v>
      </c>
      <c r="G43" s="226">
        <f>-(I$4*F44-I$6*F42)</f>
        <v>43.76395556943113</v>
      </c>
      <c r="H43" s="226">
        <f>J$4*I$5</f>
        <v>-0.12125835349408219</v>
      </c>
      <c r="I43" s="226">
        <f>G43+H43</f>
        <v>43.64269721593705</v>
      </c>
      <c r="J43" s="228">
        <f>C42-I43</f>
        <v>0.019322784062950404</v>
      </c>
    </row>
    <row r="44" spans="1:10" ht="10.5" customHeight="1" thickBot="1">
      <c r="A44" s="249"/>
      <c r="B44" s="250"/>
      <c r="C44" s="250"/>
      <c r="D44" s="251"/>
      <c r="E44" s="229" t="s">
        <v>3</v>
      </c>
      <c r="F44" s="230">
        <f>B42*I$5-I$4*C42</f>
        <v>0.7183105942517002</v>
      </c>
      <c r="G44" s="230">
        <f>I$4*F43-I$5*F42</f>
        <v>-0.32174258105938114</v>
      </c>
      <c r="H44" s="230">
        <f>J$4*I$6</f>
        <v>-15.369358308876917</v>
      </c>
      <c r="I44" s="231">
        <f>G44+H44</f>
        <v>-15.691100889936298</v>
      </c>
      <c r="J44" s="119">
        <f>IF('Input Data'!E39=TRUE,"",(D42-I44))</f>
        <v>2.449140889936297</v>
      </c>
    </row>
    <row r="45" spans="1:10" ht="10.5" customHeight="1">
      <c r="A45" s="232" t="s">
        <v>0</v>
      </c>
      <c r="B45" s="233" t="s">
        <v>16</v>
      </c>
      <c r="C45" s="233" t="s">
        <v>17</v>
      </c>
      <c r="D45" s="233" t="s">
        <v>18</v>
      </c>
      <c r="E45" s="234"/>
      <c r="F45" s="235" t="s">
        <v>7</v>
      </c>
      <c r="G45" s="235" t="s">
        <v>8</v>
      </c>
      <c r="H45" s="235" t="s">
        <v>9</v>
      </c>
      <c r="I45" s="235" t="s">
        <v>10</v>
      </c>
      <c r="J45" s="236" t="s">
        <v>11</v>
      </c>
    </row>
    <row r="46" spans="1:10" ht="10.5" customHeight="1">
      <c r="A46" s="237">
        <v>10</v>
      </c>
      <c r="B46" s="238">
        <f>'Input Data'!B40</f>
        <v>-97.29753</v>
      </c>
      <c r="C46" s="238">
        <f>'Input Data'!C40</f>
        <v>81.07751</v>
      </c>
      <c r="D46" s="238">
        <f>'Input Data'!D40</f>
        <v>-13.99763</v>
      </c>
      <c r="E46" s="239" t="s">
        <v>1</v>
      </c>
      <c r="F46" s="240">
        <f>C46*I$6-D46*I$5</f>
        <v>-81.18541644349587</v>
      </c>
      <c r="G46" s="240">
        <f>I$5*F48-I$6-F47</f>
        <v>98.28456586379002</v>
      </c>
      <c r="H46" s="240">
        <f>J$4*I$4</f>
        <v>-0.004038019223174755</v>
      </c>
      <c r="I46" s="240">
        <f>G46+H46</f>
        <v>98.28052784456685</v>
      </c>
      <c r="J46" s="241">
        <f>B46-I46</f>
        <v>-195.57805784456684</v>
      </c>
    </row>
    <row r="47" spans="1:10" ht="10.5" customHeight="1" thickBot="1">
      <c r="A47" s="246"/>
      <c r="B47" s="247"/>
      <c r="C47" s="247"/>
      <c r="D47" s="248"/>
      <c r="E47" s="239" t="s">
        <v>2</v>
      </c>
      <c r="F47" s="240">
        <f>-(B46*I$6-I$4*D46)</f>
        <v>-97.29082108164336</v>
      </c>
      <c r="G47" s="240">
        <f>-(I$4*F48-I$6*F46)</f>
        <v>81.18309429076459</v>
      </c>
      <c r="H47" s="240">
        <f>J$4*I$5</f>
        <v>-0.12125835349408219</v>
      </c>
      <c r="I47" s="240">
        <f>G47+H47</f>
        <v>81.0618359372705</v>
      </c>
      <c r="J47" s="242">
        <f>C46-I47</f>
        <v>0.015674062729502225</v>
      </c>
    </row>
    <row r="48" spans="1:10" ht="10.5" customHeight="1" thickBot="1">
      <c r="A48" s="249"/>
      <c r="B48" s="250"/>
      <c r="C48" s="250"/>
      <c r="D48" s="251"/>
      <c r="E48" s="243" t="s">
        <v>3</v>
      </c>
      <c r="F48" s="244">
        <f>B46*I$5-I$4*C46</f>
        <v>0.7889173251745027</v>
      </c>
      <c r="G48" s="244">
        <f>I$4*F47-I$5*F46</f>
        <v>-0.6149413044262398</v>
      </c>
      <c r="H48" s="244">
        <f>J$4*I$6</f>
        <v>-15.369358308876917</v>
      </c>
      <c r="I48" s="245">
        <f>G48+H48</f>
        <v>-15.984299613303158</v>
      </c>
      <c r="J48" s="119">
        <f>IF('Input Data'!E40=TRUE,"",(D46-I48))</f>
        <v>1.9866696133031585</v>
      </c>
    </row>
    <row r="49" spans="1:10" ht="10.5" customHeight="1">
      <c r="A49" s="262" t="s">
        <v>0</v>
      </c>
      <c r="B49" s="263" t="s">
        <v>16</v>
      </c>
      <c r="C49" s="263" t="s">
        <v>17</v>
      </c>
      <c r="D49" s="263" t="s">
        <v>18</v>
      </c>
      <c r="E49" s="252"/>
      <c r="F49" s="253" t="s">
        <v>7</v>
      </c>
      <c r="G49" s="253" t="s">
        <v>8</v>
      </c>
      <c r="H49" s="253" t="s">
        <v>9</v>
      </c>
      <c r="I49" s="253" t="s">
        <v>10</v>
      </c>
      <c r="J49" s="254" t="s">
        <v>11</v>
      </c>
    </row>
    <row r="50" spans="1:12" ht="10.5" customHeight="1">
      <c r="A50" s="264">
        <v>11</v>
      </c>
      <c r="B50" s="265">
        <f>'Input Data'!B41</f>
        <v>0</v>
      </c>
      <c r="C50" s="265">
        <f>'Input Data'!C41</f>
        <v>0</v>
      </c>
      <c r="D50" s="265">
        <f>'Input Data'!D41</f>
        <v>0</v>
      </c>
      <c r="E50" s="255" t="s">
        <v>1</v>
      </c>
      <c r="F50" s="256">
        <f>C50*I$6-D50*I$5</f>
        <v>0</v>
      </c>
      <c r="G50" s="256">
        <f>I$5*F52-I$6-F51</f>
        <v>0.9999688439124205</v>
      </c>
      <c r="H50" s="256">
        <f>J$4*I$4</f>
        <v>-0.004038019223174755</v>
      </c>
      <c r="I50" s="256">
        <f>G50+H50</f>
        <v>0.9959308246892458</v>
      </c>
      <c r="J50" s="257">
        <f>B50-I50</f>
        <v>-0.9959308246892458</v>
      </c>
      <c r="L50" s="14"/>
    </row>
    <row r="51" spans="1:10" ht="10.5" customHeight="1" thickBot="1">
      <c r="A51" s="246"/>
      <c r="B51" s="247"/>
      <c r="C51" s="247"/>
      <c r="D51" s="248"/>
      <c r="E51" s="255" t="s">
        <v>2</v>
      </c>
      <c r="F51" s="256">
        <f>-(B50*I$6-I$4*D50)</f>
        <v>0</v>
      </c>
      <c r="G51" s="256">
        <f>-(I$4*F52-I$6*F50)</f>
        <v>0</v>
      </c>
      <c r="H51" s="256">
        <f>J$4*I$5</f>
        <v>-0.12125835349408219</v>
      </c>
      <c r="I51" s="256">
        <f>G51+H51</f>
        <v>-0.12125835349408219</v>
      </c>
      <c r="J51" s="258">
        <f>C50-I51</f>
        <v>0.12125835349408219</v>
      </c>
    </row>
    <row r="52" spans="1:10" ht="10.5" customHeight="1" thickBot="1">
      <c r="A52" s="249"/>
      <c r="B52" s="250"/>
      <c r="C52" s="250"/>
      <c r="D52" s="251"/>
      <c r="E52" s="259" t="s">
        <v>3</v>
      </c>
      <c r="F52" s="260">
        <f>B50*I$5-I$4*C50</f>
        <v>0</v>
      </c>
      <c r="G52" s="260">
        <f>I$4*F51-I$5*F50</f>
        <v>0</v>
      </c>
      <c r="H52" s="260">
        <f>J$4*I$6</f>
        <v>-15.369358308876917</v>
      </c>
      <c r="I52" s="261">
        <f>G52+H52</f>
        <v>-15.369358308876917</v>
      </c>
      <c r="J52" s="119">
        <f>IF('Input Data'!E41=TRUE,"",(D50-I52))</f>
      </c>
    </row>
    <row r="53" spans="1:10" ht="10.5" customHeight="1">
      <c r="A53" s="266" t="s">
        <v>0</v>
      </c>
      <c r="B53" s="267" t="s">
        <v>16</v>
      </c>
      <c r="C53" s="267" t="s">
        <v>17</v>
      </c>
      <c r="D53" s="267" t="s">
        <v>18</v>
      </c>
      <c r="E53" s="268"/>
      <c r="F53" s="269" t="s">
        <v>7</v>
      </c>
      <c r="G53" s="269" t="s">
        <v>8</v>
      </c>
      <c r="H53" s="269" t="s">
        <v>9</v>
      </c>
      <c r="I53" s="269" t="s">
        <v>10</v>
      </c>
      <c r="J53" s="270" t="s">
        <v>11</v>
      </c>
    </row>
    <row r="54" spans="1:10" ht="10.5" customHeight="1">
      <c r="A54" s="271">
        <v>12</v>
      </c>
      <c r="B54" s="272">
        <f>'Input Data'!B42</f>
        <v>0</v>
      </c>
      <c r="C54" s="272">
        <f>'Input Data'!C42</f>
        <v>0</v>
      </c>
      <c r="D54" s="272">
        <f>'Input Data'!D42</f>
        <v>0</v>
      </c>
      <c r="E54" s="273" t="s">
        <v>1</v>
      </c>
      <c r="F54" s="274">
        <f>C54*I$6-D54*I$5</f>
        <v>0</v>
      </c>
      <c r="G54" s="274">
        <f>I$5*F56-I$6-F55</f>
        <v>0.9999688439124205</v>
      </c>
      <c r="H54" s="274">
        <f>J$4*I$4</f>
        <v>-0.004038019223174755</v>
      </c>
      <c r="I54" s="274">
        <f>G54+H54</f>
        <v>0.9959308246892458</v>
      </c>
      <c r="J54" s="275">
        <f>B54-I54</f>
        <v>-0.9959308246892458</v>
      </c>
    </row>
    <row r="55" spans="1:10" ht="10.5" customHeight="1" thickBot="1">
      <c r="A55" s="246"/>
      <c r="B55" s="247"/>
      <c r="C55" s="247"/>
      <c r="D55" s="248"/>
      <c r="E55" s="273" t="s">
        <v>2</v>
      </c>
      <c r="F55" s="274">
        <f>-(B54*I$6-I$4*D54)</f>
        <v>0</v>
      </c>
      <c r="G55" s="274">
        <f>-(I$4*F56-I$6*F54)</f>
        <v>0</v>
      </c>
      <c r="H55" s="274">
        <f>J$4*I$5</f>
        <v>-0.12125835349408219</v>
      </c>
      <c r="I55" s="274">
        <f>G55+H55</f>
        <v>-0.12125835349408219</v>
      </c>
      <c r="J55" s="276">
        <f>C54-I55</f>
        <v>0.12125835349408219</v>
      </c>
    </row>
    <row r="56" spans="1:10" ht="10.5" customHeight="1" thickBot="1">
      <c r="A56" s="249"/>
      <c r="B56" s="250"/>
      <c r="C56" s="250"/>
      <c r="D56" s="251"/>
      <c r="E56" s="277" t="s">
        <v>3</v>
      </c>
      <c r="F56" s="278">
        <f>B54*I$5-I$4*C54</f>
        <v>0</v>
      </c>
      <c r="G56" s="278">
        <f>I$4*F55-I$5*F54</f>
        <v>0</v>
      </c>
      <c r="H56" s="278">
        <f>J$4*I$6</f>
        <v>-15.369358308876917</v>
      </c>
      <c r="I56" s="279">
        <f>G56+H56</f>
        <v>-15.369358308876917</v>
      </c>
      <c r="J56" s="119">
        <f>IF('Input Data'!E42=TRUE,"",(D54-I56))</f>
      </c>
    </row>
    <row r="57" spans="1:10" ht="10.5" customHeight="1">
      <c r="A57" s="290" t="s">
        <v>0</v>
      </c>
      <c r="B57" s="291" t="s">
        <v>16</v>
      </c>
      <c r="C57" s="291" t="s">
        <v>17</v>
      </c>
      <c r="D57" s="291" t="s">
        <v>18</v>
      </c>
      <c r="E57" s="280"/>
      <c r="F57" s="281" t="s">
        <v>7</v>
      </c>
      <c r="G57" s="281" t="s">
        <v>8</v>
      </c>
      <c r="H57" s="281" t="s">
        <v>9</v>
      </c>
      <c r="I57" s="281" t="s">
        <v>10</v>
      </c>
      <c r="J57" s="282" t="s">
        <v>11</v>
      </c>
    </row>
    <row r="58" spans="1:10" ht="10.5" customHeight="1">
      <c r="A58" s="292">
        <v>13</v>
      </c>
      <c r="B58" s="293">
        <f>'Input Data'!B43</f>
        <v>0</v>
      </c>
      <c r="C58" s="293">
        <f>'Input Data'!C43</f>
        <v>0</v>
      </c>
      <c r="D58" s="293">
        <f>'Input Data'!D43</f>
        <v>0</v>
      </c>
      <c r="E58" s="283" t="s">
        <v>1</v>
      </c>
      <c r="F58" s="284">
        <f>C58*I$6-D58*I$5</f>
        <v>0</v>
      </c>
      <c r="G58" s="284">
        <f>I$5*F60-I$6-F59</f>
        <v>0.9999688439124205</v>
      </c>
      <c r="H58" s="284">
        <f>J$4*I$4</f>
        <v>-0.004038019223174755</v>
      </c>
      <c r="I58" s="284">
        <f>G58+H58</f>
        <v>0.9959308246892458</v>
      </c>
      <c r="J58" s="285">
        <f>B58-I58</f>
        <v>-0.9959308246892458</v>
      </c>
    </row>
    <row r="59" spans="1:10" ht="10.5" customHeight="1" thickBot="1">
      <c r="A59" s="246"/>
      <c r="B59" s="247"/>
      <c r="C59" s="247"/>
      <c r="D59" s="248"/>
      <c r="E59" s="283" t="s">
        <v>2</v>
      </c>
      <c r="F59" s="284">
        <f>-(B58*I$6-I$4*D58)</f>
        <v>0</v>
      </c>
      <c r="G59" s="284">
        <f>-(I$4*F60-I$6*F58)</f>
        <v>0</v>
      </c>
      <c r="H59" s="284">
        <f>J$4*I$5</f>
        <v>-0.12125835349408219</v>
      </c>
      <c r="I59" s="284">
        <f>G59+H59</f>
        <v>-0.12125835349408219</v>
      </c>
      <c r="J59" s="286">
        <f>C58-I59</f>
        <v>0.12125835349408219</v>
      </c>
    </row>
    <row r="60" spans="1:10" ht="10.5" customHeight="1" thickBot="1">
      <c r="A60" s="249"/>
      <c r="B60" s="250"/>
      <c r="C60" s="250"/>
      <c r="D60" s="251"/>
      <c r="E60" s="287" t="s">
        <v>3</v>
      </c>
      <c r="F60" s="288">
        <f>B58*I$5-I$4*C58</f>
        <v>0</v>
      </c>
      <c r="G60" s="288">
        <f>I$4*F59-I$5*F58</f>
        <v>0</v>
      </c>
      <c r="H60" s="288">
        <f>J$4*I$6</f>
        <v>-15.369358308876917</v>
      </c>
      <c r="I60" s="289">
        <f>G60+H60</f>
        <v>-15.369358308876917</v>
      </c>
      <c r="J60" s="119">
        <f>IF('Input Data'!E43=TRUE,"",(D58-I60))</f>
      </c>
    </row>
    <row r="61" spans="1:10" ht="10.5" customHeight="1">
      <c r="A61" s="304" t="s">
        <v>0</v>
      </c>
      <c r="B61" s="305" t="s">
        <v>16</v>
      </c>
      <c r="C61" s="305" t="s">
        <v>17</v>
      </c>
      <c r="D61" s="305" t="s">
        <v>18</v>
      </c>
      <c r="E61" s="294"/>
      <c r="F61" s="295" t="s">
        <v>7</v>
      </c>
      <c r="G61" s="295" t="s">
        <v>8</v>
      </c>
      <c r="H61" s="295" t="s">
        <v>9</v>
      </c>
      <c r="I61" s="295" t="s">
        <v>10</v>
      </c>
      <c r="J61" s="296" t="s">
        <v>11</v>
      </c>
    </row>
    <row r="62" spans="1:10" ht="10.5" customHeight="1">
      <c r="A62" s="306">
        <v>14</v>
      </c>
      <c r="B62" s="307">
        <f>'Input Data'!B44</f>
        <v>0</v>
      </c>
      <c r="C62" s="307">
        <f>'Input Data'!C44</f>
        <v>0</v>
      </c>
      <c r="D62" s="307">
        <f>'Input Data'!D44</f>
        <v>0</v>
      </c>
      <c r="E62" s="297" t="s">
        <v>1</v>
      </c>
      <c r="F62" s="298">
        <f>C62*I$6-D62*I$5</f>
        <v>0</v>
      </c>
      <c r="G62" s="298">
        <f>I$5*F64-I$6-F63</f>
        <v>0.9999688439124205</v>
      </c>
      <c r="H62" s="298">
        <f>J$4*I$4</f>
        <v>-0.004038019223174755</v>
      </c>
      <c r="I62" s="298">
        <f>G62+H62</f>
        <v>0.9959308246892458</v>
      </c>
      <c r="J62" s="299">
        <f>B62-I62</f>
        <v>-0.9959308246892458</v>
      </c>
    </row>
    <row r="63" spans="1:10" ht="10.5" customHeight="1" thickBot="1">
      <c r="A63" s="246"/>
      <c r="B63" s="247"/>
      <c r="C63" s="247"/>
      <c r="D63" s="248"/>
      <c r="E63" s="297" t="s">
        <v>2</v>
      </c>
      <c r="F63" s="298">
        <f>-(B62*I$6-I$4*D62)</f>
        <v>0</v>
      </c>
      <c r="G63" s="298">
        <f>-(I$4*F64-I$6*F62)</f>
        <v>0</v>
      </c>
      <c r="H63" s="298">
        <f>J$4*I$5</f>
        <v>-0.12125835349408219</v>
      </c>
      <c r="I63" s="298">
        <f>G63+H63</f>
        <v>-0.12125835349408219</v>
      </c>
      <c r="J63" s="300">
        <f>C62-I63</f>
        <v>0.12125835349408219</v>
      </c>
    </row>
    <row r="64" spans="1:10" ht="10.5" customHeight="1" thickBot="1">
      <c r="A64" s="249"/>
      <c r="B64" s="250"/>
      <c r="C64" s="250"/>
      <c r="D64" s="251"/>
      <c r="E64" s="301" t="s">
        <v>3</v>
      </c>
      <c r="F64" s="302">
        <f>B62*I$5-I$4*C62</f>
        <v>0</v>
      </c>
      <c r="G64" s="302">
        <f>I$4*F63-I$5*F62</f>
        <v>0</v>
      </c>
      <c r="H64" s="302">
        <f>J$4*I$6</f>
        <v>-15.369358308876917</v>
      </c>
      <c r="I64" s="303">
        <f>G64+H64</f>
        <v>-15.369358308876917</v>
      </c>
      <c r="J64" s="119">
        <f>IF('Input Data'!E44=TRUE,"",(D62-I64))</f>
      </c>
    </row>
    <row r="65" spans="1:10" ht="10.5" customHeight="1">
      <c r="A65" s="315" t="s">
        <v>0</v>
      </c>
      <c r="B65" s="316" t="s">
        <v>16</v>
      </c>
      <c r="C65" s="316" t="s">
        <v>17</v>
      </c>
      <c r="D65" s="323" t="s">
        <v>18</v>
      </c>
      <c r="E65" s="322"/>
      <c r="F65" s="308" t="s">
        <v>7</v>
      </c>
      <c r="G65" s="308" t="s">
        <v>8</v>
      </c>
      <c r="H65" s="308" t="s">
        <v>9</v>
      </c>
      <c r="I65" s="308" t="s">
        <v>10</v>
      </c>
      <c r="J65" s="309" t="s">
        <v>11</v>
      </c>
    </row>
    <row r="66" spans="1:10" ht="10.5" customHeight="1" thickBot="1">
      <c r="A66" s="324">
        <v>15</v>
      </c>
      <c r="B66" s="325">
        <f>'Input Data'!B45</f>
        <v>0</v>
      </c>
      <c r="C66" s="325">
        <f>'Input Data'!C45</f>
        <v>0</v>
      </c>
      <c r="D66" s="326">
        <f>'Input Data'!D45</f>
        <v>0</v>
      </c>
      <c r="E66" s="317" t="s">
        <v>1</v>
      </c>
      <c r="F66" s="310">
        <f>C66*I$6-D66*I$5</f>
        <v>0</v>
      </c>
      <c r="G66" s="310">
        <f>I$5*F68-I$6-F67</f>
        <v>0.9999688439124205</v>
      </c>
      <c r="H66" s="310">
        <f>J$4*I$4</f>
        <v>-0.004038019223174755</v>
      </c>
      <c r="I66" s="310">
        <f>G66+H66</f>
        <v>0.9959308246892458</v>
      </c>
      <c r="J66" s="311">
        <f>B66-I66</f>
        <v>-0.9959308246892458</v>
      </c>
    </row>
    <row r="67" spans="1:10" ht="10.5" customHeight="1" thickBot="1">
      <c r="A67" s="319"/>
      <c r="B67" s="320"/>
      <c r="C67" s="320"/>
      <c r="D67" s="320"/>
      <c r="E67" s="317" t="s">
        <v>2</v>
      </c>
      <c r="F67" s="310">
        <f>-(B66*I$6-I$4*D66)</f>
        <v>0</v>
      </c>
      <c r="G67" s="310">
        <f>-(I$4*F68-I$6*F66)</f>
        <v>0</v>
      </c>
      <c r="H67" s="310">
        <f>J$4*I$5</f>
        <v>-0.12125835349408219</v>
      </c>
      <c r="I67" s="310">
        <f>G67+H67</f>
        <v>-0.12125835349408219</v>
      </c>
      <c r="J67" s="312">
        <f>C66-I67</f>
        <v>0.12125835349408219</v>
      </c>
    </row>
    <row r="68" spans="1:10" ht="10.5" customHeight="1" thickBot="1">
      <c r="A68" s="321"/>
      <c r="B68" s="320"/>
      <c r="C68" s="320"/>
      <c r="D68" s="320"/>
      <c r="E68" s="318" t="s">
        <v>3</v>
      </c>
      <c r="F68" s="313">
        <f>B66*I$5-I$4*C66</f>
        <v>0</v>
      </c>
      <c r="G68" s="313">
        <f>I$4*F67-I$5*F66</f>
        <v>0</v>
      </c>
      <c r="H68" s="313">
        <f>J$4*I$6</f>
        <v>-15.369358308876917</v>
      </c>
      <c r="I68" s="314">
        <f>G68+H68</f>
        <v>-15.369358308876917</v>
      </c>
      <c r="J68" s="119">
        <f>IF('Input Data'!E45=TRUE,"",(D66-I68))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N6" sqref="N6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10" width="12.7109375" style="0" customWidth="1"/>
    <col min="11" max="12" width="12.7109375" style="74" customWidth="1"/>
    <col min="13" max="14" width="12.7109375" style="0" customWidth="1"/>
  </cols>
  <sheetData>
    <row r="1" spans="1:12" ht="13.5" thickBot="1">
      <c r="A1" s="49"/>
      <c r="B1" s="44" t="s">
        <v>19</v>
      </c>
      <c r="C1" s="44" t="s">
        <v>32</v>
      </c>
      <c r="D1" s="44" t="s">
        <v>25</v>
      </c>
      <c r="E1" s="44" t="s">
        <v>35</v>
      </c>
      <c r="F1" s="47" t="s">
        <v>26</v>
      </c>
      <c r="G1" s="62" t="s">
        <v>27</v>
      </c>
      <c r="H1" s="471" t="s">
        <v>88</v>
      </c>
      <c r="I1" s="472"/>
      <c r="J1" s="472"/>
      <c r="K1" s="472"/>
      <c r="L1" s="473"/>
    </row>
    <row r="2" spans="1:12" ht="13.5" thickBot="1">
      <c r="A2" s="50"/>
      <c r="B2" s="45" t="s">
        <v>29</v>
      </c>
      <c r="C2" s="45"/>
      <c r="D2" s="46"/>
      <c r="E2" s="46"/>
      <c r="F2" s="48"/>
      <c r="G2" s="63" t="s">
        <v>86</v>
      </c>
      <c r="H2" s="488" t="s">
        <v>89</v>
      </c>
      <c r="I2" s="488" t="s">
        <v>90</v>
      </c>
      <c r="J2" s="488" t="s">
        <v>91</v>
      </c>
      <c r="K2" s="488" t="s">
        <v>92</v>
      </c>
      <c r="L2" s="488" t="s">
        <v>93</v>
      </c>
    </row>
    <row r="3" spans="1:14" ht="12.75">
      <c r="A3" s="43">
        <v>1</v>
      </c>
      <c r="B3" s="64">
        <f>offsets!J12</f>
        <v>27.036958917766416</v>
      </c>
      <c r="C3" s="65">
        <f>IF('Input Data'!E31=TRUE,"",IF('Input Data'!N$23="G",'Input Data'!G5,IF('Input Data'!N$23="H",'Input Data'!H5)))</f>
        <v>26.95502236405632</v>
      </c>
      <c r="D3" s="66">
        <f>IF('Input Data'!E31=TRUE,"",(B3-B$19))</f>
        <v>26.867077261869643</v>
      </c>
      <c r="E3" s="66">
        <f>IF('Input Data'!E31=TRUE,"",(C3-C$19))</f>
        <v>26.86539909342115</v>
      </c>
      <c r="F3" s="67">
        <f>IF('Input Data'!E31=TRUE,"",(E3-D3))</f>
        <v>-0.0016781684484925563</v>
      </c>
      <c r="G3" s="476">
        <f>IF('Input Data'!E31=TRUE,"",(F3-F$19))</f>
        <v>0.002853594315173069</v>
      </c>
      <c r="H3" s="480">
        <v>0.006343449465870066</v>
      </c>
      <c r="I3" s="480">
        <v>0.00396688396123146</v>
      </c>
      <c r="J3" s="480">
        <v>0.013533717156509972</v>
      </c>
      <c r="K3" s="481">
        <v>0.018179630872634966</v>
      </c>
      <c r="L3" s="480">
        <v>0.017100379575265556</v>
      </c>
      <c r="N3" s="395"/>
    </row>
    <row r="4" spans="1:14" ht="12.75">
      <c r="A4" s="43">
        <v>2</v>
      </c>
      <c r="B4" s="68">
        <f>offsets!J16</f>
        <v>8.018145081470648</v>
      </c>
      <c r="C4" s="65">
        <f>IF('Input Data'!E32=TRUE,"",IF('Input Data'!N$23="G",'Input Data'!G6,IF('Input Data'!N$23="H",'Input Data'!H6)))</f>
        <v>7.935353398451703</v>
      </c>
      <c r="D4" s="66">
        <f>IF('Input Data'!E32=TRUE,"",(B4-B$19))</f>
        <v>7.848263425573874</v>
      </c>
      <c r="E4" s="66">
        <f>IF('Input Data'!E32=TRUE,"",(C4-C$19))</f>
        <v>7.845730127816534</v>
      </c>
      <c r="F4" s="67">
        <f>IF('Input Data'!E32=TRUE,"",(E4-D4))</f>
        <v>-0.002533297757340236</v>
      </c>
      <c r="G4" s="476">
        <f>IF('Input Data'!E32=TRUE,"",(F4-F$19))</f>
        <v>0.0019984650063253895</v>
      </c>
      <c r="H4" s="482">
        <v>0.0055800515697814745</v>
      </c>
      <c r="I4" s="482">
        <v>0.0029911878249446744</v>
      </c>
      <c r="J4" s="482">
        <v>0.010229231450231246</v>
      </c>
      <c r="K4" s="483">
        <v>0.013107186700252349</v>
      </c>
      <c r="L4" s="482">
        <v>0.03346556333122219</v>
      </c>
      <c r="N4" s="395"/>
    </row>
    <row r="5" spans="1:12" ht="12.75">
      <c r="A5" s="43">
        <v>3</v>
      </c>
      <c r="B5" s="68">
        <f>offsets!J20</f>
        <v>0.1698816558967735</v>
      </c>
      <c r="C5" s="65">
        <f>IF('Input Data'!E33=TRUE,"",IF('Input Data'!N$23="G",'Input Data'!G7,IF('Input Data'!N$23="H",'Input Data'!H7)))</f>
        <v>0.08962327063516895</v>
      </c>
      <c r="D5" s="66">
        <f>IF('Input Data'!E33=TRUE,"",(B5-B$19))</f>
        <v>0</v>
      </c>
      <c r="E5" s="66">
        <f>IF('Input Data'!E33=TRUE,"",(C5-C$19))</f>
        <v>0</v>
      </c>
      <c r="F5" s="67">
        <f>IF('Input Data'!E33=TRUE,"",(E5-D5))</f>
        <v>0</v>
      </c>
      <c r="G5" s="476">
        <f>IF('Input Data'!E33=TRUE,"",(F5-F$19))</f>
        <v>0.0045317627636656255</v>
      </c>
      <c r="H5" s="482" t="s">
        <v>82</v>
      </c>
      <c r="I5" s="482" t="s">
        <v>82</v>
      </c>
      <c r="J5" s="482" t="s">
        <v>82</v>
      </c>
      <c r="K5" s="483" t="s">
        <v>82</v>
      </c>
      <c r="L5" s="482" t="s">
        <v>82</v>
      </c>
    </row>
    <row r="6" spans="1:14" ht="12.75">
      <c r="A6" s="43">
        <v>4</v>
      </c>
      <c r="B6" s="68">
        <f>offsets!J24</f>
        <v>9.313274602139852</v>
      </c>
      <c r="C6" s="65">
        <f>IF('Input Data'!E34=TRUE,"",IF('Input Data'!N$23="G",'Input Data'!G8,IF('Input Data'!N$23="H",'Input Data'!H8)))</f>
        <v>9.231069392191854</v>
      </c>
      <c r="D6" s="66">
        <f>IF('Input Data'!E34=TRUE,"",(B6-B$19))</f>
        <v>9.143392946243079</v>
      </c>
      <c r="E6" s="66">
        <f>IF('Input Data'!E34=TRUE,"",(C6-C$19))</f>
        <v>9.141446121556685</v>
      </c>
      <c r="F6" s="67">
        <f>IF('Input Data'!E34=TRUE,"",(E6-D6))</f>
        <v>-0.0019468246863940664</v>
      </c>
      <c r="G6" s="476">
        <f>IF('Input Data'!E34=TRUE,"",(F6-F$19))</f>
        <v>0.002584938077271559</v>
      </c>
      <c r="H6" s="482">
        <v>0.00571985720729451</v>
      </c>
      <c r="I6" s="482">
        <v>0</v>
      </c>
      <c r="J6" s="482">
        <v>0.005693628212671165</v>
      </c>
      <c r="K6" s="483">
        <v>0.0072787836093661795</v>
      </c>
      <c r="L6" s="482">
        <v>0.05971990374000402</v>
      </c>
      <c r="N6" s="395"/>
    </row>
    <row r="7" spans="1:12" ht="12.75">
      <c r="A7" s="43">
        <v>5</v>
      </c>
      <c r="B7" s="68">
        <f>offsets!J28</f>
        <v>9.6273556141652</v>
      </c>
      <c r="C7" s="65">
        <f>IF('Input Data'!E35=TRUE,"",IF('Input Data'!N$23="G",'Input Data'!G9,IF('Input Data'!N$23="H",'Input Data'!H9)))</f>
        <v>9.547729587081148</v>
      </c>
      <c r="D7" s="66">
        <f>IF('Input Data'!E35=TRUE,"",(B7-B$19))</f>
        <v>9.457473958268427</v>
      </c>
      <c r="E7" s="66">
        <f>IF('Input Data'!E35=TRUE,"",(C7-C$19))</f>
        <v>9.45810631644598</v>
      </c>
      <c r="F7" s="67">
        <f>IF('Input Data'!E35=TRUE,"",(E7-D7))</f>
        <v>0.0006323581775529163</v>
      </c>
      <c r="G7" s="476">
        <f>IF('Input Data'!E35=TRUE,"",(F7-F$19))</f>
        <v>0.005164120941218542</v>
      </c>
      <c r="H7" s="482" t="s">
        <v>82</v>
      </c>
      <c r="I7" s="482" t="s">
        <v>82</v>
      </c>
      <c r="J7" s="482" t="s">
        <v>82</v>
      </c>
      <c r="K7" s="483" t="s">
        <v>82</v>
      </c>
      <c r="L7" s="482" t="s">
        <v>82</v>
      </c>
    </row>
    <row r="8" spans="1:14" ht="12.75">
      <c r="A8" s="43">
        <v>6</v>
      </c>
      <c r="B8" s="68">
        <f>offsets!J32</f>
        <v>6.537306189563065</v>
      </c>
      <c r="C8" s="65">
        <f>IF('Input Data'!E36=TRUE,"",IF('Input Data'!N$23="G",'Input Data'!G10,IF('Input Data'!N$23="H",'Input Data'!H10)))</f>
        <v>6.4561133067271035</v>
      </c>
      <c r="D8" s="66">
        <f>IF('Input Data'!E36=TRUE,"",(B8-B$19))</f>
        <v>6.367424533666291</v>
      </c>
      <c r="E8" s="66">
        <f>IF('Input Data'!E36=TRUE,"",(C8-C$19))</f>
        <v>6.3664900360919345</v>
      </c>
      <c r="F8" s="67">
        <f>IF('Input Data'!E36=TRUE,"",(E8-D8))</f>
        <v>-0.0009344975743568185</v>
      </c>
      <c r="G8" s="476">
        <f>IF('Input Data'!E36=TRUE,"",(F8-F$19))</f>
        <v>0.003597265189308807</v>
      </c>
      <c r="H8" s="482">
        <v>0.004586171022819663</v>
      </c>
      <c r="I8" s="482">
        <v>0.0052420909998245335</v>
      </c>
      <c r="J8" s="482">
        <v>0</v>
      </c>
      <c r="K8" s="483">
        <v>0</v>
      </c>
      <c r="L8" s="482">
        <v>0</v>
      </c>
      <c r="N8" s="395"/>
    </row>
    <row r="9" spans="1:14" ht="12.75">
      <c r="A9" s="43">
        <v>7</v>
      </c>
      <c r="B9" s="68">
        <f>offsets!J36</f>
        <v>18.704281994158684</v>
      </c>
      <c r="C9" s="65">
        <f>IF('Input Data'!E37=TRUE,"",IF('Input Data'!N$23="G",'Input Data'!G11,IF('Input Data'!N$23="H",'Input Data'!H11)))</f>
        <v>18.621509494010223</v>
      </c>
      <c r="D9" s="66">
        <f>IF('Input Data'!E37=TRUE,"",(B9-B$19))</f>
        <v>18.53440033826191</v>
      </c>
      <c r="E9" s="66">
        <f>IF('Input Data'!E37=TRUE,"",(C9-C$19))</f>
        <v>18.531886223375054</v>
      </c>
      <c r="F9" s="67">
        <f>IF('Input Data'!E37=TRUE,"",(E9-D9))</f>
        <v>-0.002514114886857044</v>
      </c>
      <c r="G9" s="476">
        <f>IF('Input Data'!E37=TRUE,"",(F9-F$19))</f>
        <v>0.0020176478768085815</v>
      </c>
      <c r="H9" s="482">
        <v>0.0014938538085438324</v>
      </c>
      <c r="I9" s="482">
        <v>0.005014391580802524</v>
      </c>
      <c r="J9" s="482">
        <v>0.0074135352293547285</v>
      </c>
      <c r="K9" s="483">
        <v>0.006629855711339339</v>
      </c>
      <c r="L9" s="482">
        <v>0.0014100755747543658</v>
      </c>
      <c r="N9" s="395"/>
    </row>
    <row r="10" spans="1:14" ht="12.75">
      <c r="A10" s="43">
        <v>8</v>
      </c>
      <c r="B10" s="68">
        <f>offsets!J40</f>
        <v>26.24044297101189</v>
      </c>
      <c r="C10" s="65">
        <f>IF('Input Data'!E38=TRUE,"",IF('Input Data'!N$23="G",'Input Data'!G12,IF('Input Data'!N$23="H",'Input Data'!H12)))</f>
        <v>26.15565282298662</v>
      </c>
      <c r="D10" s="66">
        <f>IF('Input Data'!E38=TRUE,"",(B10-B$19))</f>
        <v>26.070561315115118</v>
      </c>
      <c r="E10" s="66">
        <f>IF('Input Data'!E38=TRUE,"",(C10-C$19))</f>
        <v>26.066029552351452</v>
      </c>
      <c r="F10" s="67">
        <f>IF('Input Data'!E38=TRUE,"",(E10-D10))</f>
        <v>-0.0045317627636656255</v>
      </c>
      <c r="G10" s="476">
        <f>IF('Input Data'!E38=TRUE,"",(F10-F$19))</f>
        <v>0</v>
      </c>
      <c r="H10" s="482">
        <v>0</v>
      </c>
      <c r="I10" s="482">
        <v>0.0036620849058142113</v>
      </c>
      <c r="J10" s="482">
        <v>0.012840234358756142</v>
      </c>
      <c r="K10" s="483">
        <v>0.01307679364794101</v>
      </c>
      <c r="L10" s="482">
        <v>0.005665909885167686</v>
      </c>
      <c r="N10" s="395"/>
    </row>
    <row r="11" spans="1:14" ht="12.75">
      <c r="A11" s="43">
        <v>9</v>
      </c>
      <c r="B11" s="68">
        <f>offsets!J44</f>
        <v>2.449140889936297</v>
      </c>
      <c r="C11" s="65">
        <f>IF('Input Data'!E39=TRUE,"",IF('Input Data'!N$23="G",'Input Data'!G13,IF('Input Data'!N$23="H",'Input Data'!H13)))</f>
        <v>2.3663277949513954</v>
      </c>
      <c r="D11" s="66">
        <f>IF('Input Data'!E39=TRUE,"",(B11-B$19))</f>
        <v>2.2792592340395235</v>
      </c>
      <c r="E11" s="66">
        <f>IF('Input Data'!E39=TRUE,"",(C11-C$19))</f>
        <v>2.2767045243162265</v>
      </c>
      <c r="F11" s="67">
        <f>IF('Input Data'!E39=TRUE,"",(E11-D11))</f>
        <v>-0.0025547097232969662</v>
      </c>
      <c r="G11" s="476">
        <f>IF('Input Data'!E39=TRUE,"",(F11-F$19))</f>
        <v>0.0019770530403686593</v>
      </c>
      <c r="H11" s="482">
        <v>0.0012360002338915876</v>
      </c>
      <c r="I11" s="482">
        <v>0.007487348483515177</v>
      </c>
      <c r="J11" s="482">
        <v>0.010255180590669433</v>
      </c>
      <c r="K11" s="483">
        <v>0.01781658075808945</v>
      </c>
      <c r="L11" s="482">
        <v>0.017690988658633167</v>
      </c>
      <c r="N11" s="395"/>
    </row>
    <row r="12" spans="1:14" ht="12.75">
      <c r="A12" s="43">
        <v>10</v>
      </c>
      <c r="B12" s="68">
        <f>offsets!J48</f>
        <v>1.9866696133031585</v>
      </c>
      <c r="C12" s="65">
        <f>IF('Input Data'!E40=TRUE,"",IF('Input Data'!N$23="G",'Input Data'!G14,IF('Input Data'!N$23="H",'Input Data'!H14)))</f>
        <v>1.9034068983393055</v>
      </c>
      <c r="D12" s="66">
        <f>IF('Input Data'!E40=TRUE,"",(B12-B$19))</f>
        <v>1.816787957406385</v>
      </c>
      <c r="E12" s="66">
        <f>IF('Input Data'!E40=TRUE,"",(C12-C$19))</f>
        <v>1.8137836277041366</v>
      </c>
      <c r="F12" s="67">
        <f>IF('Input Data'!E40=TRUE,"",(E12-D12))</f>
        <v>-0.0030043297022483983</v>
      </c>
      <c r="G12" s="476">
        <f>IF('Input Data'!E40=TRUE,"",(F12-F$19))</f>
        <v>0.0015274330614172271</v>
      </c>
      <c r="H12" s="482">
        <v>0.0027124133237350634</v>
      </c>
      <c r="I12" s="482">
        <v>0.003035174432332255</v>
      </c>
      <c r="J12" s="482">
        <v>0.019484198388647123</v>
      </c>
      <c r="K12" s="483">
        <v>0.019060121978921707</v>
      </c>
      <c r="L12" s="482">
        <v>0.0352628331464695</v>
      </c>
      <c r="N12" s="395"/>
    </row>
    <row r="13" spans="1:12" ht="12.75">
      <c r="A13" s="43">
        <v>11</v>
      </c>
      <c r="B13" s="68">
        <f>offsets!J52</f>
      </c>
      <c r="C13" s="65">
        <f>IF('Input Data'!E41=TRUE,"",IF('Input Data'!N$23="G",'Input Data'!G15,IF('Input Data'!N$23="H",'Input Data'!H15)))</f>
      </c>
      <c r="D13" s="66">
        <f>IF('Input Data'!E41=TRUE,"",(B13-B$19))</f>
      </c>
      <c r="E13" s="66">
        <f>IF('Input Data'!E41=TRUE,"",(C13-C$19))</f>
      </c>
      <c r="F13" s="67">
        <f>IF('Input Data'!E41=TRUE,"",(E13-D13))</f>
      </c>
      <c r="G13" s="476">
        <f>IF('Input Data'!E41=TRUE,"",(F13-F$19))</f>
      </c>
      <c r="H13" s="482"/>
      <c r="I13" s="483"/>
      <c r="J13" s="482"/>
      <c r="K13" s="482"/>
      <c r="L13" s="482"/>
    </row>
    <row r="14" spans="1:12" ht="12.75">
      <c r="A14" s="43">
        <v>12</v>
      </c>
      <c r="B14" s="68">
        <f>offsets!J56</f>
      </c>
      <c r="C14" s="65">
        <f>IF('Input Data'!E42=TRUE,"",IF('Input Data'!N$23="G",'Input Data'!G16,IF('Input Data'!N$23="H",'Input Data'!H16)))</f>
      </c>
      <c r="D14" s="66">
        <f>IF('Input Data'!E42=TRUE,"",(B14-B$19))</f>
      </c>
      <c r="E14" s="66">
        <f>IF('Input Data'!E42=TRUE,"",(C14-C$19))</f>
      </c>
      <c r="F14" s="67">
        <f>IF('Input Data'!E42=TRUE,"",(E14-D14))</f>
      </c>
      <c r="G14" s="476">
        <f>IF('Input Data'!E42=TRUE,"",(F14-F$19))</f>
      </c>
      <c r="H14" s="482"/>
      <c r="I14" s="483"/>
      <c r="J14" s="482"/>
      <c r="K14" s="482"/>
      <c r="L14" s="482"/>
    </row>
    <row r="15" spans="1:12" ht="12.75">
      <c r="A15" s="43">
        <v>13</v>
      </c>
      <c r="B15" s="68">
        <f>offsets!J60</f>
      </c>
      <c r="C15" s="65">
        <f>IF('Input Data'!E43=TRUE,"",IF('Input Data'!N$23="G",'Input Data'!G17,IF('Input Data'!N$23="H",'Input Data'!H17)))</f>
      </c>
      <c r="D15" s="66">
        <f>IF('Input Data'!E43=TRUE,"",(B15-B$19))</f>
      </c>
      <c r="E15" s="66">
        <f>IF('Input Data'!E43=TRUE,"",(C15-C$19))</f>
      </c>
      <c r="F15" s="67">
        <f>IF('Input Data'!E43=TRUE,"",(E15-D15))</f>
      </c>
      <c r="G15" s="476">
        <f>IF('Input Data'!E43=TRUE,"",(F15-F$19))</f>
      </c>
      <c r="H15" s="484"/>
      <c r="I15" s="485"/>
      <c r="J15" s="484"/>
      <c r="K15" s="482"/>
      <c r="L15" s="482"/>
    </row>
    <row r="16" spans="1:12" ht="12.75">
      <c r="A16" s="43">
        <v>14</v>
      </c>
      <c r="B16" s="68">
        <f>offsets!J64</f>
      </c>
      <c r="C16" s="65">
        <f>IF('Input Data'!E44=TRUE,"",IF('Input Data'!N$23="G",'Input Data'!G18,IF('Input Data'!N$23="H",'Input Data'!H18)))</f>
      </c>
      <c r="D16" s="66">
        <f>IF('Input Data'!E44=TRUE,"",(B16-B$19))</f>
      </c>
      <c r="E16" s="66">
        <f>IF('Input Data'!E44=TRUE,"",(C16-C$19))</f>
      </c>
      <c r="F16" s="67">
        <f>IF('Input Data'!E44=TRUE,"",(E16-D16))</f>
      </c>
      <c r="G16" s="476">
        <f>IF('Input Data'!E44=TRUE,"",(F16-F$19))</f>
      </c>
      <c r="H16" s="484"/>
      <c r="I16" s="484"/>
      <c r="J16" s="484"/>
      <c r="K16" s="482"/>
      <c r="L16" s="482"/>
    </row>
    <row r="17" spans="1:12" ht="12" customHeight="1" thickBot="1">
      <c r="A17" s="43">
        <v>15</v>
      </c>
      <c r="B17" s="68">
        <f>offsets!J68</f>
      </c>
      <c r="C17" s="65">
        <f>IF('Input Data'!E45=TRUE,"",IF('Input Data'!N$23="G",'Input Data'!G19,IF('Input Data'!N$23="H",'Input Data'!H19)))</f>
      </c>
      <c r="D17" s="66">
        <f>IF('Input Data'!E45=TRUE,"",(B17-B$19))</f>
      </c>
      <c r="E17" s="66">
        <f>IF('Input Data'!E45=TRUE,"",(C17-C$19))</f>
      </c>
      <c r="F17" s="67">
        <f>IF('Input Data'!E45=TRUE,"",(E17-D17))</f>
      </c>
      <c r="G17" s="476">
        <f>IF('Input Data'!E45=TRUE,"",(F17-F$19))</f>
      </c>
      <c r="H17" s="484"/>
      <c r="I17" s="484"/>
      <c r="J17" s="484"/>
      <c r="K17" s="482"/>
      <c r="L17" s="482"/>
    </row>
    <row r="18" spans="1:12" ht="12.75">
      <c r="A18" s="51" t="s">
        <v>20</v>
      </c>
      <c r="B18" s="69">
        <f>MAX(B3:B17)</f>
        <v>27.036958917766416</v>
      </c>
      <c r="C18" s="69">
        <f>MAX(C3:C17)</f>
        <v>26.95502236405632</v>
      </c>
      <c r="D18" s="69">
        <f>MAX(D3:D17)</f>
        <v>26.867077261869643</v>
      </c>
      <c r="E18" s="70">
        <f>MAX(E3:E17)</f>
        <v>26.86539909342115</v>
      </c>
      <c r="F18" s="71">
        <f>MAX(F3:F17)</f>
        <v>0.0006323581775529163</v>
      </c>
      <c r="G18" s="4"/>
      <c r="H18" s="486"/>
      <c r="I18" s="486"/>
      <c r="J18" s="486"/>
      <c r="K18" s="398"/>
      <c r="L18" s="398"/>
    </row>
    <row r="19" spans="1:12" ht="13.5" thickBot="1">
      <c r="A19" s="52" t="s">
        <v>21</v>
      </c>
      <c r="B19" s="72">
        <f>MIN(B3:B17)</f>
        <v>0.1698816558967735</v>
      </c>
      <c r="C19" s="72">
        <f>MIN(C3:C17)</f>
        <v>0.08962327063516895</v>
      </c>
      <c r="D19" s="72">
        <f>MIN(D3:D17)</f>
        <v>0</v>
      </c>
      <c r="E19" s="73">
        <f>MIN(E3:E17)</f>
        <v>0</v>
      </c>
      <c r="F19" s="474">
        <f>MIN(F3:F17)</f>
        <v>-0.0045317627636656255</v>
      </c>
      <c r="G19" s="4"/>
      <c r="H19" s="486"/>
      <c r="I19" s="486"/>
      <c r="J19" s="486"/>
      <c r="K19" s="398"/>
      <c r="L19" s="398"/>
    </row>
    <row r="20" spans="1:14" ht="13.5" thickBot="1">
      <c r="A20" s="53" t="s">
        <v>22</v>
      </c>
      <c r="B20" s="54"/>
      <c r="C20" s="55"/>
      <c r="D20" s="2"/>
      <c r="E20" s="2"/>
      <c r="F20" s="475"/>
      <c r="G20" s="477">
        <f aca="true" t="shared" si="0" ref="G20:L20">SUM(G3:G19)</f>
        <v>0.02625228027155746</v>
      </c>
      <c r="H20" s="487">
        <f t="shared" si="0"/>
        <v>0.027671796631936196</v>
      </c>
      <c r="I20" s="487">
        <f t="shared" si="0"/>
        <v>0.031399162188464835</v>
      </c>
      <c r="J20" s="487">
        <f t="shared" si="0"/>
        <v>0.07944972538683981</v>
      </c>
      <c r="K20" s="487">
        <f t="shared" si="0"/>
        <v>0.095148953278545</v>
      </c>
      <c r="L20" s="487">
        <f t="shared" si="0"/>
        <v>0.17031565391151648</v>
      </c>
      <c r="N20" s="395"/>
    </row>
    <row r="21" spans="1:14" ht="13.5" thickBot="1">
      <c r="A21" s="56"/>
      <c r="B21" s="75">
        <f>B18-B19</f>
        <v>26.867077261869643</v>
      </c>
      <c r="C21" s="76">
        <f>C18-C19</f>
        <v>26.86539909342115</v>
      </c>
      <c r="D21" s="2"/>
      <c r="E21" s="2"/>
      <c r="F21" s="478" t="s">
        <v>87</v>
      </c>
      <c r="G21" s="479">
        <f aca="true" t="shared" si="1" ref="G21:L21">G20/8</f>
        <v>0.0032815350339446825</v>
      </c>
      <c r="H21" s="479">
        <f t="shared" si="1"/>
        <v>0.0034589745789920245</v>
      </c>
      <c r="I21" s="479">
        <f t="shared" si="1"/>
        <v>0.003924895273558104</v>
      </c>
      <c r="J21" s="479">
        <f t="shared" si="1"/>
        <v>0.009931215673354976</v>
      </c>
      <c r="K21" s="479">
        <f t="shared" si="1"/>
        <v>0.011893619159818125</v>
      </c>
      <c r="L21" s="479">
        <f t="shared" si="1"/>
        <v>0.02128945673893956</v>
      </c>
      <c r="M21" s="445"/>
      <c r="N21" s="445"/>
    </row>
    <row r="22" spans="1:11" ht="12.75">
      <c r="A22" s="56"/>
      <c r="B22" s="57"/>
      <c r="C22" s="58"/>
      <c r="D22" s="2"/>
      <c r="E22" s="2"/>
      <c r="F22" s="2"/>
      <c r="G22" s="445"/>
      <c r="H22" s="445"/>
      <c r="I22" s="445"/>
      <c r="J22" s="445"/>
      <c r="K22" s="445"/>
    </row>
    <row r="23" spans="1:7" ht="12.75">
      <c r="A23" s="56"/>
      <c r="B23" s="57" t="s">
        <v>23</v>
      </c>
      <c r="C23" s="58" t="s">
        <v>24</v>
      </c>
      <c r="D23" s="2"/>
      <c r="E23" s="2"/>
      <c r="F23" s="2"/>
      <c r="G23" s="2"/>
    </row>
    <row r="24" spans="1:7" ht="13.5" thickBot="1">
      <c r="A24" s="59"/>
      <c r="B24" s="60">
        <f>B19</f>
        <v>0.1698816558967735</v>
      </c>
      <c r="C24" s="61">
        <f>C19</f>
        <v>0.08962327063516895</v>
      </c>
      <c r="D24" s="2"/>
      <c r="E24" s="2"/>
      <c r="F24" s="2"/>
      <c r="G24" s="2"/>
    </row>
    <row r="25" ht="13.5" thickBot="1"/>
    <row r="26" spans="1:8" ht="12.75">
      <c r="A26" s="14"/>
      <c r="B26" s="14"/>
      <c r="C26" s="489" t="s">
        <v>94</v>
      </c>
      <c r="D26" s="490"/>
      <c r="E26" s="490"/>
      <c r="F26" s="490"/>
      <c r="G26" s="490"/>
      <c r="H26" s="390"/>
    </row>
    <row r="27" spans="1:8" ht="12.75">
      <c r="A27" s="366"/>
      <c r="B27" s="367"/>
      <c r="C27" s="391" t="str">
        <f>L2</f>
        <v>#1 on 9-25</v>
      </c>
      <c r="D27" s="16" t="str">
        <f>K2</f>
        <v>#2 on 9-27</v>
      </c>
      <c r="E27" s="16" t="str">
        <f>J2</f>
        <v>#3 on 9-27</v>
      </c>
      <c r="F27" s="16" t="str">
        <f>I2</f>
        <v>#4 on 9-27</v>
      </c>
      <c r="G27" s="16" t="str">
        <f>H2</f>
        <v>#5 on 9-27</v>
      </c>
      <c r="H27" s="392" t="str">
        <f>G2</f>
        <v>"remaining"</v>
      </c>
    </row>
    <row r="28" spans="1:8" ht="12.75">
      <c r="A28" s="3"/>
      <c r="B28" s="43">
        <v>1</v>
      </c>
      <c r="C28" s="491">
        <f>IF('Input Data'!E31=TRUE,"",L3)</f>
        <v>0.017100379575265556</v>
      </c>
      <c r="D28" s="443">
        <f>IF('Input Data'!E31=TRUE,"",K3)</f>
        <v>0.018179630872634966</v>
      </c>
      <c r="E28" s="443">
        <f>IF('Input Data'!E31=TRUE,"",J3)</f>
        <v>0.013533717156509972</v>
      </c>
      <c r="F28" s="443">
        <f>IF('Input Data'!E31=TRUE,"",I3)</f>
        <v>0.00396688396123146</v>
      </c>
      <c r="G28" s="443">
        <f>IF('Input Data'!E31=TRUE,"",H3)</f>
        <v>0.006343449465870066</v>
      </c>
      <c r="H28" s="492">
        <f>IF('Input Data'!E31=TRUE,"",G3)</f>
        <v>0.002853594315173069</v>
      </c>
    </row>
    <row r="29" spans="1:8" ht="12.75">
      <c r="A29" s="3"/>
      <c r="B29" s="43">
        <v>2</v>
      </c>
      <c r="C29" s="491">
        <f>IF('Input Data'!E32=TRUE,"",L4)</f>
        <v>0.03346556333122219</v>
      </c>
      <c r="D29" s="443">
        <f>IF('Input Data'!E32=TRUE,"",K4)</f>
        <v>0.013107186700252349</v>
      </c>
      <c r="E29" s="443">
        <f>IF('Input Data'!E32=TRUE,"",J4)</f>
        <v>0.010229231450231246</v>
      </c>
      <c r="F29" s="443">
        <f>IF('Input Data'!E32=TRUE,"",I4)</f>
        <v>0.0029911878249446744</v>
      </c>
      <c r="G29" s="443">
        <f>IF('Input Data'!E32=TRUE,"",H4)</f>
        <v>0.0055800515697814745</v>
      </c>
      <c r="H29" s="492">
        <f>IF('Input Data'!E32=TRUE,"",G4)</f>
        <v>0.0019984650063253895</v>
      </c>
    </row>
    <row r="30" spans="1:8" ht="12.75">
      <c r="A30" s="3"/>
      <c r="B30" s="43">
        <v>3</v>
      </c>
      <c r="C30" s="491">
        <f>IF('Input Data'!E33=TRUE,"",L5)</f>
      </c>
      <c r="D30" s="443">
        <f>IF('Input Data'!E33=TRUE,"",K5)</f>
      </c>
      <c r="E30" s="443">
        <f>IF('Input Data'!E33=TRUE,"",J5)</f>
      </c>
      <c r="F30" s="443">
        <f>IF('Input Data'!E33=TRUE,"",I5)</f>
      </c>
      <c r="G30" s="443">
        <f>IF('Input Data'!E33=TRUE,"",H5)</f>
      </c>
      <c r="H30" s="492">
        <f>IF('Input Data'!E33=TRUE,"",G5)</f>
        <v>0.0045317627636656255</v>
      </c>
    </row>
    <row r="31" spans="1:8" ht="12.75">
      <c r="A31" s="3"/>
      <c r="B31" s="43">
        <v>4</v>
      </c>
      <c r="C31" s="491">
        <f>IF('Input Data'!E34=TRUE,"",L6)</f>
        <v>0.05971990374000402</v>
      </c>
      <c r="D31" s="443">
        <f>IF('Input Data'!E34=TRUE,"",K6)</f>
        <v>0.0072787836093661795</v>
      </c>
      <c r="E31" s="443">
        <f>IF('Input Data'!E34=TRUE,"",J6)</f>
        <v>0.005693628212671165</v>
      </c>
      <c r="F31" s="443">
        <f>IF('Input Data'!E34=TRUE,"",I6)</f>
        <v>0</v>
      </c>
      <c r="G31" s="443">
        <f>IF('Input Data'!E34=TRUE,"",H6)</f>
        <v>0.00571985720729451</v>
      </c>
      <c r="H31" s="492">
        <f>IF('Input Data'!E34=TRUE,"",G6)</f>
        <v>0.002584938077271559</v>
      </c>
    </row>
    <row r="32" spans="1:8" ht="12.75">
      <c r="A32" s="14"/>
      <c r="B32" s="43">
        <v>5</v>
      </c>
      <c r="C32" s="491">
        <f>IF('Input Data'!E35=TRUE,"",L7)</f>
      </c>
      <c r="D32" s="443">
        <f>IF('Input Data'!E35=TRUE,"",K7)</f>
      </c>
      <c r="E32" s="443">
        <f>IF('Input Data'!E35=TRUE,"",J7)</f>
      </c>
      <c r="F32" s="443">
        <f>IF('Input Data'!E35=TRUE,"",I7)</f>
      </c>
      <c r="G32" s="443">
        <f>IF('Input Data'!E35=TRUE,"",H7)</f>
      </c>
      <c r="H32" s="492">
        <f>IF('Input Data'!E35=TRUE,"",G7)</f>
        <v>0.005164120941218542</v>
      </c>
    </row>
    <row r="33" spans="1:8" ht="12.75">
      <c r="A33" s="14"/>
      <c r="B33" s="43">
        <v>6</v>
      </c>
      <c r="C33" s="491">
        <f>IF('Input Data'!E36=TRUE,"",L8)</f>
        <v>0</v>
      </c>
      <c r="D33" s="443">
        <f>IF('Input Data'!E36=TRUE,"",K8)</f>
        <v>0</v>
      </c>
      <c r="E33" s="443">
        <f>IF('Input Data'!E36=TRUE,"",J8)</f>
        <v>0</v>
      </c>
      <c r="F33" s="443">
        <f>IF('Input Data'!E36=TRUE,"",I8)</f>
        <v>0.0052420909998245335</v>
      </c>
      <c r="G33" s="443">
        <f>IF('Input Data'!E36=TRUE,"",H8)</f>
        <v>0.004586171022819663</v>
      </c>
      <c r="H33" s="492">
        <f>IF('Input Data'!E36=TRUE,"",G8)</f>
        <v>0.003597265189308807</v>
      </c>
    </row>
    <row r="34" spans="1:8" ht="12.75">
      <c r="A34" s="14"/>
      <c r="B34" s="43">
        <v>7</v>
      </c>
      <c r="C34" s="491">
        <f>IF('Input Data'!E37=TRUE,"",L9)</f>
        <v>0.0014100755747543658</v>
      </c>
      <c r="D34" s="443">
        <f>IF('Input Data'!E37=TRUE,"",K9)</f>
        <v>0.006629855711339339</v>
      </c>
      <c r="E34" s="443">
        <f>IF('Input Data'!E37=TRUE,"",J9)</f>
        <v>0.0074135352293547285</v>
      </c>
      <c r="F34" s="443">
        <f>IF('Input Data'!E37=TRUE,"",I9)</f>
        <v>0.005014391580802524</v>
      </c>
      <c r="G34" s="443">
        <f>IF('Input Data'!E37=TRUE,"",H9)</f>
        <v>0.0014938538085438324</v>
      </c>
      <c r="H34" s="492">
        <f>IF('Input Data'!E37=TRUE,"",G9)</f>
        <v>0.0020176478768085815</v>
      </c>
    </row>
    <row r="35" spans="1:8" ht="12.75">
      <c r="A35" s="14"/>
      <c r="B35" s="43">
        <v>8</v>
      </c>
      <c r="C35" s="491">
        <f>IF('Input Data'!E38=TRUE,"",L10)</f>
        <v>0.005665909885167686</v>
      </c>
      <c r="D35" s="443">
        <f>IF('Input Data'!E38=TRUE,"",K10)</f>
        <v>0.01307679364794101</v>
      </c>
      <c r="E35" s="443">
        <f>IF('Input Data'!E38=TRUE,"",J10)</f>
        <v>0.012840234358756142</v>
      </c>
      <c r="F35" s="443">
        <f>IF('Input Data'!E38=TRUE,"",I10)</f>
        <v>0.0036620849058142113</v>
      </c>
      <c r="G35" s="443">
        <f>IF('Input Data'!E38=TRUE,"",H10)</f>
        <v>0</v>
      </c>
      <c r="H35" s="492">
        <f>IF('Input Data'!E38=TRUE,"",G10)</f>
        <v>0</v>
      </c>
    </row>
    <row r="36" spans="1:8" ht="12.75">
      <c r="A36" s="14"/>
      <c r="B36" s="43">
        <v>9</v>
      </c>
      <c r="C36" s="491">
        <f>IF('Input Data'!E39=TRUE,"",L11)</f>
        <v>0.017690988658633167</v>
      </c>
      <c r="D36" s="443">
        <f>IF('Input Data'!E39=TRUE,"",K11)</f>
        <v>0.01781658075808945</v>
      </c>
      <c r="E36" s="443">
        <f>IF('Input Data'!E39=TRUE,"",J11)</f>
        <v>0.010255180590669433</v>
      </c>
      <c r="F36" s="443">
        <f>IF('Input Data'!E39=TRUE,"",I11)</f>
        <v>0.007487348483515177</v>
      </c>
      <c r="G36" s="443">
        <f>IF('Input Data'!E39=TRUE,"",H11)</f>
        <v>0.0012360002338915876</v>
      </c>
      <c r="H36" s="492">
        <f>IF('Input Data'!E39=TRUE,"",G11)</f>
        <v>0.0019770530403686593</v>
      </c>
    </row>
    <row r="37" spans="1:8" ht="12.75">
      <c r="A37" s="14"/>
      <c r="B37" s="43">
        <v>10</v>
      </c>
      <c r="C37" s="491">
        <f>IF('Input Data'!E40=TRUE,"",L12)</f>
        <v>0.0352628331464695</v>
      </c>
      <c r="D37" s="443">
        <f>IF('Input Data'!E40=TRUE,"",K12)</f>
        <v>0.019060121978921707</v>
      </c>
      <c r="E37" s="443">
        <f>IF('Input Data'!E40=TRUE,"",J12)</f>
        <v>0.019484198388647123</v>
      </c>
      <c r="F37" s="443">
        <f>IF('Input Data'!E40=TRUE,"",I12)</f>
        <v>0.003035174432332255</v>
      </c>
      <c r="G37" s="443">
        <f>IF('Input Data'!E40=TRUE,"",H12)</f>
        <v>0.0027124133237350634</v>
      </c>
      <c r="H37" s="492">
        <f>IF('Input Data'!E40=TRUE,"",G12)</f>
        <v>0.0015274330614172271</v>
      </c>
    </row>
    <row r="38" spans="1:8" ht="12.75">
      <c r="A38" s="14"/>
      <c r="B38" s="43">
        <v>11</v>
      </c>
      <c r="C38" s="491">
        <f>IF('Input Data'!E41=TRUE,"",L13)</f>
      </c>
      <c r="D38" s="443">
        <f>IF('Input Data'!E41=TRUE,"",K13)</f>
      </c>
      <c r="E38" s="443">
        <f>IF('Input Data'!E41=TRUE,"",J13)</f>
      </c>
      <c r="F38" s="443">
        <f>IF('Input Data'!E41=TRUE,"",I13)</f>
      </c>
      <c r="G38" s="443">
        <f>IF('Input Data'!E41=TRUE,"",H13)</f>
      </c>
      <c r="H38" s="492">
        <f>IF('Input Data'!E41=TRUE,"",G13)</f>
      </c>
    </row>
    <row r="39" spans="1:8" ht="12.75">
      <c r="A39" s="14"/>
      <c r="B39" s="43">
        <v>12</v>
      </c>
      <c r="C39" s="491">
        <f>IF('Input Data'!E42=TRUE,"",L14)</f>
      </c>
      <c r="D39" s="443">
        <f>IF('Input Data'!E42=TRUE,"",K14)</f>
      </c>
      <c r="E39" s="443">
        <f>IF('Input Data'!E42=TRUE,"",J14)</f>
      </c>
      <c r="F39" s="443">
        <f>IF('Input Data'!E42=TRUE,"",I14)</f>
      </c>
      <c r="G39" s="443">
        <f>IF('Input Data'!E42=TRUE,"",H14)</f>
      </c>
      <c r="H39" s="492">
        <f>IF('Input Data'!E42=TRUE,"",G14)</f>
      </c>
    </row>
    <row r="40" spans="2:8" ht="12.75">
      <c r="B40" s="43">
        <v>13</v>
      </c>
      <c r="C40" s="491">
        <f>IF('Input Data'!E43=TRUE,"",L15)</f>
      </c>
      <c r="D40" s="443">
        <f>IF('Input Data'!E43=TRUE,"",K15)</f>
      </c>
      <c r="E40" s="443">
        <f>IF('Input Data'!E43=TRUE,"",J15)</f>
      </c>
      <c r="F40" s="443">
        <f>IF('Input Data'!E43=TRUE,"",I15)</f>
      </c>
      <c r="G40" s="443">
        <f>IF('Input Data'!E43=TRUE,"",H15)</f>
      </c>
      <c r="H40" s="492">
        <f>IF('Input Data'!E43=TRUE,"",G15)</f>
      </c>
    </row>
    <row r="41" spans="2:8" ht="12.75">
      <c r="B41" s="43">
        <v>14</v>
      </c>
      <c r="C41" s="491">
        <f>IF('Input Data'!E44=TRUE,"",L16)</f>
      </c>
      <c r="D41" s="443">
        <f>IF('Input Data'!E44=TRUE,"",K16)</f>
      </c>
      <c r="E41" s="443">
        <f>IF('Input Data'!E44=TRUE,"",J16)</f>
      </c>
      <c r="F41" s="443">
        <f>IF('Input Data'!E44=TRUE,"",I16)</f>
      </c>
      <c r="G41" s="443">
        <f>IF('Input Data'!E44=TRUE,"",H16)</f>
      </c>
      <c r="H41" s="492">
        <f>IF('Input Data'!E44=TRUE,"",G16)</f>
      </c>
    </row>
    <row r="42" spans="2:8" ht="12.75">
      <c r="B42" s="43">
        <v>15</v>
      </c>
      <c r="C42" s="491">
        <f>IF('Input Data'!E45=TRUE,"",L17)</f>
      </c>
      <c r="D42" s="443">
        <f>IF('Input Data'!E45=TRUE,"",K17)</f>
      </c>
      <c r="E42" s="443">
        <f>IF('Input Data'!E45=TRUE,"",J17)</f>
      </c>
      <c r="F42" s="443">
        <f>IF('Input Data'!E45=TRUE,"",I17)</f>
      </c>
      <c r="G42" s="443">
        <f>IF('Input Data'!E45=TRUE,"",H17)</f>
      </c>
      <c r="H42" s="492">
        <f>IF('Input Data'!E45=TRUE,"",G17)</f>
      </c>
    </row>
    <row r="43" spans="2:8" ht="13.5" thickBot="1">
      <c r="B43" t="s">
        <v>95</v>
      </c>
      <c r="C43" s="493">
        <f>L21</f>
        <v>0.02128945673893956</v>
      </c>
      <c r="D43" s="494">
        <f>K21</f>
        <v>0.011893619159818125</v>
      </c>
      <c r="E43" s="494">
        <f>J21</f>
        <v>0.009931215673354976</v>
      </c>
      <c r="F43" s="494">
        <f>I21</f>
        <v>0.003924895273558104</v>
      </c>
      <c r="G43" s="494">
        <f>H21</f>
        <v>0.0034589745789920245</v>
      </c>
      <c r="H43" s="495">
        <f>G21</f>
        <v>0.0032815350339446825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5"/>
  <sheetViews>
    <sheetView zoomScale="75" zoomScaleNormal="75" workbookViewId="0" topLeftCell="A69">
      <selection activeCell="S104" sqref="S104:U104"/>
    </sheetView>
  </sheetViews>
  <sheetFormatPr defaultColWidth="9.140625" defaultRowHeight="12.75"/>
  <sheetData>
    <row r="1" ht="27.75" customHeight="1">
      <c r="A1" s="384" t="s">
        <v>73</v>
      </c>
    </row>
    <row r="2" spans="1:24" ht="24" customHeight="1">
      <c r="A2" s="374" t="s">
        <v>16</v>
      </c>
      <c r="B2" s="374" t="s">
        <v>17</v>
      </c>
      <c r="C2" s="374" t="s">
        <v>18</v>
      </c>
      <c r="D2" s="375" t="s">
        <v>16</v>
      </c>
      <c r="E2" s="375" t="s">
        <v>17</v>
      </c>
      <c r="F2" s="375" t="s">
        <v>18</v>
      </c>
      <c r="G2" s="377" t="s">
        <v>16</v>
      </c>
      <c r="H2" s="377" t="s">
        <v>17</v>
      </c>
      <c r="I2" s="377" t="s">
        <v>18</v>
      </c>
      <c r="J2" s="378" t="s">
        <v>16</v>
      </c>
      <c r="K2" s="378" t="s">
        <v>17</v>
      </c>
      <c r="L2" s="378" t="s">
        <v>18</v>
      </c>
      <c r="M2" s="379" t="s">
        <v>16</v>
      </c>
      <c r="N2" s="379" t="s">
        <v>17</v>
      </c>
      <c r="O2" s="379" t="s">
        <v>18</v>
      </c>
      <c r="P2" s="380" t="s">
        <v>16</v>
      </c>
      <c r="Q2" s="380" t="s">
        <v>17</v>
      </c>
      <c r="R2" s="380" t="s">
        <v>18</v>
      </c>
      <c r="S2" s="382" t="s">
        <v>16</v>
      </c>
      <c r="T2" s="382" t="s">
        <v>17</v>
      </c>
      <c r="U2" s="382" t="s">
        <v>18</v>
      </c>
      <c r="V2" s="387" t="s">
        <v>16</v>
      </c>
      <c r="W2" s="387" t="s">
        <v>17</v>
      </c>
      <c r="X2" s="387" t="s">
        <v>18</v>
      </c>
    </row>
    <row r="3" spans="1:21" ht="12.75">
      <c r="A3">
        <v>-3.87493</v>
      </c>
      <c r="B3">
        <v>-56.81195</v>
      </c>
      <c r="C3">
        <v>22.9444</v>
      </c>
      <c r="D3">
        <v>-23.50722</v>
      </c>
      <c r="E3">
        <v>12.62066</v>
      </c>
      <c r="F3">
        <v>-15.18594</v>
      </c>
      <c r="G3">
        <v>-20.89794</v>
      </c>
      <c r="H3">
        <v>116.5266</v>
      </c>
      <c r="I3">
        <v>-16.01244</v>
      </c>
      <c r="J3">
        <v>-107.26347</v>
      </c>
      <c r="K3">
        <v>14.80341</v>
      </c>
      <c r="L3">
        <v>-15.13225</v>
      </c>
      <c r="M3">
        <v>-187.3523</v>
      </c>
      <c r="N3">
        <v>144.06944</v>
      </c>
      <c r="O3">
        <v>19.18254</v>
      </c>
      <c r="P3">
        <v>43.75626</v>
      </c>
      <c r="Q3">
        <v>172.27098</v>
      </c>
      <c r="R3">
        <v>23.17174</v>
      </c>
      <c r="S3">
        <v>40.25413</v>
      </c>
      <c r="T3">
        <v>171.37544</v>
      </c>
      <c r="U3">
        <v>-22.97165</v>
      </c>
    </row>
    <row r="4" spans="1:21" ht="12.75">
      <c r="A4">
        <v>-3.87487</v>
      </c>
      <c r="B4">
        <v>-56.81194</v>
      </c>
      <c r="C4">
        <v>22.94443</v>
      </c>
      <c r="D4">
        <v>-23.50723</v>
      </c>
      <c r="E4">
        <v>12.62059</v>
      </c>
      <c r="F4">
        <v>-15.18604</v>
      </c>
      <c r="G4">
        <v>-20.89791</v>
      </c>
      <c r="H4">
        <v>116.52656</v>
      </c>
      <c r="I4">
        <v>-16.01254</v>
      </c>
      <c r="J4">
        <v>-107.26343</v>
      </c>
      <c r="K4">
        <v>14.80318</v>
      </c>
      <c r="L4">
        <v>-15.13263</v>
      </c>
      <c r="M4">
        <v>-187.35268</v>
      </c>
      <c r="N4">
        <v>144.06904</v>
      </c>
      <c r="O4">
        <v>19.18137</v>
      </c>
      <c r="P4">
        <v>43.75619</v>
      </c>
      <c r="Q4">
        <v>172.27098</v>
      </c>
      <c r="R4">
        <v>23.1716</v>
      </c>
      <c r="S4">
        <v>40.25404</v>
      </c>
      <c r="T4">
        <v>171.37562</v>
      </c>
      <c r="U4">
        <v>-22.97097</v>
      </c>
    </row>
    <row r="5" spans="1:21" ht="12.75">
      <c r="A5">
        <v>-3.87496</v>
      </c>
      <c r="B5">
        <v>-56.81193</v>
      </c>
      <c r="C5">
        <v>22.94444</v>
      </c>
      <c r="D5">
        <v>-23.50722</v>
      </c>
      <c r="E5">
        <v>12.62064</v>
      </c>
      <c r="F5">
        <v>-15.186</v>
      </c>
      <c r="G5">
        <v>-20.89786</v>
      </c>
      <c r="H5">
        <v>116.52657</v>
      </c>
      <c r="I5">
        <v>-16.01256</v>
      </c>
      <c r="J5">
        <v>-107.26347</v>
      </c>
      <c r="K5">
        <v>14.8033</v>
      </c>
      <c r="L5">
        <v>-15.13251</v>
      </c>
      <c r="M5">
        <v>-187.3528</v>
      </c>
      <c r="N5">
        <v>144.06886</v>
      </c>
      <c r="O5">
        <v>19.18102</v>
      </c>
      <c r="P5">
        <v>43.7565</v>
      </c>
      <c r="Q5">
        <v>172.2709</v>
      </c>
      <c r="R5">
        <v>23.17171</v>
      </c>
      <c r="S5">
        <v>40.2541</v>
      </c>
      <c r="T5">
        <v>171.37563</v>
      </c>
      <c r="U5">
        <v>-22.97092</v>
      </c>
    </row>
    <row r="6" spans="1:21" ht="12.75">
      <c r="A6">
        <v>-3.87492</v>
      </c>
      <c r="B6">
        <v>-56.81193</v>
      </c>
      <c r="C6">
        <v>22.94439</v>
      </c>
      <c r="D6">
        <v>-23.50717</v>
      </c>
      <c r="E6">
        <v>12.62049</v>
      </c>
      <c r="F6">
        <v>-15.18617</v>
      </c>
      <c r="G6">
        <v>-20.89787</v>
      </c>
      <c r="H6">
        <v>116.52661</v>
      </c>
      <c r="I6">
        <v>-16.01246</v>
      </c>
      <c r="J6">
        <v>-107.26318</v>
      </c>
      <c r="K6">
        <v>14.80333</v>
      </c>
      <c r="L6">
        <v>-15.13316</v>
      </c>
      <c r="M6">
        <v>-187.35374</v>
      </c>
      <c r="N6">
        <v>144.06794</v>
      </c>
      <c r="O6">
        <v>19.18125</v>
      </c>
      <c r="P6">
        <v>43.75624</v>
      </c>
      <c r="Q6">
        <v>172.27096</v>
      </c>
      <c r="R6">
        <v>23.1716</v>
      </c>
      <c r="S6">
        <v>40.25407</v>
      </c>
      <c r="T6">
        <v>171.37565</v>
      </c>
      <c r="U6">
        <v>-22.97074</v>
      </c>
    </row>
    <row r="7" spans="1:21" ht="12.75">
      <c r="A7">
        <v>-3.8749</v>
      </c>
      <c r="B7">
        <v>-56.81193</v>
      </c>
      <c r="C7">
        <v>22.94442</v>
      </c>
      <c r="D7">
        <v>-23.50709</v>
      </c>
      <c r="E7">
        <v>12.62078</v>
      </c>
      <c r="F7">
        <v>-15.18591</v>
      </c>
      <c r="G7">
        <v>-20.89782</v>
      </c>
      <c r="H7">
        <v>116.52657</v>
      </c>
      <c r="I7">
        <v>-16.01261</v>
      </c>
      <c r="J7">
        <v>-107.26346</v>
      </c>
      <c r="K7">
        <v>14.80311</v>
      </c>
      <c r="L7">
        <v>-15.13266</v>
      </c>
      <c r="M7">
        <v>-187.35298</v>
      </c>
      <c r="N7">
        <v>144.0687</v>
      </c>
      <c r="O7">
        <v>19.18069</v>
      </c>
      <c r="P7">
        <v>43.75644</v>
      </c>
      <c r="Q7">
        <v>172.27091</v>
      </c>
      <c r="R7">
        <v>23.17148</v>
      </c>
      <c r="S7">
        <v>40.25416</v>
      </c>
      <c r="T7">
        <v>171.37566</v>
      </c>
      <c r="U7">
        <v>-22.97062</v>
      </c>
    </row>
    <row r="8" spans="1:21" ht="12.75">
      <c r="A8">
        <v>-3.87491</v>
      </c>
      <c r="B8">
        <v>-56.81193</v>
      </c>
      <c r="C8">
        <v>22.94439</v>
      </c>
      <c r="D8">
        <v>-23.50736</v>
      </c>
      <c r="E8">
        <v>12.62049</v>
      </c>
      <c r="F8">
        <v>-15.18604</v>
      </c>
      <c r="G8">
        <v>-20.89776</v>
      </c>
      <c r="H8">
        <v>116.52658</v>
      </c>
      <c r="I8">
        <v>-16.01255</v>
      </c>
      <c r="J8">
        <v>-107.26344</v>
      </c>
      <c r="K8">
        <v>14.80321</v>
      </c>
      <c r="L8">
        <v>-15.13261</v>
      </c>
      <c r="M8">
        <v>-187.35354</v>
      </c>
      <c r="N8">
        <v>144.06809</v>
      </c>
      <c r="O8">
        <v>19.18031</v>
      </c>
      <c r="P8">
        <v>43.75632</v>
      </c>
      <c r="Q8">
        <v>172.27097</v>
      </c>
      <c r="R8">
        <v>23.17139</v>
      </c>
      <c r="S8">
        <v>40.25415</v>
      </c>
      <c r="T8">
        <v>171.3756</v>
      </c>
      <c r="U8">
        <v>-22.97086</v>
      </c>
    </row>
    <row r="9" spans="1:21" ht="12.75">
      <c r="A9">
        <v>-3.87491</v>
      </c>
      <c r="B9">
        <v>-56.81194</v>
      </c>
      <c r="C9">
        <v>22.94439</v>
      </c>
      <c r="D9">
        <v>-23.50708</v>
      </c>
      <c r="E9">
        <v>12.62036</v>
      </c>
      <c r="F9">
        <v>-15.18626</v>
      </c>
      <c r="G9">
        <v>-20.89791</v>
      </c>
      <c r="H9">
        <v>116.52651</v>
      </c>
      <c r="I9">
        <v>-16.0128</v>
      </c>
      <c r="J9">
        <v>-107.26317</v>
      </c>
      <c r="K9">
        <v>14.80385</v>
      </c>
      <c r="L9">
        <v>-15.13266</v>
      </c>
      <c r="M9">
        <v>-187.35252</v>
      </c>
      <c r="N9">
        <v>144.0692</v>
      </c>
      <c r="O9">
        <v>19.18152</v>
      </c>
      <c r="P9">
        <v>43.75646</v>
      </c>
      <c r="Q9">
        <v>172.27092</v>
      </c>
      <c r="R9">
        <v>23.17149</v>
      </c>
      <c r="S9">
        <v>40.25416</v>
      </c>
      <c r="T9">
        <v>171.37574</v>
      </c>
      <c r="U9">
        <v>-22.97034</v>
      </c>
    </row>
    <row r="10" spans="1:21" ht="12.75">
      <c r="A10">
        <v>-3.87498</v>
      </c>
      <c r="B10">
        <v>-56.81194</v>
      </c>
      <c r="C10">
        <v>22.94448</v>
      </c>
      <c r="D10">
        <v>-23.5071</v>
      </c>
      <c r="E10">
        <v>12.62053</v>
      </c>
      <c r="F10">
        <v>-15.1861</v>
      </c>
      <c r="G10">
        <v>-20.89794</v>
      </c>
      <c r="H10">
        <v>116.52657</v>
      </c>
      <c r="I10">
        <v>-16.01257</v>
      </c>
      <c r="J10">
        <v>-107.2635</v>
      </c>
      <c r="K10">
        <v>14.80326</v>
      </c>
      <c r="L10">
        <v>-15.13236</v>
      </c>
      <c r="M10">
        <v>-187.35266</v>
      </c>
      <c r="N10">
        <v>144.06903</v>
      </c>
      <c r="O10">
        <v>19.1812</v>
      </c>
      <c r="P10">
        <v>43.75635</v>
      </c>
      <c r="Q10">
        <v>172.27095</v>
      </c>
      <c r="R10">
        <v>23.17162</v>
      </c>
      <c r="S10">
        <v>40.25418</v>
      </c>
      <c r="T10">
        <v>171.37563</v>
      </c>
      <c r="U10">
        <v>-22.97074</v>
      </c>
    </row>
    <row r="11" spans="1:21" ht="12.75">
      <c r="A11">
        <v>-3.87488</v>
      </c>
      <c r="B11">
        <v>-56.81192</v>
      </c>
      <c r="C11">
        <v>22.94443</v>
      </c>
      <c r="D11">
        <v>-23.50714</v>
      </c>
      <c r="E11">
        <v>12.62059</v>
      </c>
      <c r="F11">
        <v>-15.18603</v>
      </c>
      <c r="G11">
        <v>-20.89775</v>
      </c>
      <c r="H11">
        <v>116.52661</v>
      </c>
      <c r="I11">
        <v>-16.01249</v>
      </c>
      <c r="J11">
        <v>-107.26323</v>
      </c>
      <c r="K11">
        <v>14.80373</v>
      </c>
      <c r="L11">
        <v>-15.13262</v>
      </c>
      <c r="M11">
        <v>-187.35251</v>
      </c>
      <c r="N11">
        <v>144.06923</v>
      </c>
      <c r="O11">
        <v>19.1814</v>
      </c>
      <c r="P11">
        <v>43.75663</v>
      </c>
      <c r="Q11">
        <v>172.27089</v>
      </c>
      <c r="R11">
        <v>23.17178</v>
      </c>
      <c r="S11">
        <v>40.25397</v>
      </c>
      <c r="T11">
        <v>171.37563</v>
      </c>
      <c r="U11">
        <v>-22.97088</v>
      </c>
    </row>
    <row r="12" spans="1:21" ht="12.75">
      <c r="A12">
        <v>-3.87484</v>
      </c>
      <c r="B12">
        <v>-56.81191</v>
      </c>
      <c r="C12">
        <v>22.94433</v>
      </c>
      <c r="D12">
        <v>-23.50714</v>
      </c>
      <c r="E12">
        <v>12.62028</v>
      </c>
      <c r="F12">
        <v>-15.18632</v>
      </c>
      <c r="G12">
        <v>-20.89792</v>
      </c>
      <c r="H12">
        <v>116.52657</v>
      </c>
      <c r="I12">
        <v>-16.01259</v>
      </c>
      <c r="J12">
        <v>-107.26315</v>
      </c>
      <c r="K12">
        <v>14.80339</v>
      </c>
      <c r="L12">
        <v>-15.13311</v>
      </c>
      <c r="M12">
        <v>-187.35247</v>
      </c>
      <c r="N12">
        <v>144.06926</v>
      </c>
      <c r="O12">
        <v>19.18189</v>
      </c>
      <c r="P12">
        <v>43.75654</v>
      </c>
      <c r="Q12">
        <v>172.27092</v>
      </c>
      <c r="R12">
        <v>23.17165</v>
      </c>
      <c r="S12">
        <v>40.25439</v>
      </c>
      <c r="T12">
        <v>171.37549</v>
      </c>
      <c r="U12">
        <v>-22.97111</v>
      </c>
    </row>
    <row r="13" spans="1:21" ht="12.75">
      <c r="A13">
        <v>-3.87482</v>
      </c>
      <c r="B13">
        <v>-56.8119</v>
      </c>
      <c r="C13">
        <v>22.94439</v>
      </c>
      <c r="D13">
        <v>-23.50704</v>
      </c>
      <c r="E13">
        <v>12.62063</v>
      </c>
      <c r="F13">
        <v>-15.18602</v>
      </c>
      <c r="G13">
        <v>-20.89808</v>
      </c>
      <c r="H13">
        <v>116.52667</v>
      </c>
      <c r="I13">
        <v>-16.0122</v>
      </c>
      <c r="J13">
        <v>-107.26323</v>
      </c>
      <c r="K13">
        <v>14.80318</v>
      </c>
      <c r="L13">
        <v>-15.13318</v>
      </c>
      <c r="M13">
        <v>-187.35231</v>
      </c>
      <c r="N13">
        <v>144.06945</v>
      </c>
      <c r="O13">
        <v>19.18139</v>
      </c>
      <c r="P13">
        <v>43.75649</v>
      </c>
      <c r="Q13">
        <v>172.27093</v>
      </c>
      <c r="R13">
        <v>23.17154</v>
      </c>
      <c r="S13">
        <v>40.25407</v>
      </c>
      <c r="T13">
        <v>171.37572</v>
      </c>
      <c r="U13">
        <v>-22.9705</v>
      </c>
    </row>
    <row r="14" spans="1:21" ht="12.75">
      <c r="A14">
        <v>-3.87486</v>
      </c>
      <c r="B14">
        <v>-56.81192</v>
      </c>
      <c r="C14">
        <v>22.94473</v>
      </c>
      <c r="D14">
        <v>-23.50716</v>
      </c>
      <c r="E14">
        <v>12.62041</v>
      </c>
      <c r="F14">
        <v>-15.18622</v>
      </c>
      <c r="G14">
        <v>-20.89792</v>
      </c>
      <c r="H14">
        <v>116.52651</v>
      </c>
      <c r="I14">
        <v>-16.01279</v>
      </c>
      <c r="J14">
        <v>-107.26323</v>
      </c>
      <c r="K14">
        <v>14.80342</v>
      </c>
      <c r="L14">
        <v>-15.13287</v>
      </c>
      <c r="M14">
        <v>-187.35234</v>
      </c>
      <c r="N14">
        <v>144.06944</v>
      </c>
      <c r="O14">
        <v>19.18144</v>
      </c>
      <c r="P14">
        <v>43.75641</v>
      </c>
      <c r="Q14">
        <v>172.27096</v>
      </c>
      <c r="R14">
        <v>23.17158</v>
      </c>
      <c r="S14">
        <v>40.25411</v>
      </c>
      <c r="T14">
        <v>171.3756</v>
      </c>
      <c r="U14">
        <v>-22.97091</v>
      </c>
    </row>
    <row r="15" spans="1:21" ht="12.75">
      <c r="A15">
        <v>-3.87492</v>
      </c>
      <c r="B15">
        <v>-56.81192</v>
      </c>
      <c r="C15">
        <v>22.9444</v>
      </c>
      <c r="D15">
        <v>-23.5073</v>
      </c>
      <c r="E15">
        <v>12.62048</v>
      </c>
      <c r="F15">
        <v>-15.18611</v>
      </c>
      <c r="G15">
        <v>-20.89801</v>
      </c>
      <c r="H15">
        <v>116.52657</v>
      </c>
      <c r="I15">
        <v>-16.01258</v>
      </c>
      <c r="J15">
        <v>-107.26303</v>
      </c>
      <c r="K15">
        <v>14.80356</v>
      </c>
      <c r="L15">
        <v>-15.13329</v>
      </c>
      <c r="M15">
        <v>-187.35253</v>
      </c>
      <c r="N15">
        <v>144.06921</v>
      </c>
      <c r="O15">
        <v>19.1817</v>
      </c>
      <c r="P15">
        <v>43.75657</v>
      </c>
      <c r="Q15">
        <v>172.27093</v>
      </c>
      <c r="R15">
        <v>23.17189</v>
      </c>
      <c r="S15">
        <v>40.25426</v>
      </c>
      <c r="T15">
        <v>171.37556</v>
      </c>
      <c r="U15">
        <v>-22.97092</v>
      </c>
    </row>
    <row r="16" spans="1:21" ht="12.75">
      <c r="A16">
        <v>-3.87488</v>
      </c>
      <c r="B16">
        <v>-56.81189</v>
      </c>
      <c r="C16">
        <v>22.94454</v>
      </c>
      <c r="D16">
        <v>-23.50708</v>
      </c>
      <c r="E16">
        <v>12.62035</v>
      </c>
      <c r="F16">
        <v>-15.1863</v>
      </c>
      <c r="G16">
        <v>-20.89782</v>
      </c>
      <c r="H16">
        <v>116.5266</v>
      </c>
      <c r="I16">
        <v>-16.01255</v>
      </c>
      <c r="J16">
        <v>-107.26337</v>
      </c>
      <c r="K16">
        <v>14.80342</v>
      </c>
      <c r="L16">
        <v>-15.13255</v>
      </c>
      <c r="M16">
        <v>-187.35222</v>
      </c>
      <c r="N16">
        <v>144.06958</v>
      </c>
      <c r="O16">
        <v>19.18129</v>
      </c>
      <c r="P16">
        <v>43.75656</v>
      </c>
      <c r="Q16">
        <v>172.27093</v>
      </c>
      <c r="R16">
        <v>23.17172</v>
      </c>
      <c r="S16">
        <v>40.25422</v>
      </c>
      <c r="T16">
        <v>171.3756</v>
      </c>
      <c r="U16">
        <v>-22.97076</v>
      </c>
    </row>
    <row r="17" spans="1:21" ht="12.75">
      <c r="A17">
        <v>-3.87489</v>
      </c>
      <c r="B17">
        <v>-56.8119</v>
      </c>
      <c r="C17">
        <v>22.94442</v>
      </c>
      <c r="D17">
        <v>-23.50687</v>
      </c>
      <c r="E17">
        <v>12.62078</v>
      </c>
      <c r="F17">
        <v>-15.18599</v>
      </c>
      <c r="G17">
        <v>-20.89788</v>
      </c>
      <c r="H17">
        <v>116.52658</v>
      </c>
      <c r="I17">
        <v>-16.01255</v>
      </c>
      <c r="J17">
        <v>-107.2632</v>
      </c>
      <c r="K17">
        <v>14.80322</v>
      </c>
      <c r="L17">
        <v>-15.1332</v>
      </c>
      <c r="M17">
        <v>-187.35194</v>
      </c>
      <c r="N17">
        <v>144.06983</v>
      </c>
      <c r="O17">
        <v>19.18007</v>
      </c>
      <c r="P17">
        <v>43.75657</v>
      </c>
      <c r="Q17">
        <v>172.2709</v>
      </c>
      <c r="R17">
        <v>23.17186</v>
      </c>
      <c r="S17">
        <v>40.25388</v>
      </c>
      <c r="T17">
        <v>171.37572</v>
      </c>
      <c r="U17">
        <v>-22.97066</v>
      </c>
    </row>
    <row r="18" spans="1:21" ht="12.75">
      <c r="A18">
        <v>-3.87502</v>
      </c>
      <c r="B18">
        <v>-56.81192</v>
      </c>
      <c r="C18">
        <v>22.94456</v>
      </c>
      <c r="D18">
        <v>-23.50715</v>
      </c>
      <c r="E18">
        <v>12.62058</v>
      </c>
      <c r="F18">
        <v>-15.18605</v>
      </c>
      <c r="G18">
        <v>-20.89773</v>
      </c>
      <c r="H18">
        <v>116.52659</v>
      </c>
      <c r="I18">
        <v>-16.01254</v>
      </c>
      <c r="J18">
        <v>-107.26345</v>
      </c>
      <c r="K18">
        <v>14.80313</v>
      </c>
      <c r="L18">
        <v>-15.13264</v>
      </c>
      <c r="M18">
        <v>-187.35293</v>
      </c>
      <c r="N18">
        <v>144.06876</v>
      </c>
      <c r="O18">
        <v>19.18144</v>
      </c>
      <c r="P18">
        <v>43.75615</v>
      </c>
      <c r="Q18">
        <v>172.27102</v>
      </c>
      <c r="R18">
        <v>23.1717</v>
      </c>
      <c r="S18">
        <v>40.25451</v>
      </c>
      <c r="T18">
        <v>171.37524</v>
      </c>
      <c r="U18">
        <v>-22.97202</v>
      </c>
    </row>
    <row r="19" spans="1:21" ht="12.75">
      <c r="A19">
        <v>-3.8752</v>
      </c>
      <c r="B19">
        <v>-56.81194</v>
      </c>
      <c r="C19">
        <v>22.94456</v>
      </c>
      <c r="D19">
        <v>-23.50695</v>
      </c>
      <c r="E19">
        <v>12.62068</v>
      </c>
      <c r="F19">
        <v>-15.18606</v>
      </c>
      <c r="G19">
        <v>-20.89792</v>
      </c>
      <c r="H19">
        <v>116.52656</v>
      </c>
      <c r="I19">
        <v>-16.01262</v>
      </c>
      <c r="J19">
        <v>-107.26317</v>
      </c>
      <c r="K19">
        <v>14.80349</v>
      </c>
      <c r="L19">
        <v>-15.13299</v>
      </c>
      <c r="M19">
        <v>-187.35268</v>
      </c>
      <c r="N19">
        <v>144.06903</v>
      </c>
      <c r="O19">
        <v>19.18033</v>
      </c>
      <c r="P19">
        <v>43.75627</v>
      </c>
      <c r="Q19">
        <v>172.27101</v>
      </c>
      <c r="R19">
        <v>23.17158</v>
      </c>
      <c r="S19">
        <v>40.25407</v>
      </c>
      <c r="T19">
        <v>171.37571</v>
      </c>
      <c r="U19">
        <v>-22.9705</v>
      </c>
    </row>
    <row r="20" spans="1:21" ht="12.75">
      <c r="A20">
        <v>-3.87491</v>
      </c>
      <c r="B20">
        <v>-56.81191</v>
      </c>
      <c r="C20">
        <v>22.94438</v>
      </c>
      <c r="D20">
        <v>-23.50689</v>
      </c>
      <c r="E20">
        <v>12.62051</v>
      </c>
      <c r="F20">
        <v>-15.18623</v>
      </c>
      <c r="G20">
        <v>-20.8978</v>
      </c>
      <c r="H20">
        <v>116.52658</v>
      </c>
      <c r="I20">
        <v>-16.01264</v>
      </c>
      <c r="J20">
        <v>-107.26348</v>
      </c>
      <c r="K20">
        <v>14.80286</v>
      </c>
      <c r="L20">
        <v>-15.13283</v>
      </c>
      <c r="M20">
        <v>-187.35261</v>
      </c>
      <c r="N20">
        <v>144.06913</v>
      </c>
      <c r="O20">
        <v>19.18197</v>
      </c>
      <c r="P20">
        <v>43.7564</v>
      </c>
      <c r="Q20">
        <v>172.27097</v>
      </c>
      <c r="R20">
        <v>23.17181</v>
      </c>
      <c r="S20">
        <v>40.25428</v>
      </c>
      <c r="T20">
        <v>171.37553</v>
      </c>
      <c r="U20">
        <v>-22.97106</v>
      </c>
    </row>
    <row r="21" spans="1:21" ht="12.75">
      <c r="A21">
        <v>-3.87511</v>
      </c>
      <c r="B21">
        <v>-56.81195</v>
      </c>
      <c r="C21">
        <v>22.94451</v>
      </c>
      <c r="D21">
        <v>-23.50715</v>
      </c>
      <c r="E21">
        <v>12.62039</v>
      </c>
      <c r="F21">
        <v>-15.18623</v>
      </c>
      <c r="G21">
        <v>-20.8979</v>
      </c>
      <c r="H21">
        <v>116.52656</v>
      </c>
      <c r="I21">
        <v>-16.01261</v>
      </c>
      <c r="J21">
        <v>-107.26332</v>
      </c>
      <c r="K21">
        <v>14.80347</v>
      </c>
      <c r="L21">
        <v>-15.13259</v>
      </c>
      <c r="M21">
        <v>-187.35232</v>
      </c>
      <c r="N21">
        <v>144.06944</v>
      </c>
      <c r="O21">
        <v>19.18129</v>
      </c>
      <c r="P21">
        <v>43.75649</v>
      </c>
      <c r="Q21">
        <v>172.27093</v>
      </c>
      <c r="R21">
        <v>23.17143</v>
      </c>
      <c r="S21">
        <v>40.25435</v>
      </c>
      <c r="T21">
        <v>171.3756</v>
      </c>
      <c r="U21">
        <v>-22.97073</v>
      </c>
    </row>
    <row r="22" spans="1:21" ht="12.75">
      <c r="A22">
        <v>-3.87502</v>
      </c>
      <c r="B22">
        <v>-56.81192</v>
      </c>
      <c r="C22">
        <v>22.94436</v>
      </c>
      <c r="D22">
        <v>-23.50696</v>
      </c>
      <c r="E22">
        <v>12.62019</v>
      </c>
      <c r="F22">
        <v>-15.18648</v>
      </c>
      <c r="G22">
        <v>-20.8979</v>
      </c>
      <c r="H22">
        <v>116.52652</v>
      </c>
      <c r="I22">
        <v>-16.01278</v>
      </c>
      <c r="J22">
        <v>-107.26335</v>
      </c>
      <c r="K22">
        <v>14.80332</v>
      </c>
      <c r="L22">
        <v>-15.13266</v>
      </c>
      <c r="M22">
        <v>-187.35229</v>
      </c>
      <c r="N22">
        <v>144.06949</v>
      </c>
      <c r="O22">
        <v>19.18219</v>
      </c>
      <c r="P22">
        <v>43.75612</v>
      </c>
      <c r="Q22">
        <v>172.27102</v>
      </c>
      <c r="R22">
        <v>23.17131</v>
      </c>
      <c r="S22">
        <v>40.2541</v>
      </c>
      <c r="T22">
        <v>171.37566</v>
      </c>
      <c r="U22">
        <v>-22.9707</v>
      </c>
    </row>
    <row r="23" spans="1:21" ht="12.75">
      <c r="A23">
        <v>-3.87502</v>
      </c>
      <c r="B23">
        <v>-56.81192</v>
      </c>
      <c r="C23">
        <v>22.94447</v>
      </c>
      <c r="D23">
        <v>-23.50706</v>
      </c>
      <c r="E23">
        <v>12.62047</v>
      </c>
      <c r="F23">
        <v>-15.18618</v>
      </c>
      <c r="G23">
        <v>-20.89789</v>
      </c>
      <c r="H23">
        <v>116.52658</v>
      </c>
      <c r="I23">
        <v>-16.01252</v>
      </c>
      <c r="J23">
        <v>-107.26342</v>
      </c>
      <c r="K23">
        <v>14.80338</v>
      </c>
      <c r="L23">
        <v>-15.13237</v>
      </c>
      <c r="M23">
        <v>-187.3536</v>
      </c>
      <c r="N23">
        <v>144.06813</v>
      </c>
      <c r="O23">
        <v>19.18243</v>
      </c>
      <c r="P23">
        <v>43.75664</v>
      </c>
      <c r="Q23">
        <v>172.2709</v>
      </c>
      <c r="R23">
        <v>23.17156</v>
      </c>
      <c r="S23">
        <v>40.25441</v>
      </c>
      <c r="T23">
        <v>171.37557</v>
      </c>
      <c r="U23">
        <v>-22.97077</v>
      </c>
    </row>
    <row r="24" spans="1:21" ht="12.75">
      <c r="A24">
        <v>-3.87498</v>
      </c>
      <c r="B24">
        <v>-56.81191</v>
      </c>
      <c r="C24">
        <v>22.94444</v>
      </c>
      <c r="D24">
        <v>-23.50719</v>
      </c>
      <c r="E24">
        <v>12.62043</v>
      </c>
      <c r="F24">
        <v>-15.1862</v>
      </c>
      <c r="G24">
        <v>-20.89777</v>
      </c>
      <c r="H24">
        <v>116.52642</v>
      </c>
      <c r="I24">
        <v>-16.01306</v>
      </c>
      <c r="J24">
        <v>-107.26334</v>
      </c>
      <c r="K24">
        <v>14.80335</v>
      </c>
      <c r="L24">
        <v>-15.13264</v>
      </c>
      <c r="M24">
        <v>-187.35244</v>
      </c>
      <c r="N24">
        <v>144.06921</v>
      </c>
      <c r="O24">
        <v>19.17949</v>
      </c>
      <c r="P24">
        <v>43.75659</v>
      </c>
      <c r="Q24">
        <v>172.2709</v>
      </c>
      <c r="R24">
        <v>23.17125</v>
      </c>
      <c r="S24">
        <v>40.25439</v>
      </c>
      <c r="T24">
        <v>171.37558</v>
      </c>
      <c r="U24">
        <v>-22.97074</v>
      </c>
    </row>
    <row r="25" spans="1:21" ht="12.75">
      <c r="A25">
        <v>-3.87511</v>
      </c>
      <c r="B25">
        <v>-56.81191</v>
      </c>
      <c r="C25">
        <v>22.94436</v>
      </c>
      <c r="D25">
        <v>-23.50703</v>
      </c>
      <c r="E25">
        <v>12.6201</v>
      </c>
      <c r="F25">
        <v>-15.18653</v>
      </c>
      <c r="G25">
        <v>-20.89686</v>
      </c>
      <c r="H25">
        <v>116.52654</v>
      </c>
      <c r="I25">
        <v>-16.01277</v>
      </c>
      <c r="J25">
        <v>-107.26336</v>
      </c>
      <c r="K25">
        <v>14.80331</v>
      </c>
      <c r="L25">
        <v>-15.13263</v>
      </c>
      <c r="M25">
        <v>-187.35197</v>
      </c>
      <c r="N25">
        <v>144.06986</v>
      </c>
      <c r="O25">
        <v>19.18162</v>
      </c>
      <c r="P25">
        <v>43.75605</v>
      </c>
      <c r="Q25">
        <v>172.27106</v>
      </c>
      <c r="R25">
        <v>23.17172</v>
      </c>
      <c r="S25">
        <v>40.25444</v>
      </c>
      <c r="T25">
        <v>171.37546</v>
      </c>
      <c r="U25">
        <v>-22.97125</v>
      </c>
    </row>
    <row r="26" spans="1:21" ht="12.75">
      <c r="A26">
        <v>-3.87492</v>
      </c>
      <c r="B26">
        <v>-56.8119</v>
      </c>
      <c r="C26">
        <v>22.94442</v>
      </c>
      <c r="D26">
        <v>-23.50742</v>
      </c>
      <c r="E26">
        <v>12.62056</v>
      </c>
      <c r="F26">
        <v>-15.18599</v>
      </c>
      <c r="G26">
        <v>-20.89792</v>
      </c>
      <c r="H26">
        <v>116.52653</v>
      </c>
      <c r="I26">
        <v>-16.01265</v>
      </c>
      <c r="J26">
        <v>-107.26317</v>
      </c>
      <c r="K26">
        <v>14.80356</v>
      </c>
      <c r="L26">
        <v>-15.13288</v>
      </c>
      <c r="M26">
        <v>-187.3531</v>
      </c>
      <c r="N26">
        <v>144.06862</v>
      </c>
      <c r="O26">
        <v>19.18137</v>
      </c>
      <c r="P26">
        <v>43.75642</v>
      </c>
      <c r="Q26">
        <v>172.27098</v>
      </c>
      <c r="R26">
        <v>23.17149</v>
      </c>
      <c r="S26">
        <v>40.25446</v>
      </c>
      <c r="T26">
        <v>171.37543</v>
      </c>
      <c r="U26">
        <v>-22.97137</v>
      </c>
    </row>
    <row r="27" spans="1:21" ht="12.75">
      <c r="A27">
        <v>-3.87501</v>
      </c>
      <c r="B27">
        <v>-56.8119</v>
      </c>
      <c r="C27">
        <v>22.94444</v>
      </c>
      <c r="D27">
        <v>-23.50709</v>
      </c>
      <c r="E27">
        <v>12.62083</v>
      </c>
      <c r="F27">
        <v>-15.18585</v>
      </c>
      <c r="G27">
        <v>-20.89796</v>
      </c>
      <c r="H27">
        <v>116.52649</v>
      </c>
      <c r="I27">
        <v>-16.01273</v>
      </c>
      <c r="J27">
        <v>-107.26328</v>
      </c>
      <c r="K27">
        <v>14.80333</v>
      </c>
      <c r="L27">
        <v>-15.13285</v>
      </c>
      <c r="M27">
        <v>-187.35251</v>
      </c>
      <c r="N27">
        <v>144.06923</v>
      </c>
      <c r="O27">
        <v>19.18155</v>
      </c>
      <c r="P27">
        <v>43.75649</v>
      </c>
      <c r="Q27">
        <v>172.27094</v>
      </c>
      <c r="R27">
        <v>23.17124</v>
      </c>
      <c r="S27">
        <v>40.25427</v>
      </c>
      <c r="T27">
        <v>171.37571</v>
      </c>
      <c r="U27">
        <v>-22.97029</v>
      </c>
    </row>
    <row r="28" spans="1:21" ht="12.75">
      <c r="A28">
        <v>-3.8749</v>
      </c>
      <c r="B28">
        <v>-56.81187</v>
      </c>
      <c r="C28">
        <v>22.9443</v>
      </c>
      <c r="D28">
        <v>-23.50716</v>
      </c>
      <c r="E28">
        <v>12.62042</v>
      </c>
      <c r="F28">
        <v>-15.18622</v>
      </c>
      <c r="G28">
        <v>-20.89839</v>
      </c>
      <c r="H28">
        <v>116.52639</v>
      </c>
      <c r="I28">
        <v>-16.0129</v>
      </c>
      <c r="J28">
        <v>-107.26338</v>
      </c>
      <c r="K28">
        <v>14.80355</v>
      </c>
      <c r="L28">
        <v>-15.13237</v>
      </c>
      <c r="M28">
        <v>-187.35207</v>
      </c>
      <c r="N28">
        <v>144.06968</v>
      </c>
      <c r="O28">
        <v>19.18067</v>
      </c>
      <c r="P28">
        <v>43.75645</v>
      </c>
      <c r="Q28">
        <v>172.27095</v>
      </c>
      <c r="R28">
        <v>23.17155</v>
      </c>
      <c r="S28">
        <v>40.25444</v>
      </c>
      <c r="T28">
        <v>171.37554</v>
      </c>
      <c r="U28">
        <v>-22.97087</v>
      </c>
    </row>
    <row r="29" spans="1:21" ht="12.75">
      <c r="A29">
        <v>-3.87495</v>
      </c>
      <c r="B29">
        <v>-56.81189</v>
      </c>
      <c r="C29">
        <v>22.94437</v>
      </c>
      <c r="D29">
        <v>-23.50705</v>
      </c>
      <c r="E29">
        <v>12.62024</v>
      </c>
      <c r="F29">
        <v>-15.18646</v>
      </c>
      <c r="G29">
        <v>-20.89793</v>
      </c>
      <c r="H29">
        <v>116.52655</v>
      </c>
      <c r="I29">
        <v>-16.01265</v>
      </c>
      <c r="J29">
        <v>-107.26345</v>
      </c>
      <c r="K29">
        <v>14.80324</v>
      </c>
      <c r="L29">
        <v>-15.13248</v>
      </c>
      <c r="M29">
        <v>-187.35168</v>
      </c>
      <c r="N29">
        <v>144.07012</v>
      </c>
      <c r="O29">
        <v>19.18143</v>
      </c>
      <c r="P29">
        <v>43.75676</v>
      </c>
      <c r="Q29">
        <v>172.27087</v>
      </c>
      <c r="R29">
        <v>23.17186</v>
      </c>
      <c r="S29">
        <v>40.25428</v>
      </c>
      <c r="T29">
        <v>171.37557</v>
      </c>
      <c r="U29">
        <v>-22.97089</v>
      </c>
    </row>
    <row r="30" spans="1:21" ht="12.75">
      <c r="A30">
        <v>-3.87489</v>
      </c>
      <c r="B30">
        <v>-56.81188</v>
      </c>
      <c r="C30">
        <v>22.94463</v>
      </c>
      <c r="D30">
        <v>-23.50721</v>
      </c>
      <c r="E30">
        <v>12.62062</v>
      </c>
      <c r="F30">
        <v>-15.18602</v>
      </c>
      <c r="G30">
        <v>-20.89774</v>
      </c>
      <c r="H30">
        <v>116.52655</v>
      </c>
      <c r="I30">
        <v>-16.01264</v>
      </c>
      <c r="J30">
        <v>-107.26328</v>
      </c>
      <c r="K30">
        <v>14.80364</v>
      </c>
      <c r="L30">
        <v>-15.13249</v>
      </c>
      <c r="M30">
        <v>-187.35203</v>
      </c>
      <c r="N30">
        <v>144.06974</v>
      </c>
      <c r="O30">
        <v>19.18164</v>
      </c>
      <c r="P30">
        <v>43.75651</v>
      </c>
      <c r="Q30">
        <v>172.27094</v>
      </c>
      <c r="R30">
        <v>23.17144</v>
      </c>
      <c r="S30">
        <v>40.25398</v>
      </c>
      <c r="T30">
        <v>171.37564</v>
      </c>
      <c r="U30">
        <v>-22.97097</v>
      </c>
    </row>
    <row r="31" spans="1:21" ht="12.75">
      <c r="A31">
        <v>-3.87503</v>
      </c>
      <c r="B31">
        <v>-56.8119</v>
      </c>
      <c r="C31">
        <v>22.9444</v>
      </c>
      <c r="D31">
        <v>-23.50718</v>
      </c>
      <c r="E31">
        <v>12.62059</v>
      </c>
      <c r="F31">
        <v>-15.18605</v>
      </c>
      <c r="G31">
        <v>-20.89791</v>
      </c>
      <c r="H31">
        <v>116.52656</v>
      </c>
      <c r="I31">
        <v>-16.01259</v>
      </c>
      <c r="J31">
        <v>-107.2633</v>
      </c>
      <c r="K31">
        <v>14.80405</v>
      </c>
      <c r="L31">
        <v>-15.132</v>
      </c>
      <c r="M31">
        <v>-187.35234</v>
      </c>
      <c r="N31">
        <v>144.06937</v>
      </c>
      <c r="O31">
        <v>19.18158</v>
      </c>
      <c r="P31">
        <v>43.75644</v>
      </c>
      <c r="Q31">
        <v>172.27097</v>
      </c>
      <c r="R31">
        <v>23.1709</v>
      </c>
      <c r="S31">
        <v>40.25387</v>
      </c>
      <c r="T31">
        <v>171.37569</v>
      </c>
      <c r="U31">
        <v>-22.97091</v>
      </c>
    </row>
    <row r="32" spans="1:21" ht="12.75">
      <c r="A32">
        <v>-3.87495</v>
      </c>
      <c r="B32">
        <v>-56.81189</v>
      </c>
      <c r="C32">
        <v>22.94432</v>
      </c>
      <c r="D32">
        <v>-23.50719</v>
      </c>
      <c r="E32">
        <v>12.62055</v>
      </c>
      <c r="F32">
        <v>-15.18609</v>
      </c>
      <c r="G32">
        <v>-20.89797</v>
      </c>
      <c r="H32">
        <v>116.52659</v>
      </c>
      <c r="I32">
        <v>-16.01243</v>
      </c>
      <c r="J32">
        <v>-107.26356</v>
      </c>
      <c r="K32">
        <v>14.80322</v>
      </c>
      <c r="L32">
        <v>-15.13206</v>
      </c>
      <c r="M32">
        <v>-187.35234</v>
      </c>
      <c r="N32">
        <v>144.0694</v>
      </c>
      <c r="O32">
        <v>19.18139</v>
      </c>
      <c r="P32">
        <v>43.75631</v>
      </c>
      <c r="Q32">
        <v>172.271</v>
      </c>
      <c r="R32">
        <v>23.17155</v>
      </c>
      <c r="S32">
        <v>40.25422</v>
      </c>
      <c r="T32">
        <v>171.37563</v>
      </c>
      <c r="U32">
        <v>-22.97082</v>
      </c>
    </row>
    <row r="33" spans="1:21" ht="12.75">
      <c r="A33">
        <v>-3.87496</v>
      </c>
      <c r="B33">
        <v>-56.81189</v>
      </c>
      <c r="C33">
        <v>22.94441</v>
      </c>
      <c r="D33">
        <v>-23.50726</v>
      </c>
      <c r="E33">
        <v>12.62067</v>
      </c>
      <c r="F33">
        <v>-15.18596</v>
      </c>
      <c r="G33">
        <v>-20.898</v>
      </c>
      <c r="H33">
        <v>116.52658</v>
      </c>
      <c r="I33">
        <v>-16.01254</v>
      </c>
      <c r="J33">
        <v>-107.26344</v>
      </c>
      <c r="K33">
        <v>14.80323</v>
      </c>
      <c r="L33">
        <v>-15.13239</v>
      </c>
      <c r="M33">
        <v>-187.35279</v>
      </c>
      <c r="N33">
        <v>144.06892</v>
      </c>
      <c r="O33">
        <v>19.18149</v>
      </c>
      <c r="P33">
        <v>43.75631</v>
      </c>
      <c r="Q33">
        <v>172.271</v>
      </c>
      <c r="R33">
        <v>23.17104</v>
      </c>
      <c r="S33">
        <v>40.25426</v>
      </c>
      <c r="T33">
        <v>171.37562</v>
      </c>
      <c r="U33">
        <v>-22.9708</v>
      </c>
    </row>
    <row r="34" spans="1:21" ht="12.75">
      <c r="A34">
        <v>-3.87501</v>
      </c>
      <c r="B34">
        <v>-56.81189</v>
      </c>
      <c r="C34">
        <v>22.94443</v>
      </c>
      <c r="D34">
        <v>-23.50722</v>
      </c>
      <c r="E34">
        <v>12.6205</v>
      </c>
      <c r="F34">
        <v>-15.18613</v>
      </c>
      <c r="G34">
        <v>-20.89786</v>
      </c>
      <c r="H34">
        <v>116.52656</v>
      </c>
      <c r="I34">
        <v>-16.01262</v>
      </c>
      <c r="J34">
        <v>-107.26384</v>
      </c>
      <c r="K34">
        <v>14.8028</v>
      </c>
      <c r="L34">
        <v>-15.13187</v>
      </c>
      <c r="M34">
        <v>-187.35217</v>
      </c>
      <c r="N34">
        <v>144.06962</v>
      </c>
      <c r="O34">
        <v>19.18202</v>
      </c>
      <c r="P34">
        <v>43.75734</v>
      </c>
      <c r="Q34">
        <v>172.27071</v>
      </c>
      <c r="R34">
        <v>23.1709</v>
      </c>
      <c r="S34">
        <v>40.25416</v>
      </c>
      <c r="T34">
        <v>171.37567</v>
      </c>
      <c r="U34">
        <v>-22.97065</v>
      </c>
    </row>
    <row r="35" spans="1:21" ht="12.75">
      <c r="A35">
        <v>-3.87502</v>
      </c>
      <c r="B35">
        <v>-56.81191</v>
      </c>
      <c r="C35">
        <v>22.94439</v>
      </c>
      <c r="D35">
        <v>-23.50719</v>
      </c>
      <c r="E35">
        <v>12.62048</v>
      </c>
      <c r="F35">
        <v>-15.18616</v>
      </c>
      <c r="G35">
        <v>-20.89801</v>
      </c>
      <c r="H35">
        <v>116.52656</v>
      </c>
      <c r="I35">
        <v>-16.01257</v>
      </c>
      <c r="J35">
        <v>-107.26354</v>
      </c>
      <c r="K35">
        <v>14.80327</v>
      </c>
      <c r="L35">
        <v>-15.13222</v>
      </c>
      <c r="M35">
        <v>-187.35281</v>
      </c>
      <c r="N35">
        <v>144.06895</v>
      </c>
      <c r="O35">
        <v>19.18131</v>
      </c>
      <c r="P35">
        <v>43.75639</v>
      </c>
      <c r="Q35">
        <v>172.27097</v>
      </c>
      <c r="R35">
        <v>23.17151</v>
      </c>
      <c r="S35">
        <v>40.25416</v>
      </c>
      <c r="T35">
        <v>171.37576</v>
      </c>
      <c r="U35">
        <v>-22.97021</v>
      </c>
    </row>
    <row r="36" spans="1:21" ht="12.75">
      <c r="A36">
        <v>-3.87496</v>
      </c>
      <c r="B36">
        <v>-56.81189</v>
      </c>
      <c r="C36">
        <v>22.94439</v>
      </c>
      <c r="D36">
        <v>-23.50702</v>
      </c>
      <c r="E36">
        <v>12.61988</v>
      </c>
      <c r="F36">
        <v>-15.18679</v>
      </c>
      <c r="G36">
        <v>-20.89805</v>
      </c>
      <c r="H36">
        <v>116.52652</v>
      </c>
      <c r="I36">
        <v>-16.01265</v>
      </c>
      <c r="J36">
        <v>-107.26364</v>
      </c>
      <c r="K36">
        <v>14.80317</v>
      </c>
      <c r="L36">
        <v>-15.132</v>
      </c>
      <c r="M36">
        <v>-187.353</v>
      </c>
      <c r="N36">
        <v>144.06878</v>
      </c>
      <c r="O36">
        <v>19.18249</v>
      </c>
      <c r="P36">
        <v>43.75685</v>
      </c>
      <c r="Q36">
        <v>172.27084</v>
      </c>
      <c r="R36">
        <v>23.1712</v>
      </c>
      <c r="S36">
        <v>40.25434</v>
      </c>
      <c r="T36">
        <v>171.37552</v>
      </c>
      <c r="U36">
        <v>-22.97102</v>
      </c>
    </row>
    <row r="37" spans="1:21" ht="12.75">
      <c r="A37">
        <v>-3.87502</v>
      </c>
      <c r="B37">
        <v>-56.81189</v>
      </c>
      <c r="C37">
        <v>22.94444</v>
      </c>
      <c r="D37">
        <v>-23.50702</v>
      </c>
      <c r="E37">
        <v>12.62065</v>
      </c>
      <c r="F37">
        <v>-15.18604</v>
      </c>
      <c r="G37">
        <v>-20.89807</v>
      </c>
      <c r="H37">
        <v>116.52655</v>
      </c>
      <c r="I37">
        <v>-16.01261</v>
      </c>
      <c r="J37">
        <v>-107.26334</v>
      </c>
      <c r="K37">
        <v>14.80329</v>
      </c>
      <c r="L37">
        <v>-15.13266</v>
      </c>
      <c r="M37">
        <v>-187.35223</v>
      </c>
      <c r="N37">
        <v>144.06959</v>
      </c>
      <c r="O37">
        <v>19.18229</v>
      </c>
      <c r="P37">
        <v>43.75708</v>
      </c>
      <c r="Q37">
        <v>172.2708</v>
      </c>
      <c r="R37">
        <v>23.17114</v>
      </c>
      <c r="S37">
        <v>40.25431</v>
      </c>
      <c r="T37">
        <v>171.37556</v>
      </c>
      <c r="U37">
        <v>-22.97101</v>
      </c>
    </row>
    <row r="38" spans="1:21" ht="12.75">
      <c r="A38">
        <v>-3.87497</v>
      </c>
      <c r="B38">
        <v>-56.81189</v>
      </c>
      <c r="C38">
        <v>22.94437</v>
      </c>
      <c r="D38">
        <v>-23.50709</v>
      </c>
      <c r="E38">
        <v>12.62026</v>
      </c>
      <c r="F38">
        <v>-15.18639</v>
      </c>
      <c r="G38">
        <v>-20.89784</v>
      </c>
      <c r="H38">
        <v>116.52661</v>
      </c>
      <c r="I38">
        <v>-16.01247</v>
      </c>
      <c r="J38">
        <v>-107.26359</v>
      </c>
      <c r="K38">
        <v>14.80294</v>
      </c>
      <c r="L38">
        <v>-15.1324</v>
      </c>
      <c r="M38">
        <v>-187.35375</v>
      </c>
      <c r="N38">
        <v>144.06792</v>
      </c>
      <c r="O38">
        <v>19.18253</v>
      </c>
      <c r="P38">
        <v>43.75626</v>
      </c>
      <c r="Q38">
        <v>172.27102</v>
      </c>
      <c r="R38">
        <v>23.17098</v>
      </c>
      <c r="S38">
        <v>40.25418</v>
      </c>
      <c r="T38">
        <v>171.37566</v>
      </c>
      <c r="U38">
        <v>-22.97069</v>
      </c>
    </row>
    <row r="39" spans="1:21" ht="12.75">
      <c r="A39">
        <v>-3.87504</v>
      </c>
      <c r="B39">
        <v>-56.8119</v>
      </c>
      <c r="C39">
        <v>22.94449</v>
      </c>
      <c r="D39">
        <v>-23.50704</v>
      </c>
      <c r="E39">
        <v>12.62017</v>
      </c>
      <c r="F39">
        <v>-15.18648</v>
      </c>
      <c r="G39">
        <v>-20.89789</v>
      </c>
      <c r="H39">
        <v>116.52657</v>
      </c>
      <c r="I39">
        <v>-16.01255</v>
      </c>
      <c r="J39">
        <v>-107.26337</v>
      </c>
      <c r="K39">
        <v>14.80344</v>
      </c>
      <c r="L39">
        <v>-15.13246</v>
      </c>
      <c r="M39">
        <v>-187.35242</v>
      </c>
      <c r="N39">
        <v>144.06939</v>
      </c>
      <c r="O39">
        <v>19.1824</v>
      </c>
      <c r="P39">
        <v>43.75682</v>
      </c>
      <c r="Q39">
        <v>172.27087</v>
      </c>
      <c r="R39">
        <v>23.17115</v>
      </c>
      <c r="S39">
        <v>40.25451</v>
      </c>
      <c r="T39">
        <v>171.37546</v>
      </c>
      <c r="U39">
        <v>-22.97116</v>
      </c>
    </row>
    <row r="40" spans="1:21" ht="12.75">
      <c r="A40">
        <v>-3.87501</v>
      </c>
      <c r="B40">
        <v>-56.81189</v>
      </c>
      <c r="C40">
        <v>22.94442</v>
      </c>
      <c r="D40">
        <v>-23.50718</v>
      </c>
      <c r="E40">
        <v>12.62042</v>
      </c>
      <c r="F40">
        <v>-15.18617</v>
      </c>
      <c r="G40">
        <v>-20.89784</v>
      </c>
      <c r="H40">
        <v>116.52658</v>
      </c>
      <c r="I40">
        <v>-16.01254</v>
      </c>
      <c r="J40">
        <v>-107.26323</v>
      </c>
      <c r="K40">
        <v>14.80381</v>
      </c>
      <c r="L40">
        <v>-15.13242</v>
      </c>
      <c r="M40">
        <v>-187.35297</v>
      </c>
      <c r="N40">
        <v>144.06877</v>
      </c>
      <c r="O40">
        <v>19.18134</v>
      </c>
      <c r="P40">
        <v>43.75668</v>
      </c>
      <c r="Q40">
        <v>172.2709</v>
      </c>
      <c r="R40">
        <v>23.17121</v>
      </c>
      <c r="S40">
        <v>40.25444</v>
      </c>
      <c r="T40">
        <v>171.37556</v>
      </c>
      <c r="U40">
        <v>-22.97087</v>
      </c>
    </row>
    <row r="41" spans="1:21" ht="12.75">
      <c r="A41">
        <v>-3.87502</v>
      </c>
      <c r="B41">
        <v>-56.81188</v>
      </c>
      <c r="C41">
        <v>22.94437</v>
      </c>
      <c r="D41">
        <v>-23.50718</v>
      </c>
      <c r="E41">
        <v>12.62064</v>
      </c>
      <c r="F41">
        <v>-15.186</v>
      </c>
      <c r="G41">
        <v>-20.89781</v>
      </c>
      <c r="H41">
        <v>116.52661</v>
      </c>
      <c r="I41">
        <v>-16.01246</v>
      </c>
      <c r="J41">
        <v>-107.26333</v>
      </c>
      <c r="K41">
        <v>14.80363</v>
      </c>
      <c r="L41">
        <v>-15.13239</v>
      </c>
      <c r="M41">
        <v>-187.3529</v>
      </c>
      <c r="N41">
        <v>144.06885</v>
      </c>
      <c r="O41">
        <v>19.18148</v>
      </c>
      <c r="P41">
        <v>43.75632</v>
      </c>
      <c r="Q41">
        <v>172.27102</v>
      </c>
      <c r="R41">
        <v>23.17129</v>
      </c>
      <c r="S41">
        <v>40.25434</v>
      </c>
      <c r="T41">
        <v>171.37549</v>
      </c>
      <c r="U41">
        <v>-22.97122</v>
      </c>
    </row>
    <row r="42" spans="1:21" ht="12.75">
      <c r="A42">
        <v>-3.8751</v>
      </c>
      <c r="B42">
        <v>-56.8119</v>
      </c>
      <c r="C42">
        <v>22.94446</v>
      </c>
      <c r="D42">
        <v>-23.50741</v>
      </c>
      <c r="E42">
        <v>12.62045</v>
      </c>
      <c r="F42">
        <v>-15.18609</v>
      </c>
      <c r="G42">
        <v>-20.8979</v>
      </c>
      <c r="H42">
        <v>116.52657</v>
      </c>
      <c r="I42">
        <v>-16.01255</v>
      </c>
      <c r="J42">
        <v>-107.26326</v>
      </c>
      <c r="K42">
        <v>14.80338</v>
      </c>
      <c r="L42">
        <v>-15.13285</v>
      </c>
      <c r="M42">
        <v>-187.35325</v>
      </c>
      <c r="N42">
        <v>144.06843</v>
      </c>
      <c r="O42">
        <v>19.17991</v>
      </c>
      <c r="P42">
        <v>43.75624</v>
      </c>
      <c r="Q42">
        <v>172.27103</v>
      </c>
      <c r="R42">
        <v>23.17089</v>
      </c>
      <c r="S42">
        <v>40.25428</v>
      </c>
      <c r="T42">
        <v>171.37551</v>
      </c>
      <c r="U42">
        <v>-22.97117</v>
      </c>
    </row>
    <row r="43" spans="1:21" ht="12.75">
      <c r="A43">
        <v>-3.87487</v>
      </c>
      <c r="B43">
        <v>-56.81186</v>
      </c>
      <c r="C43">
        <v>22.94428</v>
      </c>
      <c r="D43">
        <v>-23.50696</v>
      </c>
      <c r="E43">
        <v>12.62051</v>
      </c>
      <c r="F43">
        <v>-15.18619</v>
      </c>
      <c r="G43">
        <v>-20.89794</v>
      </c>
      <c r="H43">
        <v>116.52656</v>
      </c>
      <c r="I43">
        <v>-16.01261</v>
      </c>
      <c r="J43">
        <v>-107.26309</v>
      </c>
      <c r="K43">
        <v>14.80387</v>
      </c>
      <c r="L43">
        <v>-15.13274</v>
      </c>
      <c r="M43">
        <v>-187.35294</v>
      </c>
      <c r="N43">
        <v>144.06881</v>
      </c>
      <c r="O43">
        <v>19.18278</v>
      </c>
      <c r="P43">
        <v>43.75604</v>
      </c>
      <c r="Q43">
        <v>172.27108</v>
      </c>
      <c r="R43">
        <v>23.17096</v>
      </c>
      <c r="S43">
        <v>40.25437</v>
      </c>
      <c r="T43">
        <v>171.37557</v>
      </c>
      <c r="U43">
        <v>-22.97082</v>
      </c>
    </row>
    <row r="44" spans="1:21" ht="12.75">
      <c r="A44">
        <v>-3.87499</v>
      </c>
      <c r="B44">
        <v>-56.81188</v>
      </c>
      <c r="C44">
        <v>22.9443</v>
      </c>
      <c r="D44">
        <v>-23.50703</v>
      </c>
      <c r="E44">
        <v>12.62037</v>
      </c>
      <c r="F44">
        <v>-15.1863</v>
      </c>
      <c r="G44">
        <v>-20.89776</v>
      </c>
      <c r="H44">
        <v>116.52662</v>
      </c>
      <c r="I44">
        <v>-16.01239</v>
      </c>
      <c r="J44">
        <v>-107.26341</v>
      </c>
      <c r="K44">
        <v>14.80323</v>
      </c>
      <c r="L44">
        <v>-15.13251</v>
      </c>
      <c r="M44">
        <v>-187.35238</v>
      </c>
      <c r="N44">
        <v>144.06941</v>
      </c>
      <c r="O44">
        <v>19.18184</v>
      </c>
      <c r="P44">
        <v>43.75663</v>
      </c>
      <c r="Q44">
        <v>172.27093</v>
      </c>
      <c r="R44">
        <v>23.17142</v>
      </c>
      <c r="S44">
        <v>40.25417</v>
      </c>
      <c r="T44">
        <v>171.37557</v>
      </c>
      <c r="U44">
        <v>-22.97101</v>
      </c>
    </row>
    <row r="45" spans="1:21" ht="12.75">
      <c r="A45">
        <v>-3.87498</v>
      </c>
      <c r="B45">
        <v>-56.81188</v>
      </c>
      <c r="C45">
        <v>22.94436</v>
      </c>
      <c r="D45">
        <v>-23.50711</v>
      </c>
      <c r="E45">
        <v>12.62059</v>
      </c>
      <c r="F45">
        <v>-15.18608</v>
      </c>
      <c r="G45">
        <v>-20.89793</v>
      </c>
      <c r="H45">
        <v>116.5266</v>
      </c>
      <c r="I45">
        <v>-16.0124</v>
      </c>
      <c r="J45">
        <v>-107.26335</v>
      </c>
      <c r="K45">
        <v>14.80326</v>
      </c>
      <c r="L45">
        <v>-15.13268</v>
      </c>
      <c r="M45">
        <v>-187.353</v>
      </c>
      <c r="N45">
        <v>144.06872</v>
      </c>
      <c r="O45">
        <v>19.18136</v>
      </c>
      <c r="P45">
        <v>43.75653</v>
      </c>
      <c r="Q45">
        <v>172.27095</v>
      </c>
      <c r="R45">
        <v>23.17109</v>
      </c>
      <c r="S45">
        <v>40.25423</v>
      </c>
      <c r="T45">
        <v>171.37566</v>
      </c>
      <c r="U45">
        <v>-22.97061</v>
      </c>
    </row>
    <row r="46" spans="1:21" ht="12.75">
      <c r="A46">
        <v>-3.875</v>
      </c>
      <c r="B46">
        <v>-56.81188</v>
      </c>
      <c r="C46">
        <v>22.94437</v>
      </c>
      <c r="D46">
        <v>-23.5073</v>
      </c>
      <c r="E46">
        <v>12.62043</v>
      </c>
      <c r="F46">
        <v>-15.18614</v>
      </c>
      <c r="G46">
        <v>-20.89818</v>
      </c>
      <c r="H46">
        <v>116.52653</v>
      </c>
      <c r="I46">
        <v>-16.01262</v>
      </c>
      <c r="J46">
        <v>-107.26334</v>
      </c>
      <c r="K46">
        <v>14.80325</v>
      </c>
      <c r="L46">
        <v>-15.13269</v>
      </c>
      <c r="M46">
        <v>-187.35328</v>
      </c>
      <c r="N46">
        <v>144.06839</v>
      </c>
      <c r="O46">
        <v>19.18051</v>
      </c>
      <c r="P46">
        <v>43.75645</v>
      </c>
      <c r="Q46">
        <v>172.27096</v>
      </c>
      <c r="R46">
        <v>23.17127</v>
      </c>
      <c r="S46">
        <v>40.25452</v>
      </c>
      <c r="T46">
        <v>171.37559</v>
      </c>
      <c r="U46">
        <v>-22.97059</v>
      </c>
    </row>
    <row r="47" spans="1:21" ht="12.75">
      <c r="A47">
        <v>-3.87499</v>
      </c>
      <c r="B47">
        <v>-56.81188</v>
      </c>
      <c r="C47">
        <v>22.94439</v>
      </c>
      <c r="D47">
        <v>-23.50713</v>
      </c>
      <c r="E47">
        <v>12.6205</v>
      </c>
      <c r="F47">
        <v>-15.18615</v>
      </c>
      <c r="G47">
        <v>-20.89777</v>
      </c>
      <c r="H47">
        <v>116.52658</v>
      </c>
      <c r="I47">
        <v>-16.01255</v>
      </c>
      <c r="J47">
        <v>-107.26333</v>
      </c>
      <c r="K47">
        <v>14.80336</v>
      </c>
      <c r="L47">
        <v>-15.13259</v>
      </c>
      <c r="M47">
        <v>-187.35246</v>
      </c>
      <c r="N47">
        <v>144.06931</v>
      </c>
      <c r="O47">
        <v>19.18208</v>
      </c>
      <c r="P47">
        <v>43.75657</v>
      </c>
      <c r="Q47">
        <v>172.27094</v>
      </c>
      <c r="R47">
        <v>23.17119</v>
      </c>
      <c r="S47">
        <v>40.25435</v>
      </c>
      <c r="T47">
        <v>171.37567</v>
      </c>
      <c r="U47">
        <v>-22.97048</v>
      </c>
    </row>
    <row r="48" spans="1:21" ht="12.75">
      <c r="A48">
        <v>-3.87498</v>
      </c>
      <c r="B48">
        <v>-56.81187</v>
      </c>
      <c r="C48">
        <v>22.94438</v>
      </c>
      <c r="D48">
        <v>-23.50719</v>
      </c>
      <c r="E48">
        <v>12.62035</v>
      </c>
      <c r="F48">
        <v>-15.18627</v>
      </c>
      <c r="G48">
        <v>-20.8981</v>
      </c>
      <c r="H48">
        <v>116.52655</v>
      </c>
      <c r="I48">
        <v>-16.01258</v>
      </c>
      <c r="J48">
        <v>-107.26327</v>
      </c>
      <c r="K48">
        <v>14.80335</v>
      </c>
      <c r="L48">
        <v>-15.13278</v>
      </c>
      <c r="M48">
        <v>-187.35229</v>
      </c>
      <c r="N48">
        <v>144.06943</v>
      </c>
      <c r="O48">
        <v>19.18093</v>
      </c>
      <c r="P48">
        <v>43.7567</v>
      </c>
      <c r="Q48">
        <v>172.27089</v>
      </c>
      <c r="R48">
        <v>23.17133</v>
      </c>
      <c r="S48">
        <v>40.25403</v>
      </c>
      <c r="T48">
        <v>171.37566</v>
      </c>
      <c r="U48">
        <v>-22.97085</v>
      </c>
    </row>
    <row r="49" spans="1:21" ht="12.75">
      <c r="A49">
        <v>-3.87498</v>
      </c>
      <c r="B49">
        <v>-56.81188</v>
      </c>
      <c r="C49">
        <v>22.94436</v>
      </c>
      <c r="D49">
        <v>-23.50714</v>
      </c>
      <c r="E49">
        <v>12.62055</v>
      </c>
      <c r="F49">
        <v>-15.1861</v>
      </c>
      <c r="G49">
        <v>-20.8979</v>
      </c>
      <c r="H49">
        <v>116.52654</v>
      </c>
      <c r="I49">
        <v>-16.01266</v>
      </c>
      <c r="J49">
        <v>-107.26327</v>
      </c>
      <c r="K49">
        <v>14.8034</v>
      </c>
      <c r="L49">
        <v>-15.13269</v>
      </c>
      <c r="M49">
        <v>-187.35269</v>
      </c>
      <c r="N49">
        <v>144.06906</v>
      </c>
      <c r="O49">
        <v>19.18185</v>
      </c>
      <c r="P49">
        <v>43.75656</v>
      </c>
      <c r="Q49">
        <v>172.27095</v>
      </c>
      <c r="R49">
        <v>23.17125</v>
      </c>
      <c r="S49">
        <v>40.25439</v>
      </c>
      <c r="T49">
        <v>171.37555</v>
      </c>
      <c r="U49">
        <v>-22.97097</v>
      </c>
    </row>
    <row r="50" spans="1:21" ht="12.75">
      <c r="A50">
        <v>-3.875</v>
      </c>
      <c r="B50">
        <v>-56.81188</v>
      </c>
      <c r="C50">
        <v>22.94438</v>
      </c>
      <c r="D50">
        <v>-23.50706</v>
      </c>
      <c r="E50">
        <v>12.6206</v>
      </c>
      <c r="F50">
        <v>-15.18607</v>
      </c>
      <c r="G50">
        <v>-20.89792</v>
      </c>
      <c r="H50">
        <v>116.52653</v>
      </c>
      <c r="I50">
        <v>-16.0127</v>
      </c>
      <c r="J50">
        <v>-107.26335</v>
      </c>
      <c r="K50">
        <v>14.80337</v>
      </c>
      <c r="L50">
        <v>-15.1325</v>
      </c>
      <c r="M50">
        <v>-187.35259</v>
      </c>
      <c r="N50">
        <v>144.06916</v>
      </c>
      <c r="O50">
        <v>19.18124</v>
      </c>
      <c r="P50">
        <v>43.75671</v>
      </c>
      <c r="Q50">
        <v>172.27092</v>
      </c>
      <c r="R50">
        <v>23.17136</v>
      </c>
      <c r="S50">
        <v>40.25466</v>
      </c>
      <c r="T50">
        <v>171.37555</v>
      </c>
      <c r="U50">
        <v>-22.97061</v>
      </c>
    </row>
    <row r="51" spans="1:21" ht="12.75">
      <c r="A51">
        <v>-3.87503</v>
      </c>
      <c r="B51">
        <v>-56.81189</v>
      </c>
      <c r="C51">
        <v>22.94438</v>
      </c>
      <c r="D51">
        <v>-23.50724</v>
      </c>
      <c r="E51">
        <v>12.62037</v>
      </c>
      <c r="F51">
        <v>-15.18621</v>
      </c>
      <c r="G51">
        <v>-20.89804</v>
      </c>
      <c r="H51">
        <v>116.52655</v>
      </c>
      <c r="I51">
        <v>-16.01267</v>
      </c>
      <c r="J51">
        <v>-107.26338</v>
      </c>
      <c r="K51">
        <v>14.80323</v>
      </c>
      <c r="L51">
        <v>-15.13253</v>
      </c>
      <c r="M51">
        <v>-187.35265</v>
      </c>
      <c r="N51">
        <v>144.06915</v>
      </c>
      <c r="O51">
        <v>19.18085</v>
      </c>
      <c r="P51">
        <v>43.7567</v>
      </c>
      <c r="Q51">
        <v>172.27089</v>
      </c>
      <c r="R51">
        <v>23.17125</v>
      </c>
      <c r="S51">
        <v>40.25423</v>
      </c>
      <c r="T51">
        <v>171.37554</v>
      </c>
      <c r="U51">
        <v>-22.97111</v>
      </c>
    </row>
    <row r="52" spans="1:21" ht="12.75">
      <c r="A52">
        <v>-3.87498</v>
      </c>
      <c r="B52">
        <v>-56.81188</v>
      </c>
      <c r="C52">
        <v>22.94435</v>
      </c>
      <c r="D52">
        <v>-23.50723</v>
      </c>
      <c r="E52">
        <v>12.62072</v>
      </c>
      <c r="F52">
        <v>-15.1859</v>
      </c>
      <c r="G52">
        <v>-20.89794</v>
      </c>
      <c r="H52">
        <v>116.52659</v>
      </c>
      <c r="I52">
        <v>-16.01262</v>
      </c>
      <c r="J52">
        <v>-107.26328</v>
      </c>
      <c r="K52">
        <v>14.80361</v>
      </c>
      <c r="L52">
        <v>-15.13239</v>
      </c>
      <c r="M52">
        <v>-187.3529</v>
      </c>
      <c r="N52">
        <v>144.06887</v>
      </c>
      <c r="O52">
        <v>19.1811</v>
      </c>
      <c r="P52">
        <v>43.75591</v>
      </c>
      <c r="Q52">
        <v>172.27112</v>
      </c>
      <c r="R52">
        <v>23.17151</v>
      </c>
      <c r="S52">
        <v>40.25403</v>
      </c>
      <c r="T52">
        <v>171.37563</v>
      </c>
      <c r="U52">
        <v>-22.97092</v>
      </c>
    </row>
    <row r="53" spans="1:21" ht="12.75">
      <c r="A53">
        <v>-3.87501</v>
      </c>
      <c r="B53">
        <v>-56.81189</v>
      </c>
      <c r="C53">
        <v>22.94438</v>
      </c>
      <c r="D53">
        <v>-23.50721</v>
      </c>
      <c r="E53">
        <v>12.62028</v>
      </c>
      <c r="F53">
        <v>-15.18636</v>
      </c>
      <c r="G53">
        <v>-20.89774</v>
      </c>
      <c r="H53">
        <v>116.52666</v>
      </c>
      <c r="I53">
        <v>-16.01241</v>
      </c>
      <c r="J53">
        <v>-107.2634</v>
      </c>
      <c r="K53">
        <v>14.80346</v>
      </c>
      <c r="L53">
        <v>-15.13216</v>
      </c>
      <c r="M53">
        <v>-187.3527</v>
      </c>
      <c r="N53">
        <v>144.06907</v>
      </c>
      <c r="O53">
        <v>19.18157</v>
      </c>
      <c r="P53">
        <v>43.75536</v>
      </c>
      <c r="Q53">
        <v>172.27123</v>
      </c>
      <c r="R53">
        <v>23.17116</v>
      </c>
      <c r="S53">
        <v>40.25404</v>
      </c>
      <c r="T53">
        <v>171.37568</v>
      </c>
      <c r="U53">
        <v>-22.97069</v>
      </c>
    </row>
    <row r="54" spans="1:21" ht="12.75">
      <c r="A54">
        <v>-3.87497</v>
      </c>
      <c r="B54">
        <v>-56.81188</v>
      </c>
      <c r="C54">
        <v>22.94438</v>
      </c>
      <c r="D54">
        <v>-23.50723</v>
      </c>
      <c r="E54">
        <v>12.62064</v>
      </c>
      <c r="F54">
        <v>-15.18598</v>
      </c>
      <c r="G54">
        <v>-20.89777</v>
      </c>
      <c r="H54">
        <v>116.52663</v>
      </c>
      <c r="I54">
        <v>-16.01243</v>
      </c>
      <c r="J54">
        <v>-107.26369</v>
      </c>
      <c r="K54">
        <v>14.80348</v>
      </c>
      <c r="L54">
        <v>-15.13141</v>
      </c>
      <c r="M54">
        <v>-187.35358</v>
      </c>
      <c r="N54">
        <v>144.06816</v>
      </c>
      <c r="O54">
        <v>19.1822</v>
      </c>
      <c r="P54">
        <v>43.75566</v>
      </c>
      <c r="Q54">
        <v>172.27117</v>
      </c>
      <c r="R54">
        <v>23.17008</v>
      </c>
      <c r="S54">
        <v>40.25444</v>
      </c>
      <c r="T54">
        <v>171.37549</v>
      </c>
      <c r="U54">
        <v>-22.97101</v>
      </c>
    </row>
    <row r="55" spans="1:21" ht="12.75">
      <c r="A55">
        <v>-3.87498</v>
      </c>
      <c r="B55">
        <v>-56.81188</v>
      </c>
      <c r="C55">
        <v>22.9444</v>
      </c>
      <c r="D55">
        <v>-23.50721</v>
      </c>
      <c r="E55">
        <v>12.62032</v>
      </c>
      <c r="F55">
        <v>-15.18631</v>
      </c>
      <c r="G55">
        <v>-20.89789</v>
      </c>
      <c r="H55">
        <v>116.52661</v>
      </c>
      <c r="I55">
        <v>-16.01242</v>
      </c>
      <c r="J55">
        <v>-107.26338</v>
      </c>
      <c r="K55">
        <v>14.8035</v>
      </c>
      <c r="L55">
        <v>-15.13231</v>
      </c>
      <c r="M55">
        <v>-187.35289</v>
      </c>
      <c r="N55">
        <v>144.06884</v>
      </c>
      <c r="O55">
        <v>19.18224</v>
      </c>
      <c r="P55">
        <v>43.75665</v>
      </c>
      <c r="Q55">
        <v>172.27091</v>
      </c>
      <c r="R55">
        <v>23.17078</v>
      </c>
      <c r="S55">
        <v>40.25404</v>
      </c>
      <c r="T55">
        <v>171.37566</v>
      </c>
      <c r="U55">
        <v>-22.9708</v>
      </c>
    </row>
    <row r="56" spans="1:21" ht="12.75">
      <c r="A56">
        <v>-3.87502</v>
      </c>
      <c r="B56">
        <v>-56.81189</v>
      </c>
      <c r="C56">
        <v>22.9444</v>
      </c>
      <c r="D56">
        <v>-23.50719</v>
      </c>
      <c r="E56">
        <v>12.62046</v>
      </c>
      <c r="F56">
        <v>-15.18617</v>
      </c>
      <c r="G56">
        <v>-20.89784</v>
      </c>
      <c r="H56">
        <v>116.52668</v>
      </c>
      <c r="I56">
        <v>-16.01206</v>
      </c>
      <c r="J56">
        <v>-107.2637</v>
      </c>
      <c r="K56">
        <v>14.8029</v>
      </c>
      <c r="L56">
        <v>-15.13204</v>
      </c>
      <c r="M56">
        <v>-187.35261</v>
      </c>
      <c r="N56">
        <v>144.0691</v>
      </c>
      <c r="O56">
        <v>19.17997</v>
      </c>
      <c r="P56">
        <v>43.75593</v>
      </c>
      <c r="Q56">
        <v>172.27112</v>
      </c>
      <c r="R56">
        <v>23.17102</v>
      </c>
      <c r="S56">
        <v>40.25405</v>
      </c>
      <c r="T56">
        <v>171.3757</v>
      </c>
      <c r="U56">
        <v>-22.97069</v>
      </c>
    </row>
    <row r="57" spans="1:21" ht="12.75">
      <c r="A57">
        <v>-3.87497</v>
      </c>
      <c r="B57">
        <v>-56.81188</v>
      </c>
      <c r="C57">
        <v>22.94439</v>
      </c>
      <c r="D57">
        <v>-23.50714</v>
      </c>
      <c r="E57">
        <v>12.62059</v>
      </c>
      <c r="F57">
        <v>-15.18606</v>
      </c>
      <c r="G57">
        <v>-20.89741</v>
      </c>
      <c r="H57">
        <v>116.52673</v>
      </c>
      <c r="I57">
        <v>-16.01207</v>
      </c>
      <c r="J57">
        <v>-107.26332</v>
      </c>
      <c r="K57">
        <v>14.80312</v>
      </c>
      <c r="L57">
        <v>-15.13274</v>
      </c>
      <c r="M57">
        <v>-187.35255</v>
      </c>
      <c r="N57">
        <v>144.06919</v>
      </c>
      <c r="O57">
        <v>19.18167</v>
      </c>
      <c r="P57">
        <v>43.75632</v>
      </c>
      <c r="Q57">
        <v>172.27104</v>
      </c>
      <c r="R57">
        <v>23.17066</v>
      </c>
      <c r="S57">
        <v>40.25431</v>
      </c>
      <c r="T57">
        <v>171.37566</v>
      </c>
      <c r="U57">
        <v>-22.97062</v>
      </c>
    </row>
    <row r="58" spans="1:21" ht="12.75">
      <c r="A58">
        <v>-3.875</v>
      </c>
      <c r="B58">
        <v>-56.81188</v>
      </c>
      <c r="C58">
        <v>22.94444</v>
      </c>
      <c r="D58">
        <v>-23.50709</v>
      </c>
      <c r="E58">
        <v>12.62047</v>
      </c>
      <c r="F58">
        <v>-15.18617</v>
      </c>
      <c r="G58">
        <v>-20.89766</v>
      </c>
      <c r="H58">
        <v>116.52655</v>
      </c>
      <c r="I58">
        <v>-16.0126</v>
      </c>
      <c r="J58">
        <v>-107.26314</v>
      </c>
      <c r="K58">
        <v>14.80334</v>
      </c>
      <c r="L58">
        <v>-15.13299</v>
      </c>
      <c r="M58">
        <v>-187.35257</v>
      </c>
      <c r="N58">
        <v>144.06916</v>
      </c>
      <c r="O58">
        <v>19.18119</v>
      </c>
      <c r="P58">
        <v>43.75656</v>
      </c>
      <c r="Q58">
        <v>172.27094</v>
      </c>
      <c r="R58">
        <v>23.17111</v>
      </c>
      <c r="S58">
        <v>40.25424</v>
      </c>
      <c r="T58">
        <v>171.37564</v>
      </c>
      <c r="U58">
        <v>-22.97073</v>
      </c>
    </row>
    <row r="59" spans="1:21" ht="12.75">
      <c r="A59">
        <v>-3.875</v>
      </c>
      <c r="B59">
        <v>-56.81188</v>
      </c>
      <c r="C59">
        <v>22.94438</v>
      </c>
      <c r="D59">
        <v>-23.50704</v>
      </c>
      <c r="E59">
        <v>12.62038</v>
      </c>
      <c r="F59">
        <v>-15.18627</v>
      </c>
      <c r="G59">
        <v>-20.898</v>
      </c>
      <c r="H59">
        <v>116.52658</v>
      </c>
      <c r="I59">
        <v>-16.01244</v>
      </c>
      <c r="J59">
        <v>-107.26339</v>
      </c>
      <c r="K59">
        <v>14.80344</v>
      </c>
      <c r="L59">
        <v>-15.13231</v>
      </c>
      <c r="M59">
        <v>-187.3527</v>
      </c>
      <c r="N59">
        <v>144.06905</v>
      </c>
      <c r="O59">
        <v>19.18094</v>
      </c>
      <c r="P59">
        <v>43.7566</v>
      </c>
      <c r="Q59">
        <v>172.27095</v>
      </c>
      <c r="R59">
        <v>23.17108</v>
      </c>
      <c r="S59">
        <v>40.25428</v>
      </c>
      <c r="T59">
        <v>171.37557</v>
      </c>
      <c r="U59">
        <v>-22.971</v>
      </c>
    </row>
    <row r="60" spans="1:21" ht="12.75">
      <c r="A60">
        <v>-3.87494</v>
      </c>
      <c r="B60">
        <v>-56.81187</v>
      </c>
      <c r="C60">
        <v>22.94434</v>
      </c>
      <c r="D60">
        <v>-23.5072</v>
      </c>
      <c r="E60">
        <v>12.62009</v>
      </c>
      <c r="F60">
        <v>-15.18651</v>
      </c>
      <c r="G60">
        <v>-20.89797</v>
      </c>
      <c r="H60">
        <v>116.52656</v>
      </c>
      <c r="I60">
        <v>-16.01252</v>
      </c>
      <c r="J60">
        <v>-107.26354</v>
      </c>
      <c r="K60">
        <v>14.80298</v>
      </c>
      <c r="L60">
        <v>-15.13237</v>
      </c>
      <c r="M60">
        <v>-187.35204</v>
      </c>
      <c r="N60">
        <v>144.06976</v>
      </c>
      <c r="O60">
        <v>19.18131</v>
      </c>
      <c r="P60">
        <v>43.75644</v>
      </c>
      <c r="Q60">
        <v>172.27099</v>
      </c>
      <c r="R60">
        <v>23.17136</v>
      </c>
      <c r="S60">
        <v>40.25467</v>
      </c>
      <c r="T60">
        <v>171.37549</v>
      </c>
      <c r="U60">
        <v>-22.97094</v>
      </c>
    </row>
    <row r="61" spans="1:21" ht="12.75">
      <c r="A61">
        <v>-3.875</v>
      </c>
      <c r="B61">
        <v>-56.81189</v>
      </c>
      <c r="C61">
        <v>22.94439</v>
      </c>
      <c r="D61">
        <v>-23.50721</v>
      </c>
      <c r="E61">
        <v>12.62063</v>
      </c>
      <c r="F61">
        <v>-15.18599</v>
      </c>
      <c r="G61">
        <v>-20.89825</v>
      </c>
      <c r="H61">
        <v>116.52655</v>
      </c>
      <c r="I61">
        <v>-16.01239</v>
      </c>
      <c r="J61">
        <v>-107.26333</v>
      </c>
      <c r="K61">
        <v>14.8033</v>
      </c>
      <c r="L61">
        <v>-15.13266</v>
      </c>
      <c r="M61">
        <v>-187.3525</v>
      </c>
      <c r="N61">
        <v>144.06924</v>
      </c>
      <c r="O61">
        <v>19.18066</v>
      </c>
      <c r="P61">
        <v>43.75663</v>
      </c>
      <c r="Q61">
        <v>172.27093</v>
      </c>
      <c r="R61">
        <v>23.17109</v>
      </c>
      <c r="S61">
        <v>40.25434</v>
      </c>
      <c r="T61">
        <v>171.37562</v>
      </c>
      <c r="U61">
        <v>-22.97072</v>
      </c>
    </row>
    <row r="62" spans="1:21" ht="12.75">
      <c r="A62">
        <v>-3.87498</v>
      </c>
      <c r="B62">
        <v>-56.81188</v>
      </c>
      <c r="C62">
        <v>22.94438</v>
      </c>
      <c r="D62">
        <v>-23.50721</v>
      </c>
      <c r="E62">
        <v>12.62043</v>
      </c>
      <c r="F62">
        <v>-15.18621</v>
      </c>
      <c r="G62">
        <v>-20.89822</v>
      </c>
      <c r="H62">
        <v>116.52659</v>
      </c>
      <c r="I62">
        <v>-16.0123</v>
      </c>
      <c r="J62">
        <v>-107.26334</v>
      </c>
      <c r="K62">
        <v>14.80329</v>
      </c>
      <c r="L62">
        <v>-15.13257</v>
      </c>
      <c r="M62">
        <v>-187.35269</v>
      </c>
      <c r="N62">
        <v>144.06908</v>
      </c>
      <c r="O62">
        <v>19.18139</v>
      </c>
      <c r="P62">
        <v>43.75664</v>
      </c>
      <c r="Q62">
        <v>172.27091</v>
      </c>
      <c r="R62">
        <v>23.1716</v>
      </c>
      <c r="S62">
        <v>40.2542</v>
      </c>
      <c r="T62">
        <v>171.37569</v>
      </c>
      <c r="U62">
        <v>-22.9705</v>
      </c>
    </row>
    <row r="63" spans="1:21" ht="12.75">
      <c r="A63">
        <v>-3.87497</v>
      </c>
      <c r="B63">
        <v>-56.81189</v>
      </c>
      <c r="C63">
        <v>22.94436</v>
      </c>
      <c r="D63">
        <v>-23.50722</v>
      </c>
      <c r="E63">
        <v>12.62047</v>
      </c>
      <c r="F63">
        <v>-15.18615</v>
      </c>
      <c r="G63">
        <v>-20.89799</v>
      </c>
      <c r="H63">
        <v>116.52651</v>
      </c>
      <c r="I63">
        <v>-16.01258</v>
      </c>
      <c r="J63">
        <v>-107.2634</v>
      </c>
      <c r="K63">
        <v>14.80283</v>
      </c>
      <c r="L63">
        <v>-15.13295</v>
      </c>
      <c r="M63">
        <v>-187.3525</v>
      </c>
      <c r="N63">
        <v>144.06923</v>
      </c>
      <c r="O63">
        <v>19.18136</v>
      </c>
      <c r="P63">
        <v>43.7565</v>
      </c>
      <c r="Q63">
        <v>172.27097</v>
      </c>
      <c r="R63">
        <v>23.17144</v>
      </c>
      <c r="S63">
        <v>40.25413</v>
      </c>
      <c r="T63">
        <v>171.37559</v>
      </c>
      <c r="U63">
        <v>-22.97099</v>
      </c>
    </row>
    <row r="64" spans="1:21" ht="12.75">
      <c r="A64">
        <v>-3.87497</v>
      </c>
      <c r="B64">
        <v>-56.81188</v>
      </c>
      <c r="C64">
        <v>22.94438</v>
      </c>
      <c r="D64">
        <v>-23.50722</v>
      </c>
      <c r="E64">
        <v>12.62051</v>
      </c>
      <c r="F64">
        <v>-15.18611</v>
      </c>
      <c r="G64">
        <v>-20.89831</v>
      </c>
      <c r="H64">
        <v>116.52651</v>
      </c>
      <c r="I64">
        <v>-16.01246</v>
      </c>
      <c r="J64">
        <v>-107.26316</v>
      </c>
      <c r="K64">
        <v>14.80361</v>
      </c>
      <c r="L64">
        <v>-15.1327</v>
      </c>
      <c r="M64">
        <v>-187.35224</v>
      </c>
      <c r="N64">
        <v>144.06953</v>
      </c>
      <c r="O64">
        <v>19.1809</v>
      </c>
      <c r="P64">
        <v>43.75658</v>
      </c>
      <c r="Q64">
        <v>172.27096</v>
      </c>
      <c r="R64">
        <v>23.17143</v>
      </c>
      <c r="S64">
        <v>40.25422</v>
      </c>
      <c r="T64">
        <v>171.37558</v>
      </c>
      <c r="U64">
        <v>-22.97098</v>
      </c>
    </row>
    <row r="65" spans="1:21" ht="12.75">
      <c r="A65">
        <v>-3.87498</v>
      </c>
      <c r="B65">
        <v>-56.81188</v>
      </c>
      <c r="C65">
        <v>22.94439</v>
      </c>
      <c r="D65">
        <v>-23.50717</v>
      </c>
      <c r="E65">
        <v>12.62045</v>
      </c>
      <c r="F65">
        <v>-15.18619</v>
      </c>
      <c r="G65">
        <v>-20.89796</v>
      </c>
      <c r="H65">
        <v>116.52661</v>
      </c>
      <c r="I65">
        <v>-16.0123</v>
      </c>
      <c r="J65">
        <v>-107.26343</v>
      </c>
      <c r="K65">
        <v>14.80347</v>
      </c>
      <c r="L65">
        <v>-15.13221</v>
      </c>
      <c r="M65">
        <v>-187.35268</v>
      </c>
      <c r="N65">
        <v>144.06907</v>
      </c>
      <c r="O65">
        <v>19.18134</v>
      </c>
      <c r="P65">
        <v>43.75649</v>
      </c>
      <c r="Q65">
        <v>172.27097</v>
      </c>
      <c r="R65">
        <v>23.17095</v>
      </c>
      <c r="S65">
        <v>40.25423</v>
      </c>
      <c r="T65">
        <v>171.37562</v>
      </c>
      <c r="U65">
        <v>-22.97081</v>
      </c>
    </row>
    <row r="66" spans="1:21" ht="12.75">
      <c r="A66">
        <v>-3.87502</v>
      </c>
      <c r="B66">
        <v>-56.81188</v>
      </c>
      <c r="C66">
        <v>22.94443</v>
      </c>
      <c r="D66">
        <v>-23.50719</v>
      </c>
      <c r="E66">
        <v>12.62047</v>
      </c>
      <c r="F66">
        <v>-15.18616</v>
      </c>
      <c r="G66">
        <v>-20.89805</v>
      </c>
      <c r="H66">
        <v>116.52659</v>
      </c>
      <c r="I66">
        <v>-16.01239</v>
      </c>
      <c r="J66">
        <v>-107.26331</v>
      </c>
      <c r="K66">
        <v>14.80299</v>
      </c>
      <c r="L66">
        <v>-15.13297</v>
      </c>
      <c r="M66">
        <v>-187.35231</v>
      </c>
      <c r="N66">
        <v>144.06946</v>
      </c>
      <c r="O66">
        <v>19.18226</v>
      </c>
      <c r="P66">
        <v>43.75653</v>
      </c>
      <c r="Q66">
        <v>172.27094</v>
      </c>
      <c r="R66">
        <v>23.17165</v>
      </c>
      <c r="S66">
        <v>40.25418</v>
      </c>
      <c r="T66">
        <v>171.37564</v>
      </c>
      <c r="U66">
        <v>-22.97072</v>
      </c>
    </row>
    <row r="67" spans="1:21" ht="12.75">
      <c r="A67">
        <v>-3.87498</v>
      </c>
      <c r="B67">
        <v>-56.81187</v>
      </c>
      <c r="C67">
        <v>22.94437</v>
      </c>
      <c r="D67">
        <v>-23.50718</v>
      </c>
      <c r="E67">
        <v>12.62045</v>
      </c>
      <c r="F67">
        <v>-15.18619</v>
      </c>
      <c r="G67">
        <v>-20.89803</v>
      </c>
      <c r="H67">
        <v>116.52656</v>
      </c>
      <c r="I67">
        <v>-16.01246</v>
      </c>
      <c r="J67">
        <v>-107.26349</v>
      </c>
      <c r="K67">
        <v>14.8031</v>
      </c>
      <c r="L67">
        <v>-15.13236</v>
      </c>
      <c r="M67">
        <v>-187.35239</v>
      </c>
      <c r="N67">
        <v>144.06938</v>
      </c>
      <c r="O67">
        <v>19.18155</v>
      </c>
      <c r="P67">
        <v>43.75635</v>
      </c>
      <c r="Q67">
        <v>172.27098</v>
      </c>
      <c r="R67">
        <v>23.17135</v>
      </c>
      <c r="S67">
        <v>40.25429</v>
      </c>
      <c r="T67">
        <v>171.37555</v>
      </c>
      <c r="U67">
        <v>-22.97097</v>
      </c>
    </row>
    <row r="68" spans="1:21" ht="12.75">
      <c r="A68">
        <v>-3.8751</v>
      </c>
      <c r="B68">
        <v>-56.81189</v>
      </c>
      <c r="C68">
        <v>22.94438</v>
      </c>
      <c r="D68">
        <v>-23.50695</v>
      </c>
      <c r="E68">
        <v>12.62054</v>
      </c>
      <c r="F68">
        <v>-15.18619</v>
      </c>
      <c r="G68">
        <v>-20.89811</v>
      </c>
      <c r="H68">
        <v>116.52657</v>
      </c>
      <c r="I68">
        <v>-16.01242</v>
      </c>
      <c r="J68">
        <v>-107.2636</v>
      </c>
      <c r="K68">
        <v>14.80285</v>
      </c>
      <c r="L68">
        <v>-15.13235</v>
      </c>
      <c r="M68">
        <v>-187.35336</v>
      </c>
      <c r="N68">
        <v>144.06834</v>
      </c>
      <c r="O68">
        <v>19.18144</v>
      </c>
      <c r="P68">
        <v>43.75677</v>
      </c>
      <c r="Q68">
        <v>172.27087</v>
      </c>
      <c r="R68">
        <v>23.17137</v>
      </c>
      <c r="S68">
        <v>40.25447</v>
      </c>
      <c r="T68">
        <v>171.37553</v>
      </c>
      <c r="U68">
        <v>-22.97083</v>
      </c>
    </row>
    <row r="69" spans="1:21" ht="12.75">
      <c r="A69">
        <v>-3.87498</v>
      </c>
      <c r="B69">
        <v>-56.81187</v>
      </c>
      <c r="C69">
        <v>22.94436</v>
      </c>
      <c r="D69">
        <v>-23.5071</v>
      </c>
      <c r="E69">
        <v>12.62046</v>
      </c>
      <c r="F69">
        <v>-15.18622</v>
      </c>
      <c r="G69">
        <v>-20.898</v>
      </c>
      <c r="H69">
        <v>116.52659</v>
      </c>
      <c r="I69">
        <v>-16.01241</v>
      </c>
      <c r="J69">
        <v>-107.26402</v>
      </c>
      <c r="K69">
        <v>14.80251</v>
      </c>
      <c r="L69">
        <v>-15.1317</v>
      </c>
      <c r="M69">
        <v>-187.35212</v>
      </c>
      <c r="N69">
        <v>144.06967</v>
      </c>
      <c r="O69">
        <v>19.18189</v>
      </c>
      <c r="P69">
        <v>43.75659</v>
      </c>
      <c r="Q69">
        <v>172.27091</v>
      </c>
      <c r="R69">
        <v>23.17105</v>
      </c>
      <c r="S69">
        <v>40.25447</v>
      </c>
      <c r="T69">
        <v>171.37551</v>
      </c>
      <c r="U69">
        <v>-22.97096</v>
      </c>
    </row>
    <row r="70" spans="1:21" ht="12.75">
      <c r="A70">
        <v>-3.87498</v>
      </c>
      <c r="B70">
        <v>-56.81187</v>
      </c>
      <c r="C70">
        <v>22.94439</v>
      </c>
      <c r="D70">
        <v>-23.50721</v>
      </c>
      <c r="E70">
        <v>12.62045</v>
      </c>
      <c r="F70">
        <v>-15.18619</v>
      </c>
      <c r="G70">
        <v>-20.89802</v>
      </c>
      <c r="H70">
        <v>116.5266</v>
      </c>
      <c r="I70">
        <v>-16.01231</v>
      </c>
      <c r="J70">
        <v>-107.26376</v>
      </c>
      <c r="K70">
        <v>14.80297</v>
      </c>
      <c r="L70">
        <v>-15.13183</v>
      </c>
      <c r="M70">
        <v>-187.35285</v>
      </c>
      <c r="N70">
        <v>144.06886</v>
      </c>
      <c r="O70">
        <v>19.18191</v>
      </c>
      <c r="P70">
        <v>43.75701</v>
      </c>
      <c r="Q70">
        <v>172.27079</v>
      </c>
      <c r="R70">
        <v>23.17107</v>
      </c>
      <c r="S70">
        <v>40.25467</v>
      </c>
      <c r="T70">
        <v>171.37553</v>
      </c>
      <c r="U70">
        <v>-22.97069</v>
      </c>
    </row>
    <row r="71" spans="1:21" ht="12.75">
      <c r="A71">
        <v>-3.87498</v>
      </c>
      <c r="B71">
        <v>-56.81188</v>
      </c>
      <c r="C71">
        <v>22.94438</v>
      </c>
      <c r="D71">
        <v>-23.50724</v>
      </c>
      <c r="E71">
        <v>12.62062</v>
      </c>
      <c r="F71">
        <v>-15.18601</v>
      </c>
      <c r="G71">
        <v>-20.89795</v>
      </c>
      <c r="H71">
        <v>116.52659</v>
      </c>
      <c r="I71">
        <v>-16.0124</v>
      </c>
      <c r="J71">
        <v>-107.26332</v>
      </c>
      <c r="K71">
        <v>14.80377</v>
      </c>
      <c r="L71">
        <v>-15.13224</v>
      </c>
      <c r="M71">
        <v>-187.35219</v>
      </c>
      <c r="N71">
        <v>144.06967</v>
      </c>
      <c r="O71">
        <v>19.18313</v>
      </c>
      <c r="P71">
        <v>43.75638</v>
      </c>
      <c r="Q71">
        <v>172.27097</v>
      </c>
      <c r="R71">
        <v>23.17117</v>
      </c>
      <c r="S71">
        <v>40.25454</v>
      </c>
      <c r="T71">
        <v>171.3756</v>
      </c>
      <c r="U71">
        <v>-22.97046</v>
      </c>
    </row>
    <row r="72" spans="1:21" ht="12.75">
      <c r="A72">
        <v>-3.87498</v>
      </c>
      <c r="B72">
        <v>-56.81188</v>
      </c>
      <c r="C72">
        <v>22.94441</v>
      </c>
      <c r="D72">
        <v>-23.50715</v>
      </c>
      <c r="E72">
        <v>12.62062</v>
      </c>
      <c r="F72">
        <v>-15.18601</v>
      </c>
      <c r="G72">
        <v>-20.89801</v>
      </c>
      <c r="H72">
        <v>116.52664</v>
      </c>
      <c r="I72">
        <v>-16.01226</v>
      </c>
      <c r="J72">
        <v>-107.263</v>
      </c>
      <c r="K72">
        <v>14.80339</v>
      </c>
      <c r="L72">
        <v>-15.1334</v>
      </c>
      <c r="M72">
        <v>-187.353</v>
      </c>
      <c r="N72">
        <v>144.0688</v>
      </c>
      <c r="O72">
        <v>19.18146</v>
      </c>
      <c r="P72">
        <v>43.75663</v>
      </c>
      <c r="Q72">
        <v>172.2709</v>
      </c>
      <c r="R72">
        <v>23.17121</v>
      </c>
      <c r="S72">
        <v>40.25408</v>
      </c>
      <c r="T72">
        <v>171.37565</v>
      </c>
      <c r="U72">
        <v>-22.97072</v>
      </c>
    </row>
    <row r="73" spans="1:21" ht="12.75">
      <c r="A73">
        <v>-3.87496</v>
      </c>
      <c r="B73">
        <v>-56.81187</v>
      </c>
      <c r="C73">
        <v>22.9444</v>
      </c>
      <c r="D73">
        <v>-23.50727</v>
      </c>
      <c r="E73">
        <v>12.62041</v>
      </c>
      <c r="F73">
        <v>-15.18618</v>
      </c>
      <c r="G73">
        <v>-20.89797</v>
      </c>
      <c r="H73">
        <v>116.52662</v>
      </c>
      <c r="I73">
        <v>-16.01228</v>
      </c>
      <c r="J73">
        <v>-107.26329</v>
      </c>
      <c r="K73">
        <v>14.80279</v>
      </c>
      <c r="L73">
        <v>-15.13328</v>
      </c>
      <c r="M73">
        <v>-187.35348</v>
      </c>
      <c r="N73">
        <v>144.06817</v>
      </c>
      <c r="O73">
        <v>19.18087</v>
      </c>
      <c r="P73">
        <v>43.75688</v>
      </c>
      <c r="Q73">
        <v>172.27083</v>
      </c>
      <c r="R73">
        <v>23.17132</v>
      </c>
      <c r="S73">
        <v>40.25438</v>
      </c>
      <c r="T73">
        <v>171.3756</v>
      </c>
      <c r="U73">
        <v>-22.97065</v>
      </c>
    </row>
    <row r="74" spans="1:21" ht="12.75">
      <c r="A74">
        <v>-3.87499</v>
      </c>
      <c r="B74">
        <v>-56.81187</v>
      </c>
      <c r="C74">
        <v>22.94437</v>
      </c>
      <c r="D74">
        <v>-23.50723</v>
      </c>
      <c r="E74">
        <v>12.62044</v>
      </c>
      <c r="F74">
        <v>-15.18615</v>
      </c>
      <c r="G74">
        <v>-20.89784</v>
      </c>
      <c r="H74">
        <v>116.52664</v>
      </c>
      <c r="I74">
        <v>-16.01222</v>
      </c>
      <c r="J74">
        <v>-107.26335</v>
      </c>
      <c r="K74">
        <v>14.80323</v>
      </c>
      <c r="L74">
        <v>-15.13269</v>
      </c>
      <c r="M74">
        <v>-187.35311</v>
      </c>
      <c r="N74">
        <v>144.06854</v>
      </c>
      <c r="O74">
        <v>19.17821</v>
      </c>
      <c r="P74">
        <v>43.75643</v>
      </c>
      <c r="Q74">
        <v>172.27095</v>
      </c>
      <c r="R74">
        <v>23.17183</v>
      </c>
      <c r="S74">
        <v>40.25445</v>
      </c>
      <c r="T74">
        <v>171.37553</v>
      </c>
      <c r="U74">
        <v>-22.9709</v>
      </c>
    </row>
    <row r="75" spans="1:21" ht="12.75">
      <c r="A75">
        <v>-3.875</v>
      </c>
      <c r="B75">
        <v>-56.81187</v>
      </c>
      <c r="C75">
        <v>22.94442</v>
      </c>
      <c r="D75">
        <v>-23.50715</v>
      </c>
      <c r="E75">
        <v>12.62043</v>
      </c>
      <c r="F75">
        <v>-15.1862</v>
      </c>
      <c r="G75">
        <v>-20.89795</v>
      </c>
      <c r="H75">
        <v>116.52663</v>
      </c>
      <c r="I75">
        <v>-16.01222</v>
      </c>
      <c r="J75">
        <v>-107.26351</v>
      </c>
      <c r="K75">
        <v>14.80294</v>
      </c>
      <c r="L75">
        <v>-15.13264</v>
      </c>
      <c r="M75">
        <v>-187.35218</v>
      </c>
      <c r="N75">
        <v>144.06963</v>
      </c>
      <c r="O75">
        <v>19.18265</v>
      </c>
      <c r="P75">
        <v>43.75668</v>
      </c>
      <c r="Q75">
        <v>172.27087</v>
      </c>
      <c r="R75">
        <v>23.17121</v>
      </c>
      <c r="S75">
        <v>40.25422</v>
      </c>
      <c r="T75">
        <v>171.37558</v>
      </c>
      <c r="U75">
        <v>-22.97092</v>
      </c>
    </row>
    <row r="76" spans="1:21" ht="12.75">
      <c r="A76">
        <v>-3.87498</v>
      </c>
      <c r="B76">
        <v>-56.81188</v>
      </c>
      <c r="C76">
        <v>22.94437</v>
      </c>
      <c r="D76">
        <v>-23.50725</v>
      </c>
      <c r="E76">
        <v>12.62044</v>
      </c>
      <c r="F76">
        <v>-15.18618</v>
      </c>
      <c r="G76">
        <v>-20.89811</v>
      </c>
      <c r="H76">
        <v>116.52659</v>
      </c>
      <c r="I76">
        <v>-16.01232</v>
      </c>
      <c r="J76">
        <v>-107.26322</v>
      </c>
      <c r="K76">
        <v>14.80356</v>
      </c>
      <c r="L76">
        <v>-15.13274</v>
      </c>
      <c r="M76">
        <v>-187.3531</v>
      </c>
      <c r="N76">
        <v>144.0686</v>
      </c>
      <c r="O76">
        <v>19.18187</v>
      </c>
      <c r="P76">
        <v>43.75646</v>
      </c>
      <c r="Q76">
        <v>172.27095</v>
      </c>
      <c r="R76">
        <v>23.17137</v>
      </c>
      <c r="S76">
        <v>40.25411</v>
      </c>
      <c r="T76">
        <v>171.37561</v>
      </c>
      <c r="U76">
        <v>-22.97098</v>
      </c>
    </row>
    <row r="77" spans="1:21" ht="12.75">
      <c r="A77">
        <v>-3.87499</v>
      </c>
      <c r="B77">
        <v>-56.81187</v>
      </c>
      <c r="C77">
        <v>22.94438</v>
      </c>
      <c r="D77">
        <v>-23.50722</v>
      </c>
      <c r="E77">
        <v>12.6206</v>
      </c>
      <c r="F77">
        <v>-15.18603</v>
      </c>
      <c r="G77">
        <v>-20.89804</v>
      </c>
      <c r="H77">
        <v>116.52662</v>
      </c>
      <c r="I77">
        <v>-16.01227</v>
      </c>
      <c r="J77">
        <v>-107.26343</v>
      </c>
      <c r="K77">
        <v>14.80322</v>
      </c>
      <c r="L77">
        <v>-15.13252</v>
      </c>
      <c r="M77">
        <v>-187.3527</v>
      </c>
      <c r="N77">
        <v>144.06902</v>
      </c>
      <c r="O77">
        <v>19.18084</v>
      </c>
      <c r="P77">
        <v>43.75677</v>
      </c>
      <c r="Q77">
        <v>172.27083</v>
      </c>
      <c r="R77">
        <v>23.17121</v>
      </c>
      <c r="S77">
        <v>40.25428</v>
      </c>
      <c r="T77">
        <v>171.37564</v>
      </c>
      <c r="U77">
        <v>-22.97063</v>
      </c>
    </row>
    <row r="78" spans="1:21" ht="12.75">
      <c r="A78">
        <v>-3.875</v>
      </c>
      <c r="B78">
        <v>-56.81187</v>
      </c>
      <c r="C78">
        <v>22.94438</v>
      </c>
      <c r="D78">
        <v>-23.50723</v>
      </c>
      <c r="E78">
        <v>12.6205</v>
      </c>
      <c r="F78">
        <v>-15.18612</v>
      </c>
      <c r="G78">
        <v>-20.89793</v>
      </c>
      <c r="H78">
        <v>116.52667</v>
      </c>
      <c r="I78">
        <v>-16.01214</v>
      </c>
      <c r="J78">
        <v>-107.2634</v>
      </c>
      <c r="K78">
        <v>14.80341</v>
      </c>
      <c r="L78">
        <v>-15.13243</v>
      </c>
      <c r="M78">
        <v>-187.35315</v>
      </c>
      <c r="N78">
        <v>144.06859</v>
      </c>
      <c r="O78">
        <v>19.18182</v>
      </c>
      <c r="P78">
        <v>43.75668</v>
      </c>
      <c r="Q78">
        <v>172.27089</v>
      </c>
      <c r="R78">
        <v>23.17157</v>
      </c>
      <c r="S78">
        <v>40.2544</v>
      </c>
      <c r="T78">
        <v>171.37559</v>
      </c>
      <c r="U78">
        <v>-22.97075</v>
      </c>
    </row>
    <row r="79" spans="1:21" ht="12.75">
      <c r="A79">
        <v>-3.87499</v>
      </c>
      <c r="B79">
        <v>-56.81188</v>
      </c>
      <c r="C79">
        <v>22.94439</v>
      </c>
      <c r="D79">
        <v>-23.50721</v>
      </c>
      <c r="E79">
        <v>12.62044</v>
      </c>
      <c r="F79">
        <v>-15.18617</v>
      </c>
      <c r="G79">
        <v>-20.89783</v>
      </c>
      <c r="H79">
        <v>116.52671</v>
      </c>
      <c r="I79">
        <v>-16.01198</v>
      </c>
      <c r="J79">
        <v>-107.26337</v>
      </c>
      <c r="K79">
        <v>14.80341</v>
      </c>
      <c r="L79">
        <v>-15.13249</v>
      </c>
      <c r="M79">
        <v>-187.35193</v>
      </c>
      <c r="N79">
        <v>144.06987</v>
      </c>
      <c r="O79">
        <v>19.18154</v>
      </c>
      <c r="P79">
        <v>43.75653</v>
      </c>
      <c r="Q79">
        <v>172.27091</v>
      </c>
      <c r="R79">
        <v>23.17129</v>
      </c>
      <c r="S79">
        <v>40.25435</v>
      </c>
      <c r="T79">
        <v>171.37575</v>
      </c>
      <c r="U79">
        <v>-22.97018</v>
      </c>
    </row>
    <row r="80" spans="1:21" ht="12.75">
      <c r="A80">
        <v>-3.87504</v>
      </c>
      <c r="B80">
        <v>-56.81188</v>
      </c>
      <c r="C80">
        <v>22.9444</v>
      </c>
      <c r="D80">
        <v>-23.50722</v>
      </c>
      <c r="E80">
        <v>12.62012</v>
      </c>
      <c r="F80">
        <v>-15.18648</v>
      </c>
      <c r="G80">
        <v>-20.89797</v>
      </c>
      <c r="H80">
        <v>116.52656</v>
      </c>
      <c r="I80">
        <v>-16.01244</v>
      </c>
      <c r="J80">
        <v>-107.26351</v>
      </c>
      <c r="K80">
        <v>14.80342</v>
      </c>
      <c r="L80">
        <v>-15.13212</v>
      </c>
      <c r="M80">
        <v>-187.35259</v>
      </c>
      <c r="N80">
        <v>144.06914</v>
      </c>
      <c r="O80">
        <v>19.18071</v>
      </c>
      <c r="P80">
        <v>43.75658</v>
      </c>
      <c r="Q80">
        <v>172.27092</v>
      </c>
      <c r="R80">
        <v>23.17163</v>
      </c>
      <c r="S80">
        <v>40.25398</v>
      </c>
      <c r="T80">
        <v>171.37557</v>
      </c>
      <c r="U80">
        <v>-22.97128</v>
      </c>
    </row>
    <row r="81" spans="1:21" ht="12.75">
      <c r="A81">
        <v>-3.87501</v>
      </c>
      <c r="B81">
        <v>-56.81188</v>
      </c>
      <c r="C81">
        <v>22.94441</v>
      </c>
      <c r="D81">
        <v>-23.50721</v>
      </c>
      <c r="E81">
        <v>12.62065</v>
      </c>
      <c r="F81">
        <v>-15.18598</v>
      </c>
      <c r="G81">
        <v>-20.89794</v>
      </c>
      <c r="H81">
        <v>116.5266</v>
      </c>
      <c r="I81">
        <v>-16.0123</v>
      </c>
      <c r="J81">
        <v>-107.26343</v>
      </c>
      <c r="K81">
        <v>14.80331</v>
      </c>
      <c r="L81">
        <v>-15.13241</v>
      </c>
      <c r="M81">
        <v>-187.35208</v>
      </c>
      <c r="N81">
        <v>144.06972</v>
      </c>
      <c r="O81">
        <v>19.18152</v>
      </c>
      <c r="P81">
        <v>43.75667</v>
      </c>
      <c r="Q81">
        <v>172.27089</v>
      </c>
      <c r="R81">
        <v>23.17119</v>
      </c>
      <c r="S81">
        <v>40.25383</v>
      </c>
      <c r="T81">
        <v>171.37558</v>
      </c>
      <c r="U81">
        <v>-22.97145</v>
      </c>
    </row>
    <row r="82" spans="1:21" ht="12.75">
      <c r="A82">
        <v>-3.875</v>
      </c>
      <c r="B82">
        <v>-56.81188</v>
      </c>
      <c r="C82">
        <v>22.94438</v>
      </c>
      <c r="D82">
        <v>-23.50729</v>
      </c>
      <c r="E82">
        <v>12.62055</v>
      </c>
      <c r="F82">
        <v>-15.18605</v>
      </c>
      <c r="G82">
        <v>-20.89802</v>
      </c>
      <c r="H82">
        <v>116.52662</v>
      </c>
      <c r="I82">
        <v>-16.01225</v>
      </c>
      <c r="J82">
        <v>-107.26346</v>
      </c>
      <c r="K82">
        <v>14.8028</v>
      </c>
      <c r="L82">
        <v>-15.13276</v>
      </c>
      <c r="M82">
        <v>-187.35262</v>
      </c>
      <c r="N82">
        <v>144.06915</v>
      </c>
      <c r="O82">
        <v>19.18152</v>
      </c>
      <c r="P82">
        <v>43.75651</v>
      </c>
      <c r="Q82">
        <v>172.27093</v>
      </c>
      <c r="R82">
        <v>23.17123</v>
      </c>
      <c r="S82">
        <v>40.25406</v>
      </c>
      <c r="T82">
        <v>171.37567</v>
      </c>
      <c r="U82">
        <v>-22.97082</v>
      </c>
    </row>
    <row r="83" spans="1:21" ht="12.75">
      <c r="A83">
        <v>-3.87503</v>
      </c>
      <c r="B83">
        <v>-56.81189</v>
      </c>
      <c r="C83">
        <v>22.94441</v>
      </c>
      <c r="D83">
        <v>-23.50721</v>
      </c>
      <c r="E83">
        <v>12.62011</v>
      </c>
      <c r="F83">
        <v>-15.18648</v>
      </c>
      <c r="G83">
        <v>-20.89792</v>
      </c>
      <c r="H83">
        <v>116.52667</v>
      </c>
      <c r="I83">
        <v>-16.01209</v>
      </c>
      <c r="J83">
        <v>-107.26334</v>
      </c>
      <c r="K83">
        <v>14.80348</v>
      </c>
      <c r="L83">
        <v>-15.13247</v>
      </c>
      <c r="M83">
        <v>-187.35357</v>
      </c>
      <c r="N83">
        <v>144.06813</v>
      </c>
      <c r="O83">
        <v>19.18147</v>
      </c>
      <c r="P83">
        <v>43.75646</v>
      </c>
      <c r="Q83">
        <v>172.27093</v>
      </c>
      <c r="R83">
        <v>23.17115</v>
      </c>
      <c r="S83">
        <v>40.25424</v>
      </c>
      <c r="T83">
        <v>171.37564</v>
      </c>
      <c r="U83">
        <v>-22.97066</v>
      </c>
    </row>
    <row r="84" spans="1:21" ht="12.75">
      <c r="A84">
        <v>-3.87503</v>
      </c>
      <c r="B84">
        <v>-56.81188</v>
      </c>
      <c r="C84">
        <v>22.94441</v>
      </c>
      <c r="D84">
        <v>-23.50699</v>
      </c>
      <c r="E84">
        <v>12.62057</v>
      </c>
      <c r="F84">
        <v>-15.18615</v>
      </c>
      <c r="G84">
        <v>-20.89798</v>
      </c>
      <c r="H84">
        <v>116.52658</v>
      </c>
      <c r="I84">
        <v>-16.01236</v>
      </c>
      <c r="J84">
        <v>-107.26351</v>
      </c>
      <c r="K84">
        <v>14.80333</v>
      </c>
      <c r="L84">
        <v>-15.13216</v>
      </c>
      <c r="M84">
        <v>-187.35256</v>
      </c>
      <c r="N84">
        <v>144.0692</v>
      </c>
      <c r="O84">
        <v>19.1811</v>
      </c>
      <c r="P84">
        <v>43.75653</v>
      </c>
      <c r="Q84">
        <v>172.27093</v>
      </c>
      <c r="R84">
        <v>23.1714</v>
      </c>
      <c r="S84">
        <v>40.2545</v>
      </c>
      <c r="T84">
        <v>171.3755</v>
      </c>
      <c r="U84">
        <v>-22.97098</v>
      </c>
    </row>
    <row r="85" spans="1:21" ht="12.75">
      <c r="A85">
        <v>-3.87502</v>
      </c>
      <c r="B85">
        <v>-56.81188</v>
      </c>
      <c r="C85">
        <v>22.94439</v>
      </c>
      <c r="D85">
        <v>-23.50728</v>
      </c>
      <c r="E85">
        <v>12.62075</v>
      </c>
      <c r="F85">
        <v>-15.18587</v>
      </c>
      <c r="G85">
        <v>-20.89792</v>
      </c>
      <c r="H85">
        <v>116.52665</v>
      </c>
      <c r="I85">
        <v>-16.01206</v>
      </c>
      <c r="J85">
        <v>-107.26313</v>
      </c>
      <c r="K85">
        <v>14.80436</v>
      </c>
      <c r="L85">
        <v>-15.13211</v>
      </c>
      <c r="M85">
        <v>-187.35272</v>
      </c>
      <c r="N85">
        <v>144.06898</v>
      </c>
      <c r="O85">
        <v>19.18044</v>
      </c>
      <c r="P85">
        <v>43.75664</v>
      </c>
      <c r="Q85">
        <v>172.27089</v>
      </c>
      <c r="R85">
        <v>23.17136</v>
      </c>
      <c r="S85">
        <v>40.2542</v>
      </c>
      <c r="T85">
        <v>171.37562</v>
      </c>
      <c r="U85">
        <v>-22.97085</v>
      </c>
    </row>
    <row r="86" spans="1:21" ht="12.75">
      <c r="A86">
        <v>-3.875</v>
      </c>
      <c r="B86">
        <v>-56.81188</v>
      </c>
      <c r="C86">
        <v>22.94438</v>
      </c>
      <c r="D86">
        <v>-23.50743</v>
      </c>
      <c r="E86">
        <v>12.62038</v>
      </c>
      <c r="F86">
        <v>-15.18615</v>
      </c>
      <c r="G86">
        <v>-20.89819</v>
      </c>
      <c r="H86">
        <v>116.52649</v>
      </c>
      <c r="I86">
        <v>-16.01253</v>
      </c>
      <c r="J86">
        <v>-107.26341</v>
      </c>
      <c r="K86">
        <v>14.80362</v>
      </c>
      <c r="L86">
        <v>-15.13215</v>
      </c>
      <c r="M86">
        <v>-187.35316</v>
      </c>
      <c r="N86">
        <v>144.0685</v>
      </c>
      <c r="O86">
        <v>19.1796</v>
      </c>
      <c r="P86">
        <v>43.75647</v>
      </c>
      <c r="Q86">
        <v>172.27094</v>
      </c>
      <c r="R86">
        <v>23.17108</v>
      </c>
      <c r="S86">
        <v>40.25458</v>
      </c>
      <c r="T86">
        <v>171.37536</v>
      </c>
      <c r="U86">
        <v>-22.97149</v>
      </c>
    </row>
    <row r="87" spans="1:21" ht="12.75">
      <c r="A87">
        <v>-3.875</v>
      </c>
      <c r="B87">
        <v>-56.81189</v>
      </c>
      <c r="C87">
        <v>22.94439</v>
      </c>
      <c r="D87">
        <v>-23.50729</v>
      </c>
      <c r="E87">
        <v>12.62051</v>
      </c>
      <c r="F87">
        <v>-15.18608</v>
      </c>
      <c r="G87">
        <v>-20.89843</v>
      </c>
      <c r="H87">
        <v>116.5265</v>
      </c>
      <c r="I87">
        <v>-16.01246</v>
      </c>
      <c r="J87">
        <v>-107.26345</v>
      </c>
      <c r="K87">
        <v>14.8033</v>
      </c>
      <c r="L87">
        <v>-15.13235</v>
      </c>
      <c r="M87">
        <v>-187.35275</v>
      </c>
      <c r="N87">
        <v>144.06899</v>
      </c>
      <c r="O87">
        <v>19.18093</v>
      </c>
      <c r="P87">
        <v>43.7562</v>
      </c>
      <c r="Q87">
        <v>172.27102</v>
      </c>
      <c r="R87">
        <v>23.17136</v>
      </c>
      <c r="S87">
        <v>40.25409</v>
      </c>
      <c r="T87">
        <v>171.37561</v>
      </c>
      <c r="U87">
        <v>-22.97098</v>
      </c>
    </row>
    <row r="88" spans="1:21" ht="12.75">
      <c r="A88">
        <v>-3.87502</v>
      </c>
      <c r="B88">
        <v>-56.81188</v>
      </c>
      <c r="C88">
        <v>22.94441</v>
      </c>
      <c r="D88">
        <v>-23.50727</v>
      </c>
      <c r="E88">
        <v>12.62053</v>
      </c>
      <c r="F88">
        <v>-15.18609</v>
      </c>
      <c r="G88">
        <v>-20.89813</v>
      </c>
      <c r="H88">
        <v>116.52659</v>
      </c>
      <c r="I88">
        <v>-16.01228</v>
      </c>
      <c r="J88">
        <v>-107.26354</v>
      </c>
      <c r="K88">
        <v>14.80327</v>
      </c>
      <c r="L88">
        <v>-15.13212</v>
      </c>
      <c r="M88">
        <v>-187.35271</v>
      </c>
      <c r="N88">
        <v>144.06904</v>
      </c>
      <c r="O88">
        <v>19.18098</v>
      </c>
      <c r="P88">
        <v>43.75656</v>
      </c>
      <c r="Q88">
        <v>172.27092</v>
      </c>
      <c r="R88">
        <v>23.17118</v>
      </c>
      <c r="S88">
        <v>40.254</v>
      </c>
      <c r="T88">
        <v>171.37567</v>
      </c>
      <c r="U88">
        <v>-22.97081</v>
      </c>
    </row>
    <row r="89" spans="1:21" ht="12.75">
      <c r="A89">
        <v>-3.87501</v>
      </c>
      <c r="B89">
        <v>-56.81188</v>
      </c>
      <c r="C89">
        <v>22.9444</v>
      </c>
      <c r="D89">
        <v>-23.50728</v>
      </c>
      <c r="E89">
        <v>12.62056</v>
      </c>
      <c r="F89">
        <v>-15.18605</v>
      </c>
      <c r="G89">
        <v>-20.89807</v>
      </c>
      <c r="H89">
        <v>116.52659</v>
      </c>
      <c r="I89">
        <v>-16.01223</v>
      </c>
      <c r="J89">
        <v>-107.26318</v>
      </c>
      <c r="K89">
        <v>14.80338</v>
      </c>
      <c r="L89">
        <v>-15.13299</v>
      </c>
      <c r="M89">
        <v>-187.35244</v>
      </c>
      <c r="N89">
        <v>144.06935</v>
      </c>
      <c r="O89">
        <v>19.18138</v>
      </c>
      <c r="P89">
        <v>43.7565</v>
      </c>
      <c r="Q89">
        <v>172.27094</v>
      </c>
      <c r="R89">
        <v>23.17138</v>
      </c>
      <c r="S89">
        <v>40.25404</v>
      </c>
      <c r="T89">
        <v>171.37564</v>
      </c>
      <c r="U89">
        <v>-22.97091</v>
      </c>
    </row>
    <row r="90" spans="1:21" ht="12.75">
      <c r="A90">
        <v>-3.87503</v>
      </c>
      <c r="B90">
        <v>-56.81189</v>
      </c>
      <c r="C90">
        <v>22.94442</v>
      </c>
      <c r="D90">
        <v>-23.50726</v>
      </c>
      <c r="E90">
        <v>12.62035</v>
      </c>
      <c r="F90">
        <v>-15.18627</v>
      </c>
      <c r="G90">
        <v>-20.89814</v>
      </c>
      <c r="H90">
        <v>116.5266</v>
      </c>
      <c r="I90">
        <v>-16.01221</v>
      </c>
      <c r="J90">
        <v>-107.26339</v>
      </c>
      <c r="K90">
        <v>14.80311</v>
      </c>
      <c r="L90">
        <v>-15.13275</v>
      </c>
      <c r="M90">
        <v>-187.35266</v>
      </c>
      <c r="N90">
        <v>144.06909</v>
      </c>
      <c r="O90">
        <v>19.18131</v>
      </c>
      <c r="P90">
        <v>43.7563</v>
      </c>
      <c r="Q90">
        <v>172.27097</v>
      </c>
      <c r="R90">
        <v>23.17096</v>
      </c>
      <c r="S90">
        <v>40.2543</v>
      </c>
      <c r="T90">
        <v>171.37555</v>
      </c>
      <c r="U90">
        <v>-22.97093</v>
      </c>
    </row>
    <row r="91" spans="1:21" ht="12.75">
      <c r="A91">
        <v>-3.87502</v>
      </c>
      <c r="B91">
        <v>-56.81188</v>
      </c>
      <c r="C91">
        <v>22.94439</v>
      </c>
      <c r="D91">
        <v>-23.50725</v>
      </c>
      <c r="E91">
        <v>12.62029</v>
      </c>
      <c r="F91">
        <v>-15.18633</v>
      </c>
      <c r="G91">
        <v>-20.89804</v>
      </c>
      <c r="H91">
        <v>116.52662</v>
      </c>
      <c r="I91">
        <v>-16.01219</v>
      </c>
      <c r="J91">
        <v>-107.26325</v>
      </c>
      <c r="K91">
        <v>14.80344</v>
      </c>
      <c r="L91">
        <v>-15.13269</v>
      </c>
      <c r="M91">
        <v>-187.3528</v>
      </c>
      <c r="N91">
        <v>144.06892</v>
      </c>
      <c r="O91">
        <v>19.18124</v>
      </c>
      <c r="P91">
        <v>43.75651</v>
      </c>
      <c r="Q91">
        <v>172.27092</v>
      </c>
      <c r="R91">
        <v>23.17134</v>
      </c>
      <c r="S91">
        <v>40.25426</v>
      </c>
      <c r="T91">
        <v>171.37558</v>
      </c>
      <c r="U91">
        <v>-22.97096</v>
      </c>
    </row>
    <row r="92" spans="1:21" ht="12.75">
      <c r="A92">
        <v>-3.87503</v>
      </c>
      <c r="B92">
        <v>-56.81187</v>
      </c>
      <c r="C92">
        <v>22.94438</v>
      </c>
      <c r="D92">
        <v>-23.50722</v>
      </c>
      <c r="E92">
        <v>12.62052</v>
      </c>
      <c r="F92">
        <v>-15.18611</v>
      </c>
      <c r="G92">
        <v>-20.89806</v>
      </c>
      <c r="H92">
        <v>116.5266</v>
      </c>
      <c r="I92">
        <v>-16.0122</v>
      </c>
      <c r="J92">
        <v>-107.26354</v>
      </c>
      <c r="K92">
        <v>14.80306</v>
      </c>
      <c r="L92">
        <v>-15.13238</v>
      </c>
      <c r="M92">
        <v>-187.35232</v>
      </c>
      <c r="N92">
        <v>144.06934</v>
      </c>
      <c r="O92">
        <v>19.18064</v>
      </c>
      <c r="P92">
        <v>43.75654</v>
      </c>
      <c r="Q92">
        <v>172.27092</v>
      </c>
      <c r="R92">
        <v>23.17123</v>
      </c>
      <c r="S92">
        <v>40.25433</v>
      </c>
      <c r="T92">
        <v>171.37559</v>
      </c>
      <c r="U92">
        <v>-22.97088</v>
      </c>
    </row>
    <row r="93" spans="1:21" ht="12.75">
      <c r="A93">
        <v>-3.87502</v>
      </c>
      <c r="B93">
        <v>-56.81187</v>
      </c>
      <c r="C93">
        <v>22.9444</v>
      </c>
      <c r="D93">
        <v>-23.50723</v>
      </c>
      <c r="E93">
        <v>12.62043</v>
      </c>
      <c r="F93">
        <v>-15.18617</v>
      </c>
      <c r="G93">
        <v>-20.89802</v>
      </c>
      <c r="H93">
        <v>116.52656</v>
      </c>
      <c r="I93">
        <v>-16.01237</v>
      </c>
      <c r="J93">
        <v>-107.26338</v>
      </c>
      <c r="K93">
        <v>14.80331</v>
      </c>
      <c r="L93">
        <v>-15.13251</v>
      </c>
      <c r="M93">
        <v>-187.35237</v>
      </c>
      <c r="N93">
        <v>144.06939</v>
      </c>
      <c r="O93">
        <v>19.18176</v>
      </c>
      <c r="P93">
        <v>43.75692</v>
      </c>
      <c r="Q93">
        <v>172.27081</v>
      </c>
      <c r="R93">
        <v>23.17147</v>
      </c>
      <c r="S93">
        <v>40.25429</v>
      </c>
      <c r="T93">
        <v>171.37549</v>
      </c>
      <c r="U93">
        <v>-22.97124</v>
      </c>
    </row>
    <row r="94" spans="1:21" ht="12.75">
      <c r="A94">
        <v>-3.87504</v>
      </c>
      <c r="B94">
        <v>-56.81187</v>
      </c>
      <c r="C94">
        <v>22.9444</v>
      </c>
      <c r="D94">
        <v>-23.50724</v>
      </c>
      <c r="E94">
        <v>12.62058</v>
      </c>
      <c r="F94">
        <v>-15.18604</v>
      </c>
      <c r="G94">
        <v>-20.89815</v>
      </c>
      <c r="H94">
        <v>116.52656</v>
      </c>
      <c r="I94">
        <v>-16.01228</v>
      </c>
      <c r="J94">
        <v>-107.26315</v>
      </c>
      <c r="K94">
        <v>14.80361</v>
      </c>
      <c r="L94">
        <v>-15.13286</v>
      </c>
      <c r="M94">
        <v>-187.3528</v>
      </c>
      <c r="N94">
        <v>144.06895</v>
      </c>
      <c r="O94">
        <v>19.18139</v>
      </c>
      <c r="P94">
        <v>43.75662</v>
      </c>
      <c r="Q94">
        <v>172.27089</v>
      </c>
      <c r="R94">
        <v>23.17112</v>
      </c>
      <c r="S94">
        <v>40.25442</v>
      </c>
      <c r="T94">
        <v>171.37549</v>
      </c>
      <c r="U94">
        <v>-22.97112</v>
      </c>
    </row>
    <row r="95" spans="1:21" ht="12.75">
      <c r="A95">
        <v>-3.87506</v>
      </c>
      <c r="B95">
        <v>-56.81188</v>
      </c>
      <c r="C95">
        <v>22.9444</v>
      </c>
      <c r="D95">
        <v>-23.50722</v>
      </c>
      <c r="E95">
        <v>12.62052</v>
      </c>
      <c r="F95">
        <v>-15.1861</v>
      </c>
      <c r="G95">
        <v>-20.89816</v>
      </c>
      <c r="H95">
        <v>116.52655</v>
      </c>
      <c r="I95">
        <v>-16.01237</v>
      </c>
      <c r="J95">
        <v>-107.26346</v>
      </c>
      <c r="K95">
        <v>14.80336</v>
      </c>
      <c r="L95">
        <v>-15.1322</v>
      </c>
      <c r="M95">
        <v>-187.35275</v>
      </c>
      <c r="N95">
        <v>144.069</v>
      </c>
      <c r="O95">
        <v>19.18214</v>
      </c>
      <c r="P95">
        <v>43.757</v>
      </c>
      <c r="Q95">
        <v>172.27077</v>
      </c>
      <c r="R95">
        <v>23.17145</v>
      </c>
      <c r="S95">
        <v>40.25432</v>
      </c>
      <c r="T95">
        <v>171.37547</v>
      </c>
      <c r="U95">
        <v>-22.97122</v>
      </c>
    </row>
    <row r="96" spans="1:21" ht="12.75">
      <c r="A96">
        <v>-3.87502</v>
      </c>
      <c r="B96">
        <v>-56.81187</v>
      </c>
      <c r="C96">
        <v>22.94442</v>
      </c>
      <c r="D96">
        <v>-23.50718</v>
      </c>
      <c r="E96">
        <v>12.62036</v>
      </c>
      <c r="F96">
        <v>-15.18625</v>
      </c>
      <c r="G96">
        <v>-20.89796</v>
      </c>
      <c r="H96">
        <v>116.52656</v>
      </c>
      <c r="I96">
        <v>-16.01237</v>
      </c>
      <c r="J96">
        <v>-107.26336</v>
      </c>
      <c r="K96">
        <v>14.80304</v>
      </c>
      <c r="L96">
        <v>-15.13278</v>
      </c>
      <c r="M96">
        <v>-187.35287</v>
      </c>
      <c r="N96">
        <v>144.06885</v>
      </c>
      <c r="O96">
        <v>19.17982</v>
      </c>
      <c r="P96">
        <v>43.75654</v>
      </c>
      <c r="Q96">
        <v>172.27089</v>
      </c>
      <c r="R96">
        <v>23.17127</v>
      </c>
      <c r="S96">
        <v>40.25432</v>
      </c>
      <c r="T96">
        <v>171.3756</v>
      </c>
      <c r="U96">
        <v>-22.97073</v>
      </c>
    </row>
    <row r="97" spans="1:21" ht="12.75">
      <c r="A97">
        <v>-3.87511</v>
      </c>
      <c r="B97">
        <v>-56.81189</v>
      </c>
      <c r="C97">
        <v>22.94446</v>
      </c>
      <c r="D97">
        <v>-23.5072</v>
      </c>
      <c r="E97">
        <v>12.62023</v>
      </c>
      <c r="F97">
        <v>-15.18641</v>
      </c>
      <c r="G97">
        <v>-20.89797</v>
      </c>
      <c r="H97">
        <v>116.52657</v>
      </c>
      <c r="I97">
        <v>-16.01227</v>
      </c>
      <c r="J97">
        <v>-107.26334</v>
      </c>
      <c r="K97">
        <v>14.80345</v>
      </c>
      <c r="L97">
        <v>-15.13244</v>
      </c>
      <c r="M97">
        <v>-187.35253</v>
      </c>
      <c r="N97">
        <v>144.06919</v>
      </c>
      <c r="O97">
        <v>19.18098</v>
      </c>
      <c r="P97">
        <v>43.75685</v>
      </c>
      <c r="Q97">
        <v>172.27082</v>
      </c>
      <c r="R97">
        <v>23.17114</v>
      </c>
      <c r="S97">
        <v>40.25459</v>
      </c>
      <c r="T97">
        <v>171.37547</v>
      </c>
      <c r="U97">
        <v>-22.97097</v>
      </c>
    </row>
    <row r="98" spans="1:21" ht="12.75">
      <c r="A98">
        <v>-3.87506</v>
      </c>
      <c r="B98">
        <v>-56.81188</v>
      </c>
      <c r="C98">
        <v>22.94439</v>
      </c>
      <c r="D98">
        <v>-23.50726</v>
      </c>
      <c r="E98">
        <v>12.6206</v>
      </c>
      <c r="F98">
        <v>-15.18599</v>
      </c>
      <c r="G98">
        <v>-20.89805</v>
      </c>
      <c r="H98">
        <v>116.52657</v>
      </c>
      <c r="I98">
        <v>-16.01234</v>
      </c>
      <c r="J98">
        <v>-107.26316</v>
      </c>
      <c r="K98">
        <v>14.80409</v>
      </c>
      <c r="L98">
        <v>-15.13233</v>
      </c>
      <c r="M98">
        <v>-187.35254</v>
      </c>
      <c r="N98">
        <v>144.06924</v>
      </c>
      <c r="O98">
        <v>19.18192</v>
      </c>
      <c r="P98">
        <v>43.75674</v>
      </c>
      <c r="Q98">
        <v>172.27085</v>
      </c>
      <c r="R98">
        <v>23.17151</v>
      </c>
      <c r="S98">
        <v>40.25417</v>
      </c>
      <c r="T98">
        <v>171.37558</v>
      </c>
      <c r="U98">
        <v>-22.97106</v>
      </c>
    </row>
    <row r="99" spans="1:21" ht="12.75">
      <c r="A99">
        <v>-3.87503</v>
      </c>
      <c r="B99">
        <v>-56.81188</v>
      </c>
      <c r="C99">
        <v>22.94435</v>
      </c>
      <c r="D99">
        <v>-23.50737</v>
      </c>
      <c r="E99">
        <v>12.62055</v>
      </c>
      <c r="F99">
        <v>-15.18602</v>
      </c>
      <c r="G99">
        <v>-20.8982</v>
      </c>
      <c r="H99">
        <v>116.52654</v>
      </c>
      <c r="I99">
        <v>-16.01237</v>
      </c>
      <c r="J99">
        <v>-107.26347</v>
      </c>
      <c r="K99">
        <v>14.80321</v>
      </c>
      <c r="L99">
        <v>-15.13244</v>
      </c>
      <c r="M99">
        <v>-187.35207</v>
      </c>
      <c r="N99">
        <v>144.06966</v>
      </c>
      <c r="O99">
        <v>19.18065</v>
      </c>
      <c r="P99">
        <v>43.75659</v>
      </c>
      <c r="Q99">
        <v>172.27088</v>
      </c>
      <c r="R99">
        <v>23.17134</v>
      </c>
      <c r="S99">
        <v>40.25431</v>
      </c>
      <c r="T99">
        <v>171.37556</v>
      </c>
      <c r="U99">
        <v>-22.97092</v>
      </c>
    </row>
    <row r="100" spans="1:21" ht="12.75">
      <c r="A100">
        <v>-3.87507</v>
      </c>
      <c r="B100">
        <v>-56.81188</v>
      </c>
      <c r="C100">
        <v>22.94439</v>
      </c>
      <c r="D100">
        <v>-23.50687</v>
      </c>
      <c r="E100">
        <v>12.61992</v>
      </c>
      <c r="F100">
        <v>-15.18681</v>
      </c>
      <c r="G100">
        <v>-20.89804</v>
      </c>
      <c r="H100">
        <v>116.52667</v>
      </c>
      <c r="I100">
        <v>-16.01198</v>
      </c>
      <c r="J100">
        <v>-107.26332</v>
      </c>
      <c r="K100">
        <v>14.80318</v>
      </c>
      <c r="L100">
        <v>-15.13274</v>
      </c>
      <c r="M100">
        <v>-187.35268</v>
      </c>
      <c r="N100">
        <v>144.06907</v>
      </c>
      <c r="O100">
        <v>19.18164</v>
      </c>
      <c r="P100">
        <v>43.7566</v>
      </c>
      <c r="Q100">
        <v>172.27088</v>
      </c>
      <c r="R100">
        <v>23.17155</v>
      </c>
      <c r="S100">
        <v>40.2544</v>
      </c>
      <c r="T100">
        <v>171.37556</v>
      </c>
      <c r="U100">
        <v>-22.97078</v>
      </c>
    </row>
    <row r="101" spans="1:21" ht="12.75">
      <c r="A101">
        <v>-3.87506</v>
      </c>
      <c r="B101">
        <v>-56.81188</v>
      </c>
      <c r="C101">
        <v>22.94446</v>
      </c>
      <c r="D101">
        <v>-23.50782</v>
      </c>
      <c r="E101">
        <v>12.61959</v>
      </c>
      <c r="F101">
        <v>-15.18675</v>
      </c>
      <c r="G101">
        <v>-20.8981</v>
      </c>
      <c r="H101">
        <v>116.52663</v>
      </c>
      <c r="I101">
        <v>-16.01214</v>
      </c>
      <c r="J101">
        <v>-107.26353</v>
      </c>
      <c r="K101">
        <v>14.80328</v>
      </c>
      <c r="L101">
        <v>-15.13211</v>
      </c>
      <c r="M101">
        <v>-187.35359</v>
      </c>
      <c r="N101">
        <v>144.06808</v>
      </c>
      <c r="O101">
        <v>19.18158</v>
      </c>
      <c r="P101">
        <v>43.75669</v>
      </c>
      <c r="Q101">
        <v>172.27087</v>
      </c>
      <c r="R101">
        <v>23.17145</v>
      </c>
      <c r="S101">
        <v>40.25417</v>
      </c>
      <c r="T101">
        <v>171.37561</v>
      </c>
      <c r="U101">
        <v>-22.97075</v>
      </c>
    </row>
    <row r="102" spans="1:21" ht="12.75">
      <c r="A102">
        <v>-3.87506</v>
      </c>
      <c r="B102">
        <v>-56.81188</v>
      </c>
      <c r="C102">
        <v>22.94446</v>
      </c>
      <c r="D102">
        <v>-23.50782</v>
      </c>
      <c r="E102">
        <v>12.61959</v>
      </c>
      <c r="F102">
        <v>-15.18675</v>
      </c>
      <c r="G102">
        <v>-20.8981</v>
      </c>
      <c r="H102">
        <v>116.52663</v>
      </c>
      <c r="I102">
        <v>-16.01214</v>
      </c>
      <c r="J102">
        <v>-107.26353</v>
      </c>
      <c r="K102">
        <v>14.80328</v>
      </c>
      <c r="L102">
        <v>-15.13211</v>
      </c>
      <c r="M102">
        <v>-187.35359</v>
      </c>
      <c r="N102">
        <v>144.06808</v>
      </c>
      <c r="O102">
        <v>19.18158</v>
      </c>
      <c r="P102">
        <v>43.75669</v>
      </c>
      <c r="Q102">
        <v>172.27087</v>
      </c>
      <c r="R102">
        <v>23.17145</v>
      </c>
      <c r="S102">
        <v>40.25417</v>
      </c>
      <c r="T102">
        <v>171.37561</v>
      </c>
      <c r="U102">
        <v>-22.97075</v>
      </c>
    </row>
    <row r="103" spans="1:24" ht="12.75">
      <c r="A103" s="371">
        <f aca="true" t="shared" si="0" ref="A103:U103">SUM(A3:A102)</f>
        <v>-387.49889</v>
      </c>
      <c r="B103" s="371">
        <f t="shared" si="0"/>
        <v>-5681.189130000006</v>
      </c>
      <c r="C103" s="371">
        <f t="shared" si="0"/>
        <v>2294.4405599999996</v>
      </c>
      <c r="D103" s="372">
        <f t="shared" si="0"/>
        <v>-2350.718209999999</v>
      </c>
      <c r="E103" s="372">
        <f t="shared" si="0"/>
        <v>1262.0451799999998</v>
      </c>
      <c r="F103" s="372">
        <f t="shared" si="0"/>
        <v>-1518.6175699999997</v>
      </c>
      <c r="G103" s="376">
        <f t="shared" si="0"/>
        <v>-2089.7951400000006</v>
      </c>
      <c r="H103" s="376">
        <f t="shared" si="0"/>
        <v>11652.657949999997</v>
      </c>
      <c r="I103" s="376">
        <f t="shared" si="0"/>
        <v>-1601.2450599999993</v>
      </c>
      <c r="J103" s="368">
        <f t="shared" si="0"/>
        <v>-10726.337650000005</v>
      </c>
      <c r="K103" s="368">
        <f t="shared" si="0"/>
        <v>1480.3329100000008</v>
      </c>
      <c r="L103" s="368">
        <f t="shared" si="0"/>
        <v>-1513.2529399999999</v>
      </c>
      <c r="M103" s="369">
        <f t="shared" si="0"/>
        <v>-18735.266809999997</v>
      </c>
      <c r="N103" s="369">
        <f t="shared" si="0"/>
        <v>14406.907180000002</v>
      </c>
      <c r="O103" s="369">
        <f t="shared" si="0"/>
        <v>1918.1357500000001</v>
      </c>
      <c r="P103" s="385">
        <f t="shared" si="0"/>
        <v>4375.65047</v>
      </c>
      <c r="Q103" s="385">
        <f t="shared" si="0"/>
        <v>17227.09361</v>
      </c>
      <c r="R103" s="385">
        <f t="shared" si="0"/>
        <v>2317.1336499999993</v>
      </c>
      <c r="S103" s="381">
        <f t="shared" si="0"/>
        <v>4025.4255699999985</v>
      </c>
      <c r="T103" s="381">
        <f t="shared" si="0"/>
        <v>17137.558970000002</v>
      </c>
      <c r="U103" s="381">
        <f t="shared" si="0"/>
        <v>-2297.0866200000005</v>
      </c>
      <c r="V103" s="370">
        <f>V52/49</f>
        <v>0</v>
      </c>
      <c r="W103" s="370">
        <f>W52/49</f>
        <v>0</v>
      </c>
      <c r="X103" s="370">
        <f>X52/49</f>
        <v>0</v>
      </c>
    </row>
    <row r="104" spans="1:24" ht="12.75">
      <c r="A104" s="371">
        <f>A103/100</f>
        <v>-3.8749889</v>
      </c>
      <c r="B104" s="371">
        <f aca="true" t="shared" si="1" ref="B104:U104">B103/100</f>
        <v>-56.81189130000006</v>
      </c>
      <c r="C104" s="371">
        <f t="shared" si="1"/>
        <v>22.944405599999996</v>
      </c>
      <c r="D104" s="372">
        <f t="shared" si="1"/>
        <v>-23.50718209999999</v>
      </c>
      <c r="E104" s="372">
        <f t="shared" si="1"/>
        <v>12.620451799999998</v>
      </c>
      <c r="F104" s="372">
        <f t="shared" si="1"/>
        <v>-15.186175699999996</v>
      </c>
      <c r="G104" s="376">
        <f t="shared" si="1"/>
        <v>-20.897951400000007</v>
      </c>
      <c r="H104" s="376">
        <f t="shared" si="1"/>
        <v>116.52657949999997</v>
      </c>
      <c r="I104" s="376">
        <f t="shared" si="1"/>
        <v>-16.012450599999994</v>
      </c>
      <c r="J104" s="368">
        <f t="shared" si="1"/>
        <v>-107.26337650000005</v>
      </c>
      <c r="K104" s="368">
        <f t="shared" si="1"/>
        <v>14.803329100000008</v>
      </c>
      <c r="L104" s="368">
        <f t="shared" si="1"/>
        <v>-15.1325294</v>
      </c>
      <c r="M104" s="369">
        <f t="shared" si="1"/>
        <v>-187.35266809999996</v>
      </c>
      <c r="N104" s="369">
        <f t="shared" si="1"/>
        <v>144.06907180000002</v>
      </c>
      <c r="O104" s="369">
        <f t="shared" si="1"/>
        <v>19.1813575</v>
      </c>
      <c r="P104" s="385">
        <f t="shared" si="1"/>
        <v>43.756504699999994</v>
      </c>
      <c r="Q104" s="385">
        <f t="shared" si="1"/>
        <v>172.2709361</v>
      </c>
      <c r="R104" s="385">
        <f t="shared" si="1"/>
        <v>23.171336499999992</v>
      </c>
      <c r="S104" s="381">
        <f t="shared" si="1"/>
        <v>40.25425569999999</v>
      </c>
      <c r="T104" s="381">
        <f t="shared" si="1"/>
        <v>171.3755897</v>
      </c>
      <c r="U104" s="381">
        <f t="shared" si="1"/>
        <v>-22.970866200000003</v>
      </c>
      <c r="V104" s="370"/>
      <c r="W104" s="370"/>
      <c r="X104" s="370"/>
    </row>
    <row r="105" spans="1:24" ht="20.25">
      <c r="A105" s="374" t="s">
        <v>16</v>
      </c>
      <c r="B105" s="374" t="s">
        <v>17</v>
      </c>
      <c r="C105" s="374" t="s">
        <v>18</v>
      </c>
      <c r="D105" s="375" t="s">
        <v>16</v>
      </c>
      <c r="E105" s="375" t="s">
        <v>17</v>
      </c>
      <c r="F105" s="375" t="s">
        <v>18</v>
      </c>
      <c r="G105" s="377" t="s">
        <v>16</v>
      </c>
      <c r="H105" s="377" t="s">
        <v>17</v>
      </c>
      <c r="I105" s="377" t="s">
        <v>18</v>
      </c>
      <c r="J105" s="378" t="s">
        <v>16</v>
      </c>
      <c r="K105" s="378" t="s">
        <v>17</v>
      </c>
      <c r="L105" s="378" t="s">
        <v>18</v>
      </c>
      <c r="M105" s="379" t="s">
        <v>16</v>
      </c>
      <c r="N105" s="379" t="s">
        <v>17</v>
      </c>
      <c r="O105" s="379" t="s">
        <v>18</v>
      </c>
      <c r="P105" s="386" t="s">
        <v>16</v>
      </c>
      <c r="Q105" s="386" t="s">
        <v>17</v>
      </c>
      <c r="R105" s="386" t="s">
        <v>18</v>
      </c>
      <c r="S105" s="382" t="s">
        <v>16</v>
      </c>
      <c r="T105" s="382" t="s">
        <v>17</v>
      </c>
      <c r="U105" s="382" t="s">
        <v>18</v>
      </c>
      <c r="V105" s="387" t="s">
        <v>16</v>
      </c>
      <c r="W105" s="387" t="s">
        <v>17</v>
      </c>
      <c r="X105" s="387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S17" sqref="S17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415" t="s">
        <v>54</v>
      </c>
      <c r="B1" s="416"/>
      <c r="C1" s="416"/>
      <c r="D1" s="417"/>
      <c r="E1" s="383" t="s">
        <v>55</v>
      </c>
      <c r="F1" s="383" t="s">
        <v>55</v>
      </c>
      <c r="G1" s="383" t="s">
        <v>55</v>
      </c>
      <c r="H1" s="427" t="s">
        <v>74</v>
      </c>
      <c r="I1" s="428"/>
      <c r="J1" s="429"/>
      <c r="K1" s="373" t="s">
        <v>76</v>
      </c>
      <c r="L1" s="373" t="s">
        <v>59</v>
      </c>
      <c r="M1" s="383" t="s">
        <v>75</v>
      </c>
      <c r="N1" s="383"/>
    </row>
    <row r="2" spans="1:14" ht="12.75">
      <c r="A2" s="418"/>
      <c r="B2" s="419" t="s">
        <v>16</v>
      </c>
      <c r="C2" s="419" t="s">
        <v>17</v>
      </c>
      <c r="D2" s="420" t="s">
        <v>18</v>
      </c>
      <c r="E2" s="383" t="s">
        <v>56</v>
      </c>
      <c r="F2" s="383" t="s">
        <v>57</v>
      </c>
      <c r="G2" s="383" t="s">
        <v>58</v>
      </c>
      <c r="H2" s="430" t="s">
        <v>16</v>
      </c>
      <c r="I2" s="431" t="s">
        <v>17</v>
      </c>
      <c r="J2" s="432" t="s">
        <v>18</v>
      </c>
      <c r="K2" s="373" t="s">
        <v>77</v>
      </c>
      <c r="L2" s="373" t="s">
        <v>56</v>
      </c>
      <c r="M2" s="383" t="s">
        <v>60</v>
      </c>
      <c r="N2" s="383" t="s">
        <v>61</v>
      </c>
    </row>
    <row r="3" spans="1:14" ht="12.75">
      <c r="A3" s="421">
        <v>1</v>
      </c>
      <c r="B3" s="422">
        <v>-3.8749889</v>
      </c>
      <c r="C3" s="422">
        <v>-56.81189130000006</v>
      </c>
      <c r="D3" s="423">
        <v>22.944405599999996</v>
      </c>
      <c r="E3" s="395">
        <f>SQRT((B3)^2+(C3)^2+(D3)^2)</f>
        <v>61.39260770154219</v>
      </c>
      <c r="F3" s="395">
        <f>E3/12</f>
        <v>5.116050641795183</v>
      </c>
      <c r="G3" s="395">
        <f>F3*0.3048</f>
        <v>1.5593722356191717</v>
      </c>
      <c r="H3" s="433">
        <v>-3.87592</v>
      </c>
      <c r="I3" s="434">
        <v>-56.81224</v>
      </c>
      <c r="J3" s="435">
        <v>22.94262</v>
      </c>
      <c r="K3" s="439">
        <f>IF(AND(ISBLANK(H3),ISBLANK(I3),ISBLANK(J3)),"",SQRT((B3-H3)^2+(C3-I3)^2+(D3-J3)^2))</f>
        <v>0.0020437480911154283</v>
      </c>
      <c r="L3" s="439">
        <f>IF(AND(ISBLANK(H3),ISBLANK(I3),ISBLANK(J3)),"",0.00002+(G3*0.0000008)+0.000036+(G3*0.000006)*39.3701)</f>
        <v>0.0004256033429097975</v>
      </c>
      <c r="M3" s="439">
        <f>IF(AND(ISBLANK(H3),ISBLANK(I3),ISBLANK(J3)),"",ABS(K3-L3))</f>
        <v>0.0016181447482056309</v>
      </c>
      <c r="N3" s="394" t="str">
        <f>IF(AND(ISBLANK(H3),ISBLANK(I3),ISBLANK(J3)),"",IF(K3&gt;L3*2,"FAIL","PASS"))</f>
        <v>FAIL</v>
      </c>
    </row>
    <row r="4" spans="1:14" ht="12.75">
      <c r="A4" s="421">
        <v>2</v>
      </c>
      <c r="B4" s="422">
        <v>-23.50718209999999</v>
      </c>
      <c r="C4" s="422">
        <v>12.620451799999998</v>
      </c>
      <c r="D4" s="423">
        <v>-15.186175699999996</v>
      </c>
      <c r="E4" s="395">
        <f aca="true" t="shared" si="0" ref="E4:E10">SQRT((B4)^2+(C4)^2+(D4)^2)</f>
        <v>30.69989163352134</v>
      </c>
      <c r="F4" s="395">
        <f aca="true" t="shared" si="1" ref="F4:F10">E4/12</f>
        <v>2.558324302793445</v>
      </c>
      <c r="G4" s="395">
        <f aca="true" t="shared" si="2" ref="G4:G10">F4*0.3048</f>
        <v>0.7797772474914421</v>
      </c>
      <c r="H4" s="433">
        <v>-23.50718</v>
      </c>
      <c r="I4" s="434">
        <v>12.62157</v>
      </c>
      <c r="J4" s="435">
        <v>-15.18444</v>
      </c>
      <c r="K4" s="439">
        <f>IF(AND(ISBLANK(H4),ISBLANK(I4),ISBLANK(J4)),"",SQRT((B4-H4)^2+(C4-I4)^2+(D4-J4)^2))</f>
        <v>0.00206471066737944</v>
      </c>
      <c r="L4" s="439">
        <f>IF(AND(ISBLANK(H4),ISBLANK(I4),ISBLANK(J4)),"",0.00002+(G4*0.0000008)+0.000036+(G4*0.000006)*39.3701)</f>
        <v>0.00024082327106677009</v>
      </c>
      <c r="M4" s="439">
        <f>IF(AND(ISBLANK(H4),ISBLANK(I4),ISBLANK(J4)),"",ABS(K4-L4))</f>
        <v>0.00182388739631267</v>
      </c>
      <c r="N4" s="394" t="str">
        <f>IF(AND(ISBLANK(H4),ISBLANK(I4),ISBLANK(J4)),"",IF(K4&gt;L4*2,"FAIL","PASS"))</f>
        <v>FAIL</v>
      </c>
    </row>
    <row r="5" spans="1:14" ht="12.75">
      <c r="A5" s="421">
        <v>3</v>
      </c>
      <c r="B5" s="422">
        <v>-20.897951400000007</v>
      </c>
      <c r="C5" s="422">
        <v>116.52657949999997</v>
      </c>
      <c r="D5" s="423">
        <v>-16.012450599999994</v>
      </c>
      <c r="E5" s="395">
        <f t="shared" si="0"/>
        <v>119.4636625794807</v>
      </c>
      <c r="F5" s="395">
        <f t="shared" si="1"/>
        <v>9.955305214956725</v>
      </c>
      <c r="G5" s="395">
        <f t="shared" si="2"/>
        <v>3.03437702951881</v>
      </c>
      <c r="H5" s="433">
        <v>-20.892965922330102</v>
      </c>
      <c r="I5" s="434">
        <v>116.52613533980585</v>
      </c>
      <c r="J5" s="435">
        <v>-16.01325825242719</v>
      </c>
      <c r="K5" s="439">
        <f aca="true" t="shared" si="3" ref="K5:K10">IF(AND(ISBLANK(H5),ISBLANK(I5),ISBLANK(J5)),"",SQRT((B5-H5)^2+(C5-I5)^2+(D5-J5)^2))</f>
        <v>0.005069967289669298</v>
      </c>
      <c r="L5" s="439">
        <f aca="true" t="shared" si="4" ref="L5:L10">IF(AND(ISBLANK(H5),ISBLANK(I5),ISBLANK(J5)),"",0.00002+(G5*0.0000008)+0.000036+(G5*0.000006)*39.3701)</f>
        <v>0.0007752098641627662</v>
      </c>
      <c r="M5" s="439">
        <f aca="true" t="shared" si="5" ref="M5:M10">IF(AND(ISBLANK(H5),ISBLANK(I5),ISBLANK(J5)),"",ABS(K5-L5))</f>
        <v>0.004294757425506532</v>
      </c>
      <c r="N5" s="394" t="str">
        <f aca="true" t="shared" si="6" ref="N5:N10">IF(AND(ISBLANK(H5),ISBLANK(I5),ISBLANK(J5)),"",IF(K5&gt;L5*2,"FAIL","PASS"))</f>
        <v>FAIL</v>
      </c>
    </row>
    <row r="6" spans="1:14" ht="12.75">
      <c r="A6" s="421">
        <v>4</v>
      </c>
      <c r="B6" s="422">
        <v>-107.26337650000005</v>
      </c>
      <c r="C6" s="422">
        <v>14.803329100000008</v>
      </c>
      <c r="D6" s="423">
        <v>-15.1325294</v>
      </c>
      <c r="E6" s="395">
        <f t="shared" si="0"/>
        <v>109.332355397044</v>
      </c>
      <c r="F6" s="395">
        <f t="shared" si="1"/>
        <v>9.111029616420334</v>
      </c>
      <c r="G6" s="395">
        <f t="shared" si="2"/>
        <v>2.777041827084918</v>
      </c>
      <c r="H6" s="433">
        <v>-107.26364271028032</v>
      </c>
      <c r="I6" s="434">
        <v>14.800600373831779</v>
      </c>
      <c r="J6" s="435">
        <v>-15.133648691588776</v>
      </c>
      <c r="K6" s="439">
        <f t="shared" si="3"/>
        <v>0.0029613557832870933</v>
      </c>
      <c r="L6" s="439">
        <f t="shared" si="4"/>
        <v>0.0007142161200807635</v>
      </c>
      <c r="M6" s="439">
        <f t="shared" si="5"/>
        <v>0.0022471396632063297</v>
      </c>
      <c r="N6" s="394" t="str">
        <f t="shared" si="6"/>
        <v>FAIL</v>
      </c>
    </row>
    <row r="7" spans="1:14" ht="12.75">
      <c r="A7" s="421">
        <v>5</v>
      </c>
      <c r="B7" s="422">
        <v>-187.35266809999996</v>
      </c>
      <c r="C7" s="422">
        <v>144.06907180000002</v>
      </c>
      <c r="D7" s="423">
        <v>19.1813575</v>
      </c>
      <c r="E7" s="395">
        <f t="shared" si="0"/>
        <v>237.1177854338327</v>
      </c>
      <c r="F7" s="395">
        <f t="shared" si="1"/>
        <v>19.759815452819392</v>
      </c>
      <c r="G7" s="395">
        <f t="shared" si="2"/>
        <v>6.022791750019351</v>
      </c>
      <c r="H7" s="433">
        <v>-187.34686</v>
      </c>
      <c r="I7" s="434">
        <v>144.07584</v>
      </c>
      <c r="J7" s="435">
        <v>19.17886</v>
      </c>
      <c r="K7" s="439">
        <f t="shared" si="3"/>
        <v>0.009261752701264536</v>
      </c>
      <c r="L7" s="439">
        <f t="shared" si="4"/>
        <v>0.0014835257142646367</v>
      </c>
      <c r="M7" s="439">
        <f t="shared" si="5"/>
        <v>0.007778226986999899</v>
      </c>
      <c r="N7" s="394" t="str">
        <f t="shared" si="6"/>
        <v>FAIL</v>
      </c>
    </row>
    <row r="8" spans="1:14" ht="12.75">
      <c r="A8" s="421">
        <v>6</v>
      </c>
      <c r="B8" s="422">
        <v>43.756504699999994</v>
      </c>
      <c r="C8" s="422">
        <v>172.2709361</v>
      </c>
      <c r="D8" s="423">
        <v>23.171336499999992</v>
      </c>
      <c r="E8" s="395">
        <f t="shared" si="0"/>
        <v>179.24513372342255</v>
      </c>
      <c r="F8" s="395">
        <f t="shared" si="1"/>
        <v>14.937094476951879</v>
      </c>
      <c r="G8" s="395">
        <f t="shared" si="2"/>
        <v>4.552826396574933</v>
      </c>
      <c r="H8" s="433">
        <v>43.76778</v>
      </c>
      <c r="I8" s="434">
        <v>172.27017</v>
      </c>
      <c r="J8" s="435">
        <v>23.16755</v>
      </c>
      <c r="K8" s="439">
        <f t="shared" si="3"/>
        <v>0.011918761745673306</v>
      </c>
      <c r="L8" s="439">
        <f t="shared" si="4"/>
        <v>0.0011351136442120287</v>
      </c>
      <c r="M8" s="439">
        <f t="shared" si="5"/>
        <v>0.010783648101461277</v>
      </c>
      <c r="N8" s="394" t="str">
        <f t="shared" si="6"/>
        <v>FAIL</v>
      </c>
    </row>
    <row r="9" spans="1:14" ht="12.75">
      <c r="A9" s="421">
        <v>7</v>
      </c>
      <c r="B9" s="422">
        <v>40.25425569999999</v>
      </c>
      <c r="C9" s="422">
        <v>171.3755897</v>
      </c>
      <c r="D9" s="423">
        <v>-22.970866200000003</v>
      </c>
      <c r="E9" s="395">
        <f t="shared" si="0"/>
        <v>177.53213382642036</v>
      </c>
      <c r="F9" s="395">
        <f t="shared" si="1"/>
        <v>14.79434448553503</v>
      </c>
      <c r="G9" s="395">
        <f t="shared" si="2"/>
        <v>4.509316199191077</v>
      </c>
      <c r="H9" s="433">
        <v>40.26244</v>
      </c>
      <c r="I9" s="434">
        <v>171.3747</v>
      </c>
      <c r="J9" s="435">
        <v>-22.97213</v>
      </c>
      <c r="K9" s="439">
        <f t="shared" si="3"/>
        <v>0.008328956898687465</v>
      </c>
      <c r="L9" s="439">
        <f t="shared" si="4"/>
        <v>0.0011248008311219887</v>
      </c>
      <c r="M9" s="439">
        <f t="shared" si="5"/>
        <v>0.007204156067565476</v>
      </c>
      <c r="N9" s="394" t="str">
        <f t="shared" si="6"/>
        <v>FAIL</v>
      </c>
    </row>
    <row r="10" spans="1:14" ht="13.5" thickBot="1">
      <c r="A10" s="424">
        <v>8</v>
      </c>
      <c r="B10" s="425"/>
      <c r="C10" s="425"/>
      <c r="D10" s="426"/>
      <c r="E10" s="395">
        <f t="shared" si="0"/>
        <v>0</v>
      </c>
      <c r="F10" s="395">
        <f t="shared" si="1"/>
        <v>0</v>
      </c>
      <c r="G10" s="395">
        <f t="shared" si="2"/>
        <v>0</v>
      </c>
      <c r="H10" s="436"/>
      <c r="I10" s="437"/>
      <c r="J10" s="438"/>
      <c r="K10" s="439">
        <f t="shared" si="3"/>
      </c>
      <c r="L10" s="439">
        <f t="shared" si="4"/>
      </c>
      <c r="M10" s="439">
        <f t="shared" si="5"/>
      </c>
      <c r="N10" s="394">
        <f t="shared" si="6"/>
      </c>
    </row>
    <row r="11" ht="13.5" thickBot="1"/>
    <row r="12" spans="7:10" ht="12.75">
      <c r="G12" s="470"/>
      <c r="H12" s="459" t="s">
        <v>83</v>
      </c>
      <c r="I12" s="460" t="s">
        <v>84</v>
      </c>
      <c r="J12" s="461" t="s">
        <v>85</v>
      </c>
    </row>
    <row r="13" spans="7:11" ht="12.75">
      <c r="G13" s="462">
        <v>1</v>
      </c>
      <c r="H13" s="463">
        <f>B3-H3</f>
        <v>0.0009310999999998515</v>
      </c>
      <c r="I13" s="464">
        <f>C3-I3</f>
        <v>0.00034869999993958345</v>
      </c>
      <c r="J13" s="465">
        <f>D3-J3</f>
        <v>0.0017855999999945027</v>
      </c>
      <c r="K13" s="394"/>
    </row>
    <row r="14" spans="7:11" ht="12.75">
      <c r="G14" s="462">
        <v>2</v>
      </c>
      <c r="H14" s="463">
        <f aca="true" t="shared" si="7" ref="H14:H20">B4-H4</f>
        <v>-2.099999989013668E-06</v>
      </c>
      <c r="I14" s="464">
        <f aca="true" t="shared" si="8" ref="I14:I20">C4-I4</f>
        <v>-0.0011182000000022896</v>
      </c>
      <c r="J14" s="465">
        <f aca="true" t="shared" si="9" ref="J14:J20">D4-J4</f>
        <v>-0.0017356999999957878</v>
      </c>
      <c r="K14" s="394"/>
    </row>
    <row r="15" spans="7:11" ht="12.75">
      <c r="G15" s="462">
        <v>3</v>
      </c>
      <c r="H15" s="463">
        <f t="shared" si="7"/>
        <v>-0.004985477669904981</v>
      </c>
      <c r="I15" s="464">
        <f t="shared" si="8"/>
        <v>0.0004441601941209683</v>
      </c>
      <c r="J15" s="465">
        <f t="shared" si="9"/>
        <v>0.0008076524271949381</v>
      </c>
      <c r="K15" s="394"/>
    </row>
    <row r="16" spans="7:11" ht="12.75">
      <c r="G16" s="462">
        <v>4</v>
      </c>
      <c r="H16" s="463">
        <f t="shared" si="7"/>
        <v>0.0002662102802730715</v>
      </c>
      <c r="I16" s="464">
        <f t="shared" si="8"/>
        <v>0.0027287261682289454</v>
      </c>
      <c r="J16" s="465">
        <f t="shared" si="9"/>
        <v>0.001119291588777216</v>
      </c>
      <c r="K16" s="394"/>
    </row>
    <row r="17" spans="7:11" ht="12.75">
      <c r="G17" s="462">
        <v>5</v>
      </c>
      <c r="H17" s="463">
        <f t="shared" si="7"/>
        <v>-0.005808099999967453</v>
      </c>
      <c r="I17" s="464">
        <f t="shared" si="8"/>
        <v>-0.006768199999982016</v>
      </c>
      <c r="J17" s="465">
        <f t="shared" si="9"/>
        <v>0.0024975000000004854</v>
      </c>
      <c r="K17" s="394"/>
    </row>
    <row r="18" spans="7:11" ht="12.75">
      <c r="G18" s="462">
        <v>6</v>
      </c>
      <c r="H18" s="463">
        <f t="shared" si="7"/>
        <v>-0.011275300000008315</v>
      </c>
      <c r="I18" s="464">
        <f t="shared" si="8"/>
        <v>0.0007660999999927753</v>
      </c>
      <c r="J18" s="465">
        <f t="shared" si="9"/>
        <v>0.0037864999999932536</v>
      </c>
      <c r="K18" s="394"/>
    </row>
    <row r="19" spans="7:11" ht="12.75">
      <c r="G19" s="462">
        <v>7</v>
      </c>
      <c r="H19" s="463">
        <f t="shared" si="7"/>
        <v>-0.00818430000001058</v>
      </c>
      <c r="I19" s="464">
        <f t="shared" si="8"/>
        <v>0.0008897000000160915</v>
      </c>
      <c r="J19" s="465">
        <f t="shared" si="9"/>
        <v>0.0012637999999967064</v>
      </c>
      <c r="K19" s="394"/>
    </row>
    <row r="20" spans="7:11" ht="13.5" thickBot="1">
      <c r="G20" s="466">
        <v>8</v>
      </c>
      <c r="H20" s="467">
        <f t="shared" si="7"/>
        <v>0</v>
      </c>
      <c r="I20" s="468">
        <f t="shared" si="8"/>
        <v>0</v>
      </c>
      <c r="J20" s="469">
        <f t="shared" si="9"/>
        <v>0</v>
      </c>
      <c r="K20" s="394"/>
    </row>
    <row r="24" ht="13.5" thickBot="1"/>
    <row r="25" spans="1:11" ht="18.75" thickBot="1">
      <c r="A25" s="393" t="s">
        <v>62</v>
      </c>
      <c r="B25" s="389"/>
      <c r="C25" s="389"/>
      <c r="D25" s="389"/>
      <c r="E25" s="388"/>
      <c r="F25" s="389" t="s">
        <v>63</v>
      </c>
      <c r="G25" s="389"/>
      <c r="H25" s="390"/>
      <c r="I25" s="389" t="s">
        <v>64</v>
      </c>
      <c r="J25" s="389"/>
      <c r="K25" s="390"/>
    </row>
    <row r="26" spans="1:11" ht="12.75">
      <c r="A26" s="397" t="s">
        <v>65</v>
      </c>
      <c r="B26" s="397" t="s">
        <v>65</v>
      </c>
      <c r="C26" s="397" t="s">
        <v>66</v>
      </c>
      <c r="D26" s="397" t="s">
        <v>67</v>
      </c>
      <c r="E26" s="391"/>
      <c r="F26" s="1" t="s">
        <v>59</v>
      </c>
      <c r="G26" s="1"/>
      <c r="H26" s="392"/>
      <c r="I26" s="1" t="s">
        <v>68</v>
      </c>
      <c r="J26" s="2"/>
      <c r="K26" s="396" t="s">
        <v>65</v>
      </c>
    </row>
    <row r="27" spans="1:11" ht="13.5" thickBot="1">
      <c r="A27" s="398" t="s">
        <v>57</v>
      </c>
      <c r="B27" s="398" t="s">
        <v>69</v>
      </c>
      <c r="C27" s="398" t="s">
        <v>69</v>
      </c>
      <c r="D27" s="398" t="s">
        <v>69</v>
      </c>
      <c r="E27" s="391"/>
      <c r="F27" s="2" t="s">
        <v>69</v>
      </c>
      <c r="G27" s="1"/>
      <c r="H27" s="396" t="s">
        <v>70</v>
      </c>
      <c r="I27" s="1"/>
      <c r="J27" s="2" t="s">
        <v>70</v>
      </c>
      <c r="K27" s="396" t="s">
        <v>71</v>
      </c>
    </row>
    <row r="28" spans="1:11" ht="12.75">
      <c r="A28" s="399">
        <v>0</v>
      </c>
      <c r="B28" s="399">
        <f>A28*0.3048</f>
        <v>0</v>
      </c>
      <c r="C28" s="400">
        <f>0.00002+(B28*0.0000008)</f>
        <v>2E-05</v>
      </c>
      <c r="D28" s="400">
        <f>0.000036+(B28*0.000006)</f>
        <v>3.6E-05</v>
      </c>
      <c r="E28" s="403" t="s">
        <v>72</v>
      </c>
      <c r="F28" s="404">
        <f aca="true" t="shared" si="10" ref="F28:F36">C28+D28</f>
        <v>5.6000000000000006E-05</v>
      </c>
      <c r="G28" s="405" t="s">
        <v>72</v>
      </c>
      <c r="H28" s="406">
        <f aca="true" t="shared" si="11" ref="H28:H36">F28*39.3701</f>
        <v>0.0022047256000000005</v>
      </c>
      <c r="I28" s="405" t="s">
        <v>72</v>
      </c>
      <c r="J28" s="404">
        <f aca="true" t="shared" si="12" ref="J28:J36">H28/2</f>
        <v>0.0011023628000000002</v>
      </c>
      <c r="K28" s="406">
        <v>0</v>
      </c>
    </row>
    <row r="29" spans="1:11" ht="12.75">
      <c r="A29" s="399">
        <v>5</v>
      </c>
      <c r="B29" s="399">
        <f aca="true" t="shared" si="13" ref="B29:B36">A29*0.3048</f>
        <v>1.524</v>
      </c>
      <c r="C29" s="400">
        <f aca="true" t="shared" si="14" ref="C29:C36">0.00002+(B29*0.0000008)</f>
        <v>2.1219200000000002E-05</v>
      </c>
      <c r="D29" s="400">
        <f aca="true" t="shared" si="15" ref="D29:D36">0.000036+(B29*0.000006)</f>
        <v>4.5144E-05</v>
      </c>
      <c r="E29" s="407" t="s">
        <v>72</v>
      </c>
      <c r="F29" s="408">
        <f t="shared" si="10"/>
        <v>6.63632E-05</v>
      </c>
      <c r="G29" s="409" t="s">
        <v>72</v>
      </c>
      <c r="H29" s="410">
        <f t="shared" si="11"/>
        <v>0.00261272582032</v>
      </c>
      <c r="I29" s="409" t="s">
        <v>72</v>
      </c>
      <c r="J29" s="408">
        <f t="shared" si="12"/>
        <v>0.00130636291016</v>
      </c>
      <c r="K29" s="410">
        <v>5</v>
      </c>
    </row>
    <row r="30" spans="1:11" ht="12.75">
      <c r="A30" s="399">
        <v>10</v>
      </c>
      <c r="B30" s="399">
        <f t="shared" si="13"/>
        <v>3.048</v>
      </c>
      <c r="C30" s="400">
        <f t="shared" si="14"/>
        <v>2.2438400000000002E-05</v>
      </c>
      <c r="D30" s="400">
        <f t="shared" si="15"/>
        <v>5.4288000000000006E-05</v>
      </c>
      <c r="E30" s="407" t="s">
        <v>72</v>
      </c>
      <c r="F30" s="408">
        <f t="shared" si="10"/>
        <v>7.672640000000001E-05</v>
      </c>
      <c r="G30" s="409" t="s">
        <v>72</v>
      </c>
      <c r="H30" s="410">
        <f t="shared" si="11"/>
        <v>0.0030207260406400005</v>
      </c>
      <c r="I30" s="409" t="s">
        <v>72</v>
      </c>
      <c r="J30" s="408">
        <f t="shared" si="12"/>
        <v>0.0015103630203200003</v>
      </c>
      <c r="K30" s="410">
        <v>10</v>
      </c>
    </row>
    <row r="31" spans="1:11" ht="12.75">
      <c r="A31" s="399">
        <v>15</v>
      </c>
      <c r="B31" s="399">
        <f t="shared" si="13"/>
        <v>4.572</v>
      </c>
      <c r="C31" s="400">
        <f t="shared" si="14"/>
        <v>2.3657600000000002E-05</v>
      </c>
      <c r="D31" s="400">
        <f t="shared" si="15"/>
        <v>6.3432E-05</v>
      </c>
      <c r="E31" s="407" t="s">
        <v>72</v>
      </c>
      <c r="F31" s="408">
        <f t="shared" si="10"/>
        <v>8.708960000000001E-05</v>
      </c>
      <c r="G31" s="409" t="s">
        <v>72</v>
      </c>
      <c r="H31" s="410">
        <f t="shared" si="11"/>
        <v>0.0034287262609600006</v>
      </c>
      <c r="I31" s="409" t="s">
        <v>72</v>
      </c>
      <c r="J31" s="408">
        <f t="shared" si="12"/>
        <v>0.0017143631304800003</v>
      </c>
      <c r="K31" s="410">
        <v>15</v>
      </c>
    </row>
    <row r="32" spans="1:11" ht="12.75">
      <c r="A32" s="399">
        <v>20</v>
      </c>
      <c r="B32" s="399">
        <f t="shared" si="13"/>
        <v>6.096</v>
      </c>
      <c r="C32" s="400">
        <f t="shared" si="14"/>
        <v>2.4876800000000002E-05</v>
      </c>
      <c r="D32" s="400">
        <f t="shared" si="15"/>
        <v>7.2576E-05</v>
      </c>
      <c r="E32" s="407" t="s">
        <v>72</v>
      </c>
      <c r="F32" s="408">
        <f t="shared" si="10"/>
        <v>9.74528E-05</v>
      </c>
      <c r="G32" s="409" t="s">
        <v>72</v>
      </c>
      <c r="H32" s="410">
        <f t="shared" si="11"/>
        <v>0.00383672648128</v>
      </c>
      <c r="I32" s="409" t="s">
        <v>72</v>
      </c>
      <c r="J32" s="408">
        <f t="shared" si="12"/>
        <v>0.00191836324064</v>
      </c>
      <c r="K32" s="410">
        <v>20</v>
      </c>
    </row>
    <row r="33" spans="1:11" ht="12.75">
      <c r="A33" s="399">
        <v>25</v>
      </c>
      <c r="B33" s="399">
        <f t="shared" si="13"/>
        <v>7.62</v>
      </c>
      <c r="C33" s="400">
        <f t="shared" si="14"/>
        <v>2.6096000000000002E-05</v>
      </c>
      <c r="D33" s="400">
        <f t="shared" si="15"/>
        <v>8.172E-05</v>
      </c>
      <c r="E33" s="407" t="s">
        <v>72</v>
      </c>
      <c r="F33" s="408">
        <f t="shared" si="10"/>
        <v>0.000107816</v>
      </c>
      <c r="G33" s="409" t="s">
        <v>72</v>
      </c>
      <c r="H33" s="410">
        <f t="shared" si="11"/>
        <v>0.0042447267016</v>
      </c>
      <c r="I33" s="409" t="s">
        <v>72</v>
      </c>
      <c r="J33" s="408">
        <f t="shared" si="12"/>
        <v>0.0021223633508</v>
      </c>
      <c r="K33" s="410">
        <v>25</v>
      </c>
    </row>
    <row r="34" spans="1:11" ht="12.75">
      <c r="A34" s="399">
        <v>30</v>
      </c>
      <c r="B34" s="399">
        <f t="shared" si="13"/>
        <v>9.144</v>
      </c>
      <c r="C34" s="400">
        <f t="shared" si="14"/>
        <v>2.7315200000000002E-05</v>
      </c>
      <c r="D34" s="400">
        <f t="shared" si="15"/>
        <v>9.0864E-05</v>
      </c>
      <c r="E34" s="407" t="s">
        <v>72</v>
      </c>
      <c r="F34" s="408">
        <f t="shared" si="10"/>
        <v>0.00011817920000000001</v>
      </c>
      <c r="G34" s="409" t="s">
        <v>72</v>
      </c>
      <c r="H34" s="410">
        <f t="shared" si="11"/>
        <v>0.004652726921920001</v>
      </c>
      <c r="I34" s="409" t="s">
        <v>72</v>
      </c>
      <c r="J34" s="408">
        <f t="shared" si="12"/>
        <v>0.0023263634609600003</v>
      </c>
      <c r="K34" s="410">
        <v>30</v>
      </c>
    </row>
    <row r="35" spans="1:11" ht="12.75">
      <c r="A35" s="399">
        <v>35</v>
      </c>
      <c r="B35" s="399">
        <f t="shared" si="13"/>
        <v>10.668000000000001</v>
      </c>
      <c r="C35" s="400">
        <f t="shared" si="14"/>
        <v>2.8534400000000002E-05</v>
      </c>
      <c r="D35" s="400">
        <f t="shared" si="15"/>
        <v>0.00010000800000000001</v>
      </c>
      <c r="E35" s="407" t="s">
        <v>72</v>
      </c>
      <c r="F35" s="408">
        <f t="shared" si="10"/>
        <v>0.00012854240000000002</v>
      </c>
      <c r="G35" s="409" t="s">
        <v>72</v>
      </c>
      <c r="H35" s="410">
        <f t="shared" si="11"/>
        <v>0.005060727142240001</v>
      </c>
      <c r="I35" s="409" t="s">
        <v>72</v>
      </c>
      <c r="J35" s="408">
        <f t="shared" si="12"/>
        <v>0.0025303635711200006</v>
      </c>
      <c r="K35" s="410">
        <v>35</v>
      </c>
    </row>
    <row r="36" spans="1:11" ht="13.5" thickBot="1">
      <c r="A36" s="401">
        <v>40</v>
      </c>
      <c r="B36" s="401">
        <f t="shared" si="13"/>
        <v>12.192</v>
      </c>
      <c r="C36" s="402">
        <f t="shared" si="14"/>
        <v>2.97536E-05</v>
      </c>
      <c r="D36" s="402">
        <f t="shared" si="15"/>
        <v>0.000109152</v>
      </c>
      <c r="E36" s="411" t="s">
        <v>72</v>
      </c>
      <c r="F36" s="412">
        <f t="shared" si="10"/>
        <v>0.0001389056</v>
      </c>
      <c r="G36" s="413" t="s">
        <v>72</v>
      </c>
      <c r="H36" s="414">
        <f t="shared" si="11"/>
        <v>0.00546872736256</v>
      </c>
      <c r="I36" s="413" t="s">
        <v>72</v>
      </c>
      <c r="J36" s="412">
        <f t="shared" si="12"/>
        <v>0.00273436368128</v>
      </c>
      <c r="K36" s="414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faro preferred user</cp:lastModifiedBy>
  <cp:lastPrinted>2007-07-27T13:55:28Z</cp:lastPrinted>
  <dcterms:created xsi:type="dcterms:W3CDTF">2007-07-06T13:15:08Z</dcterms:created>
  <dcterms:modified xsi:type="dcterms:W3CDTF">2007-10-03T11:39:13Z</dcterms:modified>
  <cp:category/>
  <cp:version/>
  <cp:contentType/>
  <cp:contentStatus/>
</cp:coreProperties>
</file>