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3" yWindow="13" windowWidth="10349" windowHeight="7617" activeTab="0"/>
  </bookViews>
  <sheets>
    <sheet name="Cost Spread for Vacuum Vesse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<sst xmlns="http://schemas.openxmlformats.org/spreadsheetml/2006/main" count="34" uniqueCount="28">
  <si>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Program Month</t>
  </si>
  <si>
    <t>Total Cost</t>
  </si>
  <si>
    <t>Fixed Fee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</si>
  <si>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</si>
  <si>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</si>
  <si>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</si>
  <si>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</si>
  <si>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</si>
  <si>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</si>
  <si>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</si>
  <si>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</si>
  <si>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</si>
  <si>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</si>
  <si>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</si>
  <si>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</si>
  <si>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Mfg Tooling / Non-recurring</t>
  </si>
  <si>
    <t>Material</t>
  </si>
  <si>
    <t>Services</t>
  </si>
  <si>
    <t>labor</t>
  </si>
  <si>
    <t>NCSX Vacuum Vessel Prototype
(SOW 3.2.2)</t>
  </si>
  <si>
    <t>&lt;=== SOW 3.2.1 ===&gt;</t>
  </si>
  <si>
    <t>The first two line items both respond to SOW paragraph 3.2.2, PVVS Manufacture</t>
  </si>
  <si>
    <r>
      <t xml:space="preserve">Panel Segment Forming Dies
</t>
    </r>
    <r>
      <rPr>
        <i/>
        <sz val="10"/>
        <rFont val="Lucida Sans Unicode"/>
        <family val="2"/>
      </rPr>
      <t>SOW (3.2.2)</t>
    </r>
  </si>
  <si>
    <t>&lt;= SOW 3.1 =&gt;</t>
  </si>
  <si>
    <t>&lt;=SOW 3.3, 5.3,5.4= &gt;</t>
  </si>
  <si>
    <t>PPPL Total Expenditure</t>
  </si>
  <si>
    <t>Program Total Cost</t>
  </si>
  <si>
    <t>All items in k$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</si>
</sst>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0.0"/>
  </numFmts>
  <fonts count="13">
    <font>
      <sz val="11"/>
      <name val="Lucida Sans Unicode"/>
      <family val="0"/>
    </font>
    <font>
      <sz val="10"/>
      <name val="Lucida Sans Unicode"/>
      <family val="0"/>
    </font>
    <font>
      <sz val="10"/>
      <color indexed="14"/>
      <name val="Lucida Sans Unicode"/>
      <family val="0"/>
    </font>
    <font>
      <sz val="11"/>
      <color indexed="14"/>
      <name val="Lucida Sans Unicode"/>
      <family val="0"/>
    </font>
    <font>
      <sz val="10"/>
      <color indexed="12"/>
      <name val="Lucida Sans Unicode"/>
      <family val="0"/>
    </font>
    <font>
      <sz val="11"/>
      <color indexed="12"/>
      <name val="Lucida Sans Unicode"/>
      <family val="0"/>
    </font>
    <font>
      <sz val="10"/>
      <color indexed="53"/>
      <name val="Lucida Sans Unicode"/>
      <family val="0"/>
    </font>
    <font>
      <sz val="11"/>
      <color indexed="53"/>
      <name val="Lucida Sans Unicode"/>
      <family val="0"/>
    </font>
    <font>
      <u val="single"/>
      <sz val="11"/>
      <color indexed="12"/>
      <name val="Lucida Sans Unicode"/>
      <family val="0"/>
    </font>
    <font>
      <u val="single"/>
      <sz val="11"/>
      <color indexed="36"/>
      <name val="Lucida Sans Unicode"/>
      <family val="0"/>
    </font>
    <font>
      <i/>
      <sz val="10"/>
      <name val="Lucida Sans Unicode"/>
      <family val="2"/>
    </font>
    <font>
      <sz val="8"/>
      <name val="Lucida Sans Unicode"/>
      <family val="0"/>
    </font>
    <font>
      <b/>
      <i/>
      <sz val="11"/>
      <color indexed="10"/>
      <name val="Lucida Sans Unicod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6" fontId="3" fillId="0" borderId="8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0" fontId="4" fillId="0" borderId="6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1" xfId="0" applyFont="1" applyBorder="1" applyAlignment="1">
      <alignment horizontal="left" indent="2"/>
    </xf>
    <xf numFmtId="166" fontId="7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2" fillId="0" borderId="12" xfId="0" applyFont="1" applyBorder="1" applyAlignment="1">
      <alignment horizontal="left" indent="2"/>
    </xf>
    <xf numFmtId="0" fontId="1" fillId="0" borderId="13" xfId="0" applyFont="1" applyFill="1" applyBorder="1" applyAlignment="1">
      <alignment horizontal="left" indent="2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6" xfId="0" applyFont="1" applyBorder="1" applyAlignment="1">
      <alignment wrapText="1"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A1">
      <selection activeCell="F5" sqref="F5"/>
    </sheetView>
  </sheetViews>
  <sheetFormatPr defaultColWidth="8.88671875" defaultRowHeight="14.25"/>
  <cols>
    <col min="1" max="1" width="24.4453125" style="0" bestFit="1" customWidth="1"/>
    <col min="2" max="3" width="4.4453125" style="0" bestFit="1" customWidth="1"/>
    <col min="4" max="4" width="4.88671875" style="0" bestFit="1" customWidth="1"/>
    <col min="5" max="9" width="4.4453125" style="0" bestFit="1" customWidth="1"/>
    <col min="10" max="10" width="5.88671875" style="0" customWidth="1"/>
    <col min="11" max="11" width="5.4453125" style="0" customWidth="1"/>
    <col min="12" max="12" width="4.3359375" style="0" customWidth="1"/>
    <col min="13" max="13" width="4.4453125" style="0" customWidth="1"/>
    <col min="14" max="14" width="6.4453125" style="0" customWidth="1"/>
    <col min="15" max="15" width="7.4453125" style="0" customWidth="1"/>
    <col min="16" max="16" width="10.5546875" style="0" customWidth="1"/>
  </cols>
  <sheetData>
    <row r="1" ht="18.75">
      <c r="A1" s="51" t="s">
        <v>27</v>
      </c>
    </row>
    <row r="3" spans="1:16" s="6" customFormat="1" ht="12.75">
      <c r="A3" s="1" t="s">
        <v>0</v>
      </c>
      <c r="B3" s="2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  <c r="N3" s="5" t="s">
        <v>1</v>
      </c>
      <c r="O3" s="5" t="s">
        <v>2</v>
      </c>
      <c r="P3" s="5" t="s">
        <v>25</v>
      </c>
    </row>
    <row r="4" spans="2:16" s="6" customFormat="1" ht="12.75"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5"/>
      <c r="O4" s="5"/>
      <c r="P4" s="5"/>
    </row>
    <row r="5" spans="1:16" s="6" customFormat="1" ht="45" customHeight="1">
      <c r="A5" s="42" t="s">
        <v>19</v>
      </c>
      <c r="B5" s="14">
        <f>SUM(B6:B8)</f>
        <v>0</v>
      </c>
      <c r="C5" s="15">
        <f aca="true" t="shared" si="0" ref="C5:M5">SUM(C6:C8)</f>
        <v>0</v>
      </c>
      <c r="D5" s="15">
        <f t="shared" si="0"/>
        <v>20</v>
      </c>
      <c r="E5" s="15">
        <f t="shared" si="0"/>
        <v>28</v>
      </c>
      <c r="F5" s="15">
        <f t="shared" si="0"/>
        <v>17</v>
      </c>
      <c r="G5" s="15">
        <f t="shared" si="0"/>
        <v>15</v>
      </c>
      <c r="H5" s="15">
        <f t="shared" si="0"/>
        <v>18.3</v>
      </c>
      <c r="I5" s="15">
        <f t="shared" si="0"/>
        <v>24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6">
        <f>SUM(N6:N8)</f>
        <v>122.3</v>
      </c>
      <c r="O5" s="16">
        <f>SUM(O6:O8)</f>
        <v>18.345</v>
      </c>
      <c r="P5" s="17">
        <f>SUM(P6:P8)</f>
        <v>140.64499999999998</v>
      </c>
    </row>
    <row r="6" spans="1:16" s="6" customFormat="1" ht="14.25">
      <c r="A6" s="18" t="s">
        <v>16</v>
      </c>
      <c r="B6" s="19"/>
      <c r="C6" s="20"/>
      <c r="D6" s="20">
        <v>20</v>
      </c>
      <c r="E6" s="20">
        <v>20</v>
      </c>
      <c r="F6" s="20">
        <v>8</v>
      </c>
      <c r="G6" s="20"/>
      <c r="H6" s="20"/>
      <c r="I6" s="20"/>
      <c r="J6" s="20"/>
      <c r="K6" s="20"/>
      <c r="L6" s="20"/>
      <c r="M6" s="21"/>
      <c r="N6" s="19">
        <f>SUM(B6:M6)</f>
        <v>48</v>
      </c>
      <c r="O6" s="20">
        <f>0.15*N6</f>
        <v>7.199999999999999</v>
      </c>
      <c r="P6" s="21">
        <f>N6+O6</f>
        <v>55.2</v>
      </c>
    </row>
    <row r="7" spans="1:16" s="6" customFormat="1" ht="14.25">
      <c r="A7" s="22" t="s">
        <v>17</v>
      </c>
      <c r="B7" s="10"/>
      <c r="C7" s="11"/>
      <c r="D7" s="11"/>
      <c r="E7" s="11"/>
      <c r="F7" s="11"/>
      <c r="G7" s="11"/>
      <c r="H7" s="11">
        <v>3.3</v>
      </c>
      <c r="I7" s="11">
        <v>9</v>
      </c>
      <c r="J7" s="11"/>
      <c r="K7" s="11"/>
      <c r="L7" s="11"/>
      <c r="M7" s="12"/>
      <c r="N7" s="10">
        <f>SUM(B7:M7)</f>
        <v>12.3</v>
      </c>
      <c r="O7" s="11">
        <f>0.15*N7</f>
        <v>1.845</v>
      </c>
      <c r="P7" s="12">
        <f>N7+O7</f>
        <v>14.145000000000001</v>
      </c>
    </row>
    <row r="8" spans="1:16" ht="14.25">
      <c r="A8" s="23" t="s">
        <v>18</v>
      </c>
      <c r="B8" s="24"/>
      <c r="C8" s="25"/>
      <c r="D8" s="25"/>
      <c r="E8" s="25">
        <v>8</v>
      </c>
      <c r="F8" s="25">
        <v>9</v>
      </c>
      <c r="G8" s="25">
        <v>15</v>
      </c>
      <c r="H8" s="25">
        <v>15</v>
      </c>
      <c r="I8" s="25">
        <v>15</v>
      </c>
      <c r="J8" s="25"/>
      <c r="K8" s="25"/>
      <c r="L8" s="25"/>
      <c r="M8" s="26"/>
      <c r="N8" s="24">
        <f>SUM(B8:M8)</f>
        <v>62</v>
      </c>
      <c r="O8" s="25">
        <f>0.15*N8</f>
        <v>9.299999999999999</v>
      </c>
      <c r="P8" s="26">
        <f>N8+O8</f>
        <v>71.3</v>
      </c>
    </row>
    <row r="9" spans="1:16" ht="30" customHeight="1">
      <c r="A9" s="42" t="s">
        <v>22</v>
      </c>
      <c r="B9" s="14">
        <f>SUM(B10:B12)</f>
        <v>20</v>
      </c>
      <c r="C9" s="27">
        <f aca="true" t="shared" si="1" ref="C9:M9">SUM(C10:C12)</f>
        <v>55</v>
      </c>
      <c r="D9" s="27">
        <f t="shared" si="1"/>
        <v>55.7</v>
      </c>
      <c r="E9" s="27">
        <f t="shared" si="1"/>
        <v>39</v>
      </c>
      <c r="F9" s="27">
        <f t="shared" si="1"/>
        <v>6.7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8">
        <f>SUM(N10:N12)</f>
        <v>176.4</v>
      </c>
      <c r="O9" s="28">
        <f>SUM(O10:O12)</f>
        <v>26.46</v>
      </c>
      <c r="P9" s="29">
        <f>SUM(P10:P12)</f>
        <v>202.86</v>
      </c>
    </row>
    <row r="10" spans="1:16" ht="14.25">
      <c r="A10" s="18" t="s">
        <v>16</v>
      </c>
      <c r="B10" s="30"/>
      <c r="C10" s="31">
        <v>30</v>
      </c>
      <c r="D10" s="31">
        <v>30</v>
      </c>
      <c r="E10" s="31">
        <v>30</v>
      </c>
      <c r="F10" s="31">
        <v>6.7</v>
      </c>
      <c r="G10" s="31"/>
      <c r="H10" s="31"/>
      <c r="I10" s="31"/>
      <c r="J10" s="31"/>
      <c r="K10" s="31"/>
      <c r="L10" s="31"/>
      <c r="M10" s="32"/>
      <c r="N10" s="19">
        <f>SUM(B10:M10)</f>
        <v>96.7</v>
      </c>
      <c r="O10" s="20">
        <f>0.15*N10</f>
        <v>14.504999999999999</v>
      </c>
      <c r="P10" s="21">
        <f>N10+O10</f>
        <v>111.205</v>
      </c>
    </row>
    <row r="11" spans="1:16" ht="14.25">
      <c r="A11" s="22" t="s">
        <v>17</v>
      </c>
      <c r="B11" s="33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10">
        <f>SUM(B11:M11)</f>
        <v>0</v>
      </c>
      <c r="O11" s="11">
        <f>0.15*N11</f>
        <v>0</v>
      </c>
      <c r="P11" s="12">
        <f>N11+O11</f>
        <v>0</v>
      </c>
    </row>
    <row r="12" spans="1:16" ht="14.25">
      <c r="A12" s="23" t="s">
        <v>18</v>
      </c>
      <c r="B12" s="37">
        <v>20</v>
      </c>
      <c r="C12" s="38">
        <v>25</v>
      </c>
      <c r="D12" s="38">
        <v>25.7</v>
      </c>
      <c r="E12" s="38">
        <v>9</v>
      </c>
      <c r="F12" s="38"/>
      <c r="G12" s="38"/>
      <c r="H12" s="38"/>
      <c r="I12" s="38"/>
      <c r="J12" s="38"/>
      <c r="K12" s="38"/>
      <c r="L12" s="38"/>
      <c r="M12" s="39"/>
      <c r="N12" s="24">
        <f>SUM(B12:M12)</f>
        <v>79.7</v>
      </c>
      <c r="O12" s="25">
        <f>0.15*N12</f>
        <v>11.955</v>
      </c>
      <c r="P12" s="26">
        <f>N12+O12</f>
        <v>91.655</v>
      </c>
    </row>
    <row r="13" spans="1:16" ht="29.25" customHeight="1">
      <c r="A13" s="13" t="s">
        <v>15</v>
      </c>
      <c r="B13" s="14">
        <f aca="true" t="shared" si="2" ref="B13:P13">SUM(B14:B16)</f>
        <v>8</v>
      </c>
      <c r="C13" s="27">
        <f t="shared" si="2"/>
        <v>4</v>
      </c>
      <c r="D13" s="27">
        <f t="shared" si="2"/>
        <v>4</v>
      </c>
      <c r="E13" s="27">
        <f t="shared" si="2"/>
        <v>0</v>
      </c>
      <c r="F13" s="27">
        <f t="shared" si="2"/>
        <v>4</v>
      </c>
      <c r="G13" s="27">
        <f t="shared" si="2"/>
        <v>4</v>
      </c>
      <c r="H13" s="27">
        <f t="shared" si="2"/>
        <v>7.4</v>
      </c>
      <c r="I13" s="27">
        <f t="shared" si="2"/>
        <v>6</v>
      </c>
      <c r="J13" s="27">
        <f t="shared" si="2"/>
        <v>10</v>
      </c>
      <c r="K13" s="27">
        <f t="shared" si="2"/>
        <v>10</v>
      </c>
      <c r="L13" s="27">
        <f t="shared" si="2"/>
        <v>5</v>
      </c>
      <c r="M13" s="27">
        <f t="shared" si="2"/>
        <v>7.3</v>
      </c>
      <c r="N13" s="28">
        <f t="shared" si="2"/>
        <v>69.7</v>
      </c>
      <c r="O13" s="28">
        <f t="shared" si="2"/>
        <v>10.455</v>
      </c>
      <c r="P13" s="29">
        <f t="shared" si="2"/>
        <v>80.155</v>
      </c>
    </row>
    <row r="14" spans="1:16" ht="14.25">
      <c r="A14" s="18" t="s">
        <v>16</v>
      </c>
      <c r="B14" s="30"/>
      <c r="C14" s="31"/>
      <c r="D14" s="31"/>
      <c r="E14" s="31"/>
      <c r="F14" s="31"/>
      <c r="G14" s="31"/>
      <c r="H14" s="31">
        <v>2.4</v>
      </c>
      <c r="I14" s="31">
        <v>2</v>
      </c>
      <c r="J14" s="31"/>
      <c r="K14" s="31"/>
      <c r="L14" s="31"/>
      <c r="M14" s="32"/>
      <c r="N14" s="19">
        <f>SUM(B14:M14)</f>
        <v>4.4</v>
      </c>
      <c r="O14" s="20">
        <f>0.15*N14</f>
        <v>0.66</v>
      </c>
      <c r="P14" s="21">
        <f>N14+O14</f>
        <v>5.0600000000000005</v>
      </c>
    </row>
    <row r="15" spans="1:16" ht="17.25">
      <c r="A15" s="22" t="s">
        <v>17</v>
      </c>
      <c r="B15" s="46" t="s">
        <v>23</v>
      </c>
      <c r="C15" s="44"/>
      <c r="D15" s="44"/>
      <c r="E15" s="35"/>
      <c r="F15" s="46" t="s">
        <v>20</v>
      </c>
      <c r="G15" s="45"/>
      <c r="H15" s="45"/>
      <c r="I15" s="45"/>
      <c r="J15" s="49" t="s">
        <v>24</v>
      </c>
      <c r="K15" s="47"/>
      <c r="L15" s="47"/>
      <c r="M15" s="48"/>
      <c r="N15" s="10">
        <f>SUM(B15:M15)</f>
        <v>0</v>
      </c>
      <c r="O15" s="11">
        <f>0.15*N15</f>
        <v>0</v>
      </c>
      <c r="P15" s="12">
        <f>N15+O15</f>
        <v>0</v>
      </c>
    </row>
    <row r="16" spans="1:16" ht="14.25">
      <c r="A16" s="23" t="s">
        <v>18</v>
      </c>
      <c r="B16" s="37">
        <v>8</v>
      </c>
      <c r="C16" s="38">
        <v>4</v>
      </c>
      <c r="D16" s="38">
        <v>4</v>
      </c>
      <c r="E16" s="38"/>
      <c r="F16" s="38">
        <v>4</v>
      </c>
      <c r="G16" s="38">
        <v>4</v>
      </c>
      <c r="H16" s="38">
        <v>5</v>
      </c>
      <c r="I16" s="38">
        <v>4</v>
      </c>
      <c r="J16" s="38">
        <v>10</v>
      </c>
      <c r="K16" s="38">
        <v>10</v>
      </c>
      <c r="L16" s="38">
        <v>5</v>
      </c>
      <c r="M16" s="39">
        <v>7.3</v>
      </c>
      <c r="N16" s="24">
        <f>SUM(B16:M16)</f>
        <v>65.3</v>
      </c>
      <c r="O16" s="25">
        <f>0.15*N16</f>
        <v>9.795</v>
      </c>
      <c r="P16" s="26">
        <f>N16+O16</f>
        <v>75.095</v>
      </c>
    </row>
    <row r="17" spans="1:16" ht="14.25">
      <c r="A17" s="50" t="s">
        <v>26</v>
      </c>
      <c r="B17" s="40">
        <f>B5+B9+B13</f>
        <v>28</v>
      </c>
      <c r="C17" s="40">
        <f aca="true" t="shared" si="3" ref="C17:M17">C5+C9+C13</f>
        <v>59</v>
      </c>
      <c r="D17" s="40">
        <f t="shared" si="3"/>
        <v>79.7</v>
      </c>
      <c r="E17" s="40">
        <f t="shared" si="3"/>
        <v>67</v>
      </c>
      <c r="F17" s="40">
        <f t="shared" si="3"/>
        <v>27.7</v>
      </c>
      <c r="G17" s="40">
        <f t="shared" si="3"/>
        <v>19</v>
      </c>
      <c r="H17" s="40">
        <f t="shared" si="3"/>
        <v>25.700000000000003</v>
      </c>
      <c r="I17" s="40">
        <f t="shared" si="3"/>
        <v>30</v>
      </c>
      <c r="J17" s="40">
        <f t="shared" si="3"/>
        <v>10</v>
      </c>
      <c r="K17" s="40">
        <f t="shared" si="3"/>
        <v>10</v>
      </c>
      <c r="L17" s="40">
        <f t="shared" si="3"/>
        <v>5</v>
      </c>
      <c r="M17" s="40">
        <f t="shared" si="3"/>
        <v>7.3</v>
      </c>
      <c r="N17" s="40">
        <f>SUM(B17:M17)</f>
        <v>368.4</v>
      </c>
      <c r="O17" s="40">
        <f>0.15*N17</f>
        <v>55.26</v>
      </c>
      <c r="P17" s="40">
        <f>N17+O17</f>
        <v>423.65999999999997</v>
      </c>
    </row>
    <row r="18" spans="2:16" ht="14.25">
      <c r="B18" s="43"/>
      <c r="C18" s="44"/>
      <c r="D18" s="44"/>
      <c r="P18" s="41"/>
    </row>
    <row r="20" ht="14.25">
      <c r="A20" t="s">
        <v>21</v>
      </c>
    </row>
  </sheetData>
  <mergeCells count="3">
    <mergeCell ref="N3:N4"/>
    <mergeCell ref="O3:O4"/>
    <mergeCell ref="P3:P4"/>
  </mergeCells>
  <printOptions/>
  <pageMargins left="0.5" right="0.5" top="1" bottom="1" header="0.5" footer="0.5"/>
  <pageSetup fitToHeight="1" fitToWidth="1" horizontalDpi="600" verticalDpi="600" orientation="landscape" pageOrder="overThenDown" scale="98" r:id="rId1"/>
  <headerFooter alignWithMargins="0">
    <oddHeader>&amp;CCost Spread for Vacuum Vessel Prototype RFP 03-008F
Major Tool and Machine</oddHeader>
    <oddFooter>&amp;L&amp;D&amp;C&amp;P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Major Tool &amp; 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Department</dc:creator>
  <cp:keywords/>
  <dc:description/>
  <cp:lastModifiedBy>IS Department</cp:lastModifiedBy>
  <cp:lastPrinted>2003-02-13T20:01:52Z</cp:lastPrinted>
  <dcterms:created xsi:type="dcterms:W3CDTF">2003-02-13T19:42:00Z</dcterms:created>
  <dcterms:modified xsi:type="dcterms:W3CDTF">2003-02-13T20:01:57Z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529597872</vt:i4>
  </property>
  <property fmtid="{D5CDD505-2E9C-101B-9397-08002B2CF9AE}" pid="4" name="_EmailSubje">
    <vt:lpwstr>Follow-up on telecon with Major Tool</vt:lpwstr>
  </property>
  <property fmtid="{D5CDD505-2E9C-101B-9397-08002B2CF9AE}" pid="5" name="_AuthorEma">
    <vt:lpwstr>JCUSTER@majortool.com</vt:lpwstr>
  </property>
  <property fmtid="{D5CDD505-2E9C-101B-9397-08002B2CF9AE}" pid="6" name="_AuthorEmailDisplayNa">
    <vt:lpwstr>Custer, John</vt:lpwstr>
  </property>
</Properties>
</file>