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6155" windowHeight="12810" tabRatio="495" firstSheet="1" activeTab="2"/>
  </bookViews>
  <sheets>
    <sheet name="Turn to Turn Standoff" sheetId="1" r:id="rId1"/>
    <sheet name="Ground Plane Standoff" sheetId="2" r:id="rId2"/>
    <sheet name="Insulation Build Up" sheetId="3" r:id="rId3"/>
  </sheets>
  <definedNames/>
  <calcPr fullCalcOnLoad="1"/>
</workbook>
</file>

<file path=xl/sharedStrings.xml><?xml version="1.0" encoding="utf-8"?>
<sst xmlns="http://schemas.openxmlformats.org/spreadsheetml/2006/main" count="71" uniqueCount="37">
  <si>
    <t>KV</t>
  </si>
  <si>
    <t>Insulation Build Up</t>
  </si>
  <si>
    <t>1/2 Lap Layer Dry Glass</t>
  </si>
  <si>
    <t>Kapton</t>
  </si>
  <si>
    <t>Glass</t>
  </si>
  <si>
    <t>Inches</t>
  </si>
  <si>
    <t>(Operating Volatage x 2) + 1</t>
  </si>
  <si>
    <t>Operating 
Voltage (KV)</t>
  </si>
  <si>
    <t>Maintenance Field Test Voltage (KV)</t>
  </si>
  <si>
    <t>Manufacturing Test Voltage (KV)</t>
  </si>
  <si>
    <t>Maintenance Test Voltage
 x 1.5</t>
  </si>
  <si>
    <t>Manufacturing Test Voltage
 x 1.5</t>
  </si>
  <si>
    <t>Turn to Turn Glass Thickness</t>
  </si>
  <si>
    <t>Turn to Turn (KV)</t>
  </si>
  <si>
    <t>KV per Mil Glass</t>
  </si>
  <si>
    <t>NCSX Coil Voltage Standoff Requirements Turn to Turn</t>
  </si>
  <si>
    <t>NCSX Coil Voltage Standoff Requirements Ground Plane</t>
  </si>
  <si>
    <t>per coil for coils in series</t>
  </si>
  <si>
    <t>Ground + Turn Insulation</t>
  </si>
  <si>
    <r>
      <t>Safety Factor to GND</t>
    </r>
    <r>
      <rPr>
        <b/>
        <sz val="14"/>
        <rFont val="Arial"/>
        <family val="2"/>
      </rPr>
      <t xml:space="preserve">
</t>
    </r>
    <r>
      <rPr>
        <b/>
        <sz val="10"/>
        <rFont val="Arial"/>
        <family val="2"/>
      </rPr>
      <t>(Standoff to Ground / Design Voltage Standoff Requirement)</t>
    </r>
  </si>
  <si>
    <t>** During Field Hi Pot Turn to Turn Voltage potential is ZERO</t>
  </si>
  <si>
    <t>Trim</t>
  </si>
  <si>
    <t>per Raki Requirement</t>
  </si>
  <si>
    <t>Trim Ground Wrap</t>
  </si>
  <si>
    <t>Trim Turn to Turn</t>
  </si>
  <si>
    <t>note: = #coils x #Boundaries</t>
  </si>
  <si>
    <t>For Turn to Turn Voltage Divide Total Voltage By #Layers-1</t>
  </si>
  <si>
    <t>Max Operating 
Voltage (KV)</t>
  </si>
  <si>
    <t>Design Requirement for Volatge Standoff (Turn to Turn x10)  (KV)</t>
  </si>
  <si>
    <t>Calculated Standoff to Ground KV</t>
  </si>
  <si>
    <t>Calculated Ground Wrap Long Term Break Down</t>
  </si>
  <si>
    <t>Calculated Coil Turn Long Term Break Down (90V/mil+Kapton)</t>
  </si>
  <si>
    <t>Design Volatge Standoff Requirement (KV)</t>
  </si>
  <si>
    <t>Calculated Kapton Standoff (KV)</t>
  </si>
  <si>
    <t>Calculated Total Turn to Turn Break Down Voltage (KV)</t>
  </si>
  <si>
    <r>
      <t xml:space="preserve">Safety Factor
</t>
    </r>
    <r>
      <rPr>
        <b/>
        <sz val="12"/>
        <rFont val="Arial"/>
        <family val="2"/>
      </rPr>
      <t>(Calculated Break Down Voltage / Design Requirement for Voltage Standoff)</t>
    </r>
  </si>
  <si>
    <t>Calculated Coil Turn to Turn Long Term Break Down (90V/mil) Glass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</si>
</sst>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2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sz val="14"/>
      <color indexed="17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16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4" fontId="1" fillId="0" borderId="13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2" fontId="3" fillId="0" borderId="14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3" fillId="0" borderId="21" xfId="0" applyFont="1" applyBorder="1" applyAlignment="1">
      <alignment vertical="top" wrapText="1"/>
    </xf>
    <xf numFmtId="0" fontId="1" fillId="0" borderId="22" xfId="0" applyFont="1" applyBorder="1" applyAlignment="1">
      <alignment wrapText="1"/>
    </xf>
    <xf numFmtId="2" fontId="9" fillId="0" borderId="23" xfId="0" applyNumberFormat="1" applyFont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164" fontId="11" fillId="0" borderId="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vertical="top" wrapText="1"/>
    </xf>
    <xf numFmtId="0" fontId="0" fillId="0" borderId="22" xfId="0" applyBorder="1" applyAlignment="1">
      <alignment/>
    </xf>
    <xf numFmtId="164" fontId="9" fillId="0" borderId="23" xfId="0" applyNumberFormat="1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164" fontId="10" fillId="0" borderId="9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10" sqref="C10"/>
    </sheetView>
  </sheetViews>
  <sheetFormatPr defaultColWidth="9.140625" defaultRowHeight="12.75"/>
  <cols>
    <col min="1" max="1" width="46.8515625" style="1" customWidth="1"/>
    <col min="2" max="2" width="18.00390625" style="1" customWidth="1"/>
    <col min="3" max="3" width="11.00390625" style="2" customWidth="1"/>
    <col min="4" max="4" width="9.00390625" style="3" customWidth="1"/>
    <col min="5" max="16384" width="9.140625" style="3" customWidth="1"/>
  </cols>
  <sheetData>
    <row r="1" spans="1:3" ht="18.75" thickBot="1">
      <c r="A1" s="87" t="s">
        <v>15</v>
      </c>
      <c r="B1" s="88"/>
      <c r="C1" s="89"/>
    </row>
    <row r="2" spans="1:3" ht="18">
      <c r="A2" s="67">
        <v>39513</v>
      </c>
      <c r="B2" s="68"/>
      <c r="C2" s="69"/>
    </row>
    <row r="3" spans="1:3" s="21" customFormat="1" ht="15" customHeight="1">
      <c r="A3" s="24"/>
      <c r="B3" s="15"/>
      <c r="C3" s="70"/>
    </row>
    <row r="4" spans="1:3" ht="3.75" customHeight="1">
      <c r="A4" s="24"/>
      <c r="B4" s="4"/>
      <c r="C4" s="23"/>
    </row>
    <row r="5" spans="1:4" ht="45.75" customHeight="1">
      <c r="A5" s="71" t="s">
        <v>7</v>
      </c>
      <c r="B5" s="14" t="s">
        <v>17</v>
      </c>
      <c r="C5" s="26">
        <v>1</v>
      </c>
      <c r="D5" s="3" t="s">
        <v>22</v>
      </c>
    </row>
    <row r="6" spans="1:3" ht="36">
      <c r="A6" s="71" t="s">
        <v>26</v>
      </c>
      <c r="B6" s="14" t="s">
        <v>25</v>
      </c>
      <c r="C6" s="26">
        <v>10</v>
      </c>
    </row>
    <row r="7" spans="1:3" ht="29.25" customHeight="1">
      <c r="A7" s="71" t="s">
        <v>13</v>
      </c>
      <c r="B7" s="4"/>
      <c r="C7" s="26">
        <f>C5/C6</f>
        <v>0.1</v>
      </c>
    </row>
    <row r="8" spans="1:3" ht="51" customHeight="1">
      <c r="A8" s="71" t="s">
        <v>28</v>
      </c>
      <c r="B8" s="20"/>
      <c r="C8" s="27">
        <f>C7*10</f>
        <v>1</v>
      </c>
    </row>
    <row r="9" spans="1:3" ht="4.5" customHeight="1">
      <c r="A9" s="72"/>
      <c r="B9" s="68"/>
      <c r="C9" s="73"/>
    </row>
    <row r="10" spans="1:3" ht="18">
      <c r="A10" s="71" t="s">
        <v>12</v>
      </c>
      <c r="B10" s="4"/>
      <c r="C10" s="74">
        <f>('Insulation Build Up'!C31+'Insulation Build Up'!C32)*2</f>
        <v>0.0048</v>
      </c>
    </row>
    <row r="11" spans="1:3" ht="60.75" customHeight="1">
      <c r="A11" s="71" t="s">
        <v>36</v>
      </c>
      <c r="B11" s="4"/>
      <c r="C11" s="29">
        <f>C10*90*2</f>
        <v>0.8639999999999999</v>
      </c>
    </row>
    <row r="12" spans="1:3" ht="32.25" customHeight="1">
      <c r="A12" s="71" t="s">
        <v>33</v>
      </c>
      <c r="B12" s="4"/>
      <c r="C12" s="29">
        <f>7.7*2</f>
        <v>15.4</v>
      </c>
    </row>
    <row r="13" spans="1:3" ht="44.25" customHeight="1" thickBot="1">
      <c r="A13" s="75" t="s">
        <v>34</v>
      </c>
      <c r="B13" s="76"/>
      <c r="C13" s="77">
        <f>C12+C11</f>
        <v>16.264</v>
      </c>
    </row>
    <row r="14" spans="1:3" s="7" customFormat="1" ht="65.25" customHeight="1" thickBot="1">
      <c r="A14" s="78" t="s">
        <v>35</v>
      </c>
      <c r="B14" s="79"/>
      <c r="C14" s="80">
        <f>C13/C8</f>
        <v>16.264</v>
      </c>
    </row>
    <row r="15" ht="35.25" customHeight="1">
      <c r="A15" s="21" t="s">
        <v>20</v>
      </c>
    </row>
    <row r="17" ht="18">
      <c r="A17" s="16"/>
    </row>
    <row r="18" ht="18">
      <c r="A18" s="16"/>
    </row>
    <row r="19" ht="18">
      <c r="A19" s="16"/>
    </row>
    <row r="20" ht="18">
      <c r="A20" s="16"/>
    </row>
  </sheetData>
  <printOptions/>
  <pageMargins left="0.75" right="0.75" top="0.57" bottom="0.52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0" sqref="C10"/>
    </sheetView>
  </sheetViews>
  <sheetFormatPr defaultColWidth="9.140625" defaultRowHeight="12.75"/>
  <cols>
    <col min="1" max="1" width="38.57421875" style="0" customWidth="1"/>
    <col min="2" max="2" width="29.421875" style="0" customWidth="1"/>
    <col min="3" max="3" width="15.28125" style="0" customWidth="1"/>
  </cols>
  <sheetData>
    <row r="1" spans="1:3" ht="18.75" thickBot="1">
      <c r="A1" s="35" t="s">
        <v>16</v>
      </c>
      <c r="B1" s="36"/>
      <c r="C1" s="37"/>
    </row>
    <row r="2" spans="1:3" ht="22.5" customHeight="1">
      <c r="A2" s="32">
        <v>39513</v>
      </c>
      <c r="B2" s="33"/>
      <c r="C2" s="34"/>
    </row>
    <row r="3" spans="1:3" ht="55.5" customHeight="1">
      <c r="A3" s="22"/>
      <c r="B3" s="4"/>
      <c r="C3" s="23" t="s">
        <v>21</v>
      </c>
    </row>
    <row r="4" spans="1:3" ht="18">
      <c r="A4" s="24"/>
      <c r="B4" s="4"/>
      <c r="C4" s="23"/>
    </row>
    <row r="5" spans="1:3" ht="31.5">
      <c r="A5" s="25" t="s">
        <v>27</v>
      </c>
      <c r="B5" s="4"/>
      <c r="C5" s="26">
        <v>1</v>
      </c>
    </row>
    <row r="6" spans="1:3" ht="31.5" customHeight="1">
      <c r="A6" s="25" t="s">
        <v>8</v>
      </c>
      <c r="B6" s="20" t="s">
        <v>6</v>
      </c>
      <c r="C6" s="26">
        <f>C5*2+1</f>
        <v>3</v>
      </c>
    </row>
    <row r="7" spans="1:3" ht="40.5" customHeight="1">
      <c r="A7" s="25" t="s">
        <v>9</v>
      </c>
      <c r="B7" s="20" t="s">
        <v>10</v>
      </c>
      <c r="C7" s="26">
        <f>C6*1.5</f>
        <v>4.5</v>
      </c>
    </row>
    <row r="8" spans="1:3" ht="40.5" customHeight="1">
      <c r="A8" s="25" t="s">
        <v>32</v>
      </c>
      <c r="B8" s="20" t="s">
        <v>11</v>
      </c>
      <c r="C8" s="27">
        <f>C7*1.5</f>
        <v>6.75</v>
      </c>
    </row>
    <row r="9" spans="1:3" ht="18">
      <c r="A9" s="25"/>
      <c r="B9" s="4"/>
      <c r="C9" s="28"/>
    </row>
    <row r="10" spans="1:3" ht="37.5" customHeight="1">
      <c r="A10" s="25" t="s">
        <v>31</v>
      </c>
      <c r="B10" s="4"/>
      <c r="C10" s="29">
        <f>'Turn to Turn Standoff'!C13/2</f>
        <v>8.132</v>
      </c>
    </row>
    <row r="11" spans="1:3" ht="36" customHeight="1">
      <c r="A11" s="30" t="s">
        <v>30</v>
      </c>
      <c r="B11" s="17"/>
      <c r="C11" s="31">
        <f>'Insulation Build Up'!E27</f>
        <v>10.799999999999997</v>
      </c>
    </row>
    <row r="12" spans="1:3" ht="29.25" customHeight="1" thickBot="1">
      <c r="A12" s="81" t="s">
        <v>29</v>
      </c>
      <c r="B12" s="82" t="s">
        <v>18</v>
      </c>
      <c r="C12" s="83">
        <f>C10+C11</f>
        <v>18.931999999999995</v>
      </c>
    </row>
    <row r="13" spans="1:3" s="18" customFormat="1" ht="46.5" customHeight="1" thickBot="1">
      <c r="A13" s="84" t="s">
        <v>19</v>
      </c>
      <c r="B13" s="85"/>
      <c r="C13" s="86">
        <f>C12/C8</f>
        <v>2.80474074074074</v>
      </c>
    </row>
    <row r="14" ht="30.75" customHeight="1"/>
  </sheetData>
  <printOptions/>
  <pageMargins left="0.75" right="0.75" top="1" bottom="1" header="0.5" footer="0.5"/>
  <pageSetup horizontalDpi="600" verticalDpi="600" orientation="landscape" paperSize="1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F40" sqref="F40"/>
    </sheetView>
  </sheetViews>
  <sheetFormatPr defaultColWidth="9.140625" defaultRowHeight="12.75"/>
  <cols>
    <col min="1" max="1" width="26.140625" style="0" customWidth="1"/>
    <col min="2" max="2" width="15.140625" style="5" customWidth="1"/>
    <col min="3" max="3" width="12.7109375" style="6" customWidth="1"/>
    <col min="4" max="4" width="8.00390625" style="6" customWidth="1"/>
    <col min="5" max="5" width="13.421875" style="6" customWidth="1"/>
    <col min="6" max="6" width="4.00390625" style="0" customWidth="1"/>
    <col min="8" max="8" width="22.28125" style="0" customWidth="1"/>
  </cols>
  <sheetData>
    <row r="1" spans="1:8" ht="26.25" customHeight="1">
      <c r="A1" s="38" t="s">
        <v>1</v>
      </c>
      <c r="B1" s="39"/>
      <c r="C1" s="40"/>
      <c r="D1" s="40"/>
      <c r="E1" s="41"/>
      <c r="F1" s="42"/>
      <c r="G1" s="8"/>
      <c r="H1" s="8"/>
    </row>
    <row r="2" spans="1:8" ht="15">
      <c r="A2" s="43"/>
      <c r="B2" s="12"/>
      <c r="C2" s="19"/>
      <c r="D2" s="19"/>
      <c r="E2" s="19"/>
      <c r="F2" s="44"/>
      <c r="G2" s="8"/>
      <c r="H2" s="8"/>
    </row>
    <row r="3" spans="1:8" ht="15">
      <c r="A3" s="43" t="s">
        <v>14</v>
      </c>
      <c r="B3" s="12">
        <v>0.09</v>
      </c>
      <c r="C3" s="19"/>
      <c r="D3" s="19"/>
      <c r="E3" s="19"/>
      <c r="F3" s="44"/>
      <c r="G3" s="8"/>
      <c r="H3" s="8"/>
    </row>
    <row r="4" spans="1:8" ht="15">
      <c r="A4" s="43"/>
      <c r="B4" s="12"/>
      <c r="C4" s="19"/>
      <c r="D4" s="19"/>
      <c r="E4" s="19"/>
      <c r="F4" s="44"/>
      <c r="G4" s="8"/>
      <c r="H4" s="8"/>
    </row>
    <row r="5" spans="1:6" ht="13.5" thickBot="1">
      <c r="A5" s="45"/>
      <c r="B5" s="46"/>
      <c r="C5" s="47"/>
      <c r="D5" s="47"/>
      <c r="E5" s="47"/>
      <c r="F5" s="48"/>
    </row>
    <row r="6" spans="1:6" ht="18.75" thickBot="1">
      <c r="A6" s="62" t="s">
        <v>23</v>
      </c>
      <c r="B6" s="63"/>
      <c r="C6" s="64"/>
      <c r="D6" s="65"/>
      <c r="E6" s="64"/>
      <c r="F6" s="66"/>
    </row>
    <row r="7" spans="1:6" ht="15">
      <c r="A7" s="57" t="s">
        <v>2</v>
      </c>
      <c r="B7" s="58" t="s">
        <v>4</v>
      </c>
      <c r="C7" s="59">
        <v>0.006</v>
      </c>
      <c r="D7" s="60"/>
      <c r="E7" s="59">
        <f aca="true" t="shared" si="0" ref="E7:E18">C7*1000*0.09</f>
        <v>0.54</v>
      </c>
      <c r="F7" s="61"/>
    </row>
    <row r="8" spans="1:6" ht="15">
      <c r="A8" s="49"/>
      <c r="B8" s="9" t="s">
        <v>4</v>
      </c>
      <c r="C8" s="13">
        <v>0.006</v>
      </c>
      <c r="D8" s="10"/>
      <c r="E8" s="13">
        <f t="shared" si="0"/>
        <v>0.54</v>
      </c>
      <c r="F8" s="51"/>
    </row>
    <row r="9" spans="1:6" ht="15">
      <c r="A9" s="49" t="s">
        <v>2</v>
      </c>
      <c r="B9" s="9" t="s">
        <v>4</v>
      </c>
      <c r="C9" s="13">
        <v>0.006</v>
      </c>
      <c r="D9" s="10"/>
      <c r="E9" s="13">
        <f t="shared" si="0"/>
        <v>0.54</v>
      </c>
      <c r="F9" s="50"/>
    </row>
    <row r="10" spans="1:6" ht="15">
      <c r="A10" s="49"/>
      <c r="B10" s="9" t="s">
        <v>4</v>
      </c>
      <c r="C10" s="13">
        <v>0.006</v>
      </c>
      <c r="D10" s="10"/>
      <c r="E10" s="13">
        <f t="shared" si="0"/>
        <v>0.54</v>
      </c>
      <c r="F10" s="51"/>
    </row>
    <row r="11" spans="1:6" ht="15">
      <c r="A11" s="49" t="s">
        <v>2</v>
      </c>
      <c r="B11" s="9" t="s">
        <v>4</v>
      </c>
      <c r="C11" s="13">
        <v>0.006</v>
      </c>
      <c r="D11" s="10"/>
      <c r="E11" s="13">
        <f t="shared" si="0"/>
        <v>0.54</v>
      </c>
      <c r="F11" s="50"/>
    </row>
    <row r="12" spans="1:6" ht="15">
      <c r="A12" s="49"/>
      <c r="B12" s="9" t="s">
        <v>4</v>
      </c>
      <c r="C12" s="13">
        <v>0.006</v>
      </c>
      <c r="D12" s="10"/>
      <c r="E12" s="13">
        <f t="shared" si="0"/>
        <v>0.54</v>
      </c>
      <c r="F12" s="51"/>
    </row>
    <row r="13" spans="1:6" ht="15">
      <c r="A13" s="49" t="s">
        <v>2</v>
      </c>
      <c r="B13" s="9" t="s">
        <v>4</v>
      </c>
      <c r="C13" s="13">
        <v>0.006</v>
      </c>
      <c r="D13" s="10"/>
      <c r="E13" s="13">
        <f t="shared" si="0"/>
        <v>0.54</v>
      </c>
      <c r="F13" s="50"/>
    </row>
    <row r="14" spans="1:6" ht="15">
      <c r="A14" s="49"/>
      <c r="B14" s="9" t="s">
        <v>4</v>
      </c>
      <c r="C14" s="13">
        <v>0.006</v>
      </c>
      <c r="D14" s="10"/>
      <c r="E14" s="13">
        <f t="shared" si="0"/>
        <v>0.54</v>
      </c>
      <c r="F14" s="51"/>
    </row>
    <row r="15" spans="1:6" ht="15">
      <c r="A15" s="49" t="s">
        <v>2</v>
      </c>
      <c r="B15" s="9" t="s">
        <v>4</v>
      </c>
      <c r="C15" s="13">
        <v>0.006</v>
      </c>
      <c r="D15" s="10"/>
      <c r="E15" s="13">
        <f t="shared" si="0"/>
        <v>0.54</v>
      </c>
      <c r="F15" s="50"/>
    </row>
    <row r="16" spans="1:6" ht="15">
      <c r="A16" s="49"/>
      <c r="B16" s="9" t="s">
        <v>4</v>
      </c>
      <c r="C16" s="13">
        <v>0.006</v>
      </c>
      <c r="D16" s="10"/>
      <c r="E16" s="13">
        <f t="shared" si="0"/>
        <v>0.54</v>
      </c>
      <c r="F16" s="51"/>
    </row>
    <row r="17" spans="1:6" ht="15">
      <c r="A17" s="49" t="s">
        <v>2</v>
      </c>
      <c r="B17" s="9" t="s">
        <v>4</v>
      </c>
      <c r="C17" s="13">
        <v>0.006</v>
      </c>
      <c r="D17" s="10"/>
      <c r="E17" s="13">
        <f t="shared" si="0"/>
        <v>0.54</v>
      </c>
      <c r="F17" s="50"/>
    </row>
    <row r="18" spans="1:6" ht="15">
      <c r="A18" s="49"/>
      <c r="B18" s="9" t="s">
        <v>4</v>
      </c>
      <c r="C18" s="13">
        <v>0.006</v>
      </c>
      <c r="D18" s="10"/>
      <c r="E18" s="13">
        <f t="shared" si="0"/>
        <v>0.54</v>
      </c>
      <c r="F18" s="50"/>
    </row>
    <row r="19" spans="1:6" ht="15">
      <c r="A19" s="49" t="s">
        <v>2</v>
      </c>
      <c r="B19" s="9" t="s">
        <v>4</v>
      </c>
      <c r="C19" s="13">
        <v>0.006</v>
      </c>
      <c r="D19" s="10"/>
      <c r="E19" s="13">
        <f aca="true" t="shared" si="1" ref="E19:E26">C19*1000*0.09</f>
        <v>0.54</v>
      </c>
      <c r="F19" s="50"/>
    </row>
    <row r="20" spans="1:6" ht="15">
      <c r="A20" s="49"/>
      <c r="B20" s="9" t="s">
        <v>4</v>
      </c>
      <c r="C20" s="13">
        <v>0.006</v>
      </c>
      <c r="D20" s="10"/>
      <c r="E20" s="13">
        <f t="shared" si="1"/>
        <v>0.54</v>
      </c>
      <c r="F20" s="51"/>
    </row>
    <row r="21" spans="1:6" ht="15">
      <c r="A21" s="49" t="s">
        <v>2</v>
      </c>
      <c r="B21" s="9" t="s">
        <v>4</v>
      </c>
      <c r="C21" s="13">
        <v>0.006</v>
      </c>
      <c r="D21" s="10"/>
      <c r="E21" s="13">
        <f t="shared" si="1"/>
        <v>0.54</v>
      </c>
      <c r="F21" s="50"/>
    </row>
    <row r="22" spans="1:6" ht="15">
      <c r="A22" s="49"/>
      <c r="B22" s="9" t="s">
        <v>4</v>
      </c>
      <c r="C22" s="13">
        <v>0.006</v>
      </c>
      <c r="D22" s="10"/>
      <c r="E22" s="13">
        <f t="shared" si="1"/>
        <v>0.54</v>
      </c>
      <c r="F22" s="50"/>
    </row>
    <row r="23" spans="1:6" ht="15">
      <c r="A23" s="49" t="s">
        <v>2</v>
      </c>
      <c r="B23" s="9" t="s">
        <v>4</v>
      </c>
      <c r="C23" s="13">
        <v>0.006</v>
      </c>
      <c r="D23" s="10"/>
      <c r="E23" s="13">
        <f t="shared" si="1"/>
        <v>0.54</v>
      </c>
      <c r="F23" s="50"/>
    </row>
    <row r="24" spans="1:6" ht="15">
      <c r="A24" s="49"/>
      <c r="B24" s="9" t="s">
        <v>4</v>
      </c>
      <c r="C24" s="13">
        <v>0.006</v>
      </c>
      <c r="D24" s="10"/>
      <c r="E24" s="13">
        <f t="shared" si="1"/>
        <v>0.54</v>
      </c>
      <c r="F24" s="51"/>
    </row>
    <row r="25" spans="1:6" ht="15">
      <c r="A25" s="49" t="s">
        <v>2</v>
      </c>
      <c r="B25" s="9" t="s">
        <v>4</v>
      </c>
      <c r="C25" s="13">
        <v>0.006</v>
      </c>
      <c r="D25" s="10"/>
      <c r="E25" s="13">
        <f t="shared" si="1"/>
        <v>0.54</v>
      </c>
      <c r="F25" s="50"/>
    </row>
    <row r="26" spans="1:6" ht="15">
      <c r="A26" s="49"/>
      <c r="B26" s="9" t="s">
        <v>4</v>
      </c>
      <c r="C26" s="13">
        <v>0.006</v>
      </c>
      <c r="D26" s="10"/>
      <c r="E26" s="13">
        <f t="shared" si="1"/>
        <v>0.54</v>
      </c>
      <c r="F26" s="50"/>
    </row>
    <row r="27" spans="1:6" ht="16.5" thickBot="1">
      <c r="A27" s="52"/>
      <c r="B27" s="53"/>
      <c r="C27" s="54">
        <f>SUM(C7:C26)</f>
        <v>0.12000000000000004</v>
      </c>
      <c r="D27" s="53" t="s">
        <v>5</v>
      </c>
      <c r="E27" s="55">
        <f>SUM(E7:E26)</f>
        <v>10.799999999999997</v>
      </c>
      <c r="F27" s="56" t="s">
        <v>0</v>
      </c>
    </row>
    <row r="28" spans="1:6" ht="12.75">
      <c r="A28" s="45"/>
      <c r="B28" s="46"/>
      <c r="C28" s="47"/>
      <c r="D28" s="47"/>
      <c r="E28" s="47"/>
      <c r="F28" s="48"/>
    </row>
    <row r="29" spans="1:6" ht="13.5" thickBot="1">
      <c r="A29" s="45"/>
      <c r="B29" s="46"/>
      <c r="C29" s="47"/>
      <c r="D29" s="47"/>
      <c r="E29" s="47"/>
      <c r="F29" s="48"/>
    </row>
    <row r="30" spans="1:6" ht="18.75" thickBot="1">
      <c r="A30" s="62" t="s">
        <v>24</v>
      </c>
      <c r="B30" s="63"/>
      <c r="C30" s="64"/>
      <c r="D30" s="65"/>
      <c r="E30" s="64"/>
      <c r="F30" s="66"/>
    </row>
    <row r="31" spans="1:6" ht="15">
      <c r="A31" s="57" t="s">
        <v>2</v>
      </c>
      <c r="B31" s="58" t="s">
        <v>4</v>
      </c>
      <c r="C31" s="59">
        <v>0.0012</v>
      </c>
      <c r="D31" s="60"/>
      <c r="E31" s="59">
        <f>C31*1000*0.09</f>
        <v>0.108</v>
      </c>
      <c r="F31" s="61"/>
    </row>
    <row r="32" spans="1:6" ht="15">
      <c r="A32" s="49"/>
      <c r="B32" s="9" t="s">
        <v>4</v>
      </c>
      <c r="C32" s="13">
        <v>0.0012</v>
      </c>
      <c r="D32" s="10"/>
      <c r="E32" s="13">
        <f>C32*1000*0.09</f>
        <v>0.108</v>
      </c>
      <c r="F32" s="51"/>
    </row>
    <row r="33" spans="1:6" ht="15">
      <c r="A33" s="45"/>
      <c r="B33" s="11" t="s">
        <v>3</v>
      </c>
      <c r="C33" s="13">
        <v>0.0017</v>
      </c>
      <c r="D33" s="10"/>
      <c r="E33" s="13">
        <v>7.7</v>
      </c>
      <c r="F33" s="50"/>
    </row>
    <row r="34" spans="1:6" ht="15">
      <c r="A34" s="49"/>
      <c r="B34" s="9" t="s">
        <v>3</v>
      </c>
      <c r="C34" s="13">
        <v>0.0017</v>
      </c>
      <c r="D34" s="10"/>
      <c r="E34" s="13"/>
      <c r="F34" s="51"/>
    </row>
    <row r="35" spans="1:6" ht="16.5" thickBot="1">
      <c r="A35" s="52"/>
      <c r="B35" s="53"/>
      <c r="C35" s="54">
        <f>SUM(C31:C34)</f>
        <v>0.0058</v>
      </c>
      <c r="D35" s="53" t="s">
        <v>5</v>
      </c>
      <c r="E35" s="55">
        <f>SUM(E31:E34)</f>
        <v>7.916</v>
      </c>
      <c r="F35" s="56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Kalish</dc:creator>
  <cp:keywords/>
  <dc:description/>
  <cp:lastModifiedBy>helpdesk</cp:lastModifiedBy>
  <cp:lastPrinted>2008-03-06T18:46:10Z</cp:lastPrinted>
  <dcterms:created xsi:type="dcterms:W3CDTF">2003-01-10T19:26:54Z</dcterms:created>
  <dcterms:modified xsi:type="dcterms:W3CDTF">2008-05-02T22:28:45Z</dcterms:modified>
  <cp:category/>
  <cp:version/>
  <cp:contentType/>
  <cp:contentStatus/>
</cp:coreProperties>
</file>