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8075" windowHeight="11355" activeTab="0"/>
  </bookViews>
  <sheets>
    <sheet name="trimu_str_r3" sheetId="1" r:id="rId1"/>
  </sheets>
  <definedNames>
    <definedName name="dx">'trimu_str_r3'!$M$6:$M$45</definedName>
    <definedName name="dy">'trimu_str_r3'!$N$6:$N$45</definedName>
    <definedName name="dz">'trimu_str_r3'!$O$6:$O$45</definedName>
    <definedName name="Fx">'trimu_str_r3'!$C:$C</definedName>
    <definedName name="Fy">'trimu_str_r3'!$D$6:$D$45</definedName>
    <definedName name="Fz">'trimu_str_r3'!$E$6:$E$45</definedName>
    <definedName name="X">'trimu_str_r3'!$I$6:$I$45</definedName>
    <definedName name="Y">'trimu_str_r3'!$J$6:$J$45</definedName>
  </definedNames>
  <calcPr fullCalcOnLoad="1"/>
</workbook>
</file>

<file path=xl/sharedStrings.xml><?xml version="1.0" encoding="utf-8"?>
<sst xmlns="http://schemas.openxmlformats.org/spreadsheetml/2006/main" count="47" uniqueCount="30">
  <si>
    <t>NODE</t>
  </si>
  <si>
    <t>X</t>
  </si>
  <si>
    <t>Y</t>
  </si>
  <si>
    <t>Z</t>
  </si>
  <si>
    <t>Fx</t>
  </si>
  <si>
    <t>Fy</t>
  </si>
  <si>
    <t>Fz</t>
  </si>
  <si>
    <t>Reaction Loads In Global Rectangular Coordinate System (CS0)</t>
  </si>
  <si>
    <t>Total</t>
  </si>
  <si>
    <t>Coil Total</t>
  </si>
  <si>
    <t>CG</t>
  </si>
  <si>
    <t>Trim Coil Structural Analysis - Coil01</t>
  </si>
  <si>
    <t>dx</t>
  </si>
  <si>
    <t>dy</t>
  </si>
  <si>
    <t>dz</t>
  </si>
  <si>
    <t>Mx</t>
  </si>
  <si>
    <t>My</t>
  </si>
  <si>
    <t>Mz</t>
  </si>
  <si>
    <t>N-m</t>
  </si>
  <si>
    <t>Reaction Forces, Newtons</t>
  </si>
  <si>
    <t>Coodinates, Meters</t>
  </si>
  <si>
    <t>Moments, N-m</t>
  </si>
  <si>
    <t>Mnet</t>
  </si>
  <si>
    <t>Fnet</t>
  </si>
  <si>
    <t>lbf</t>
  </si>
  <si>
    <t>N</t>
  </si>
  <si>
    <t>in-lb</t>
  </si>
  <si>
    <t>Support 1</t>
  </si>
  <si>
    <t>Support 2</t>
  </si>
  <si>
    <t>Support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</si>
</sst>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571500</xdr:colOff>
      <xdr:row>18</xdr:row>
      <xdr:rowOff>85725</xdr:rowOff>
    </xdr:from>
    <xdr:to>
      <xdr:col>28</xdr:col>
      <xdr:colOff>104775</xdr:colOff>
      <xdr:row>38</xdr:row>
      <xdr:rowOff>133350</xdr:rowOff>
    </xdr:to>
    <xdr:grpSp>
      <xdr:nvGrpSpPr>
        <xdr:cNvPr id="1" name="Group 5"/>
        <xdr:cNvGrpSpPr>
          <a:grpSpLocks/>
        </xdr:cNvGrpSpPr>
      </xdr:nvGrpSpPr>
      <xdr:grpSpPr>
        <a:xfrm>
          <a:off x="7886700" y="3038475"/>
          <a:ext cx="4410075" cy="3286125"/>
          <a:chOff x="554" y="151"/>
          <a:chExt cx="463" cy="3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2162" t="6532" r="9628" b="15765"/>
          <a:stretch>
            <a:fillRect/>
          </a:stretch>
        </xdr:blipFill>
        <xdr:spPr>
          <a:xfrm>
            <a:off x="554" y="151"/>
            <a:ext cx="463" cy="3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580" y="187"/>
            <a:ext cx="9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Support 1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789" y="466"/>
            <a:ext cx="9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Support 3</a:t>
            </a:r>
          </a:p>
        </xdr:txBody>
      </xdr:sp>
      <xdr:sp>
        <xdr:nvSpPr>
          <xdr:cNvPr id="5" name="TextBox 4"/>
          <xdr:cNvSpPr txBox="1">
            <a:spLocks noChangeArrowheads="1"/>
          </xdr:cNvSpPr>
        </xdr:nvSpPr>
        <xdr:spPr>
          <a:xfrm>
            <a:off x="919" y="395"/>
            <a:ext cx="9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Support 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C10">
      <selection activeCell="AA46" sqref="AA46"/>
    </sheetView>
  </sheetViews>
  <sheetFormatPr defaultColWidth="9.140625" defaultRowHeight="12.75"/>
  <cols>
    <col min="1" max="1" width="19.57421875" style="0" customWidth="1"/>
    <col min="3" max="5" width="9.140625" style="2" customWidth="1"/>
    <col min="6" max="6" width="8.8515625" style="0" customWidth="1"/>
    <col min="7" max="7" width="5.421875" style="0" customWidth="1"/>
    <col min="8" max="8" width="0" style="0" hidden="1" customWidth="1"/>
    <col min="9" max="11" width="0" style="4" hidden="1" customWidth="1"/>
    <col min="12" max="12" width="2.140625" style="0" hidden="1" customWidth="1"/>
    <col min="13" max="15" width="0" style="0" hidden="1" customWidth="1"/>
    <col min="16" max="16" width="2.7109375" style="0" customWidth="1"/>
    <col min="17" max="19" width="9.140625" style="2" customWidth="1"/>
  </cols>
  <sheetData>
    <row r="1" ht="15.75">
      <c r="A1" s="5" t="s">
        <v>11</v>
      </c>
    </row>
    <row r="2" ht="12.75">
      <c r="A2" t="s">
        <v>7</v>
      </c>
    </row>
    <row r="3" ht="12.75">
      <c r="A3" s="6">
        <v>39519</v>
      </c>
    </row>
    <row r="4" spans="3:17" ht="12.75">
      <c r="C4" s="2" t="s">
        <v>19</v>
      </c>
      <c r="I4" s="4" t="s">
        <v>20</v>
      </c>
      <c r="Q4" s="2" t="s">
        <v>21</v>
      </c>
    </row>
    <row r="5" spans="1:20" ht="12.75">
      <c r="A5" t="s">
        <v>27</v>
      </c>
      <c r="B5" t="s">
        <v>0</v>
      </c>
      <c r="C5" s="2" t="s">
        <v>4</v>
      </c>
      <c r="D5" s="2" t="s">
        <v>5</v>
      </c>
      <c r="E5" s="2" t="s">
        <v>6</v>
      </c>
      <c r="F5" s="2" t="s">
        <v>23</v>
      </c>
      <c r="G5" s="2"/>
      <c r="H5" t="s">
        <v>0</v>
      </c>
      <c r="I5" s="4" t="s">
        <v>1</v>
      </c>
      <c r="J5" s="4" t="s">
        <v>2</v>
      </c>
      <c r="K5" s="4" t="s">
        <v>3</v>
      </c>
      <c r="M5" s="4" t="s">
        <v>12</v>
      </c>
      <c r="N5" s="4" t="s">
        <v>13</v>
      </c>
      <c r="O5" s="4" t="s">
        <v>14</v>
      </c>
      <c r="Q5" s="2" t="s">
        <v>15</v>
      </c>
      <c r="R5" s="2" t="s">
        <v>16</v>
      </c>
      <c r="S5" s="2" t="s">
        <v>17</v>
      </c>
      <c r="T5" s="2" t="s">
        <v>22</v>
      </c>
    </row>
    <row r="6" spans="2:19" ht="12.75">
      <c r="B6">
        <v>100615</v>
      </c>
      <c r="C6" s="2">
        <v>9723.9</v>
      </c>
      <c r="D6" s="2">
        <v>7517.7</v>
      </c>
      <c r="E6" s="2">
        <v>-2440.6</v>
      </c>
      <c r="H6">
        <v>100615</v>
      </c>
      <c r="I6" s="4">
        <v>0.73574</v>
      </c>
      <c r="J6" s="4">
        <v>-0.81701</v>
      </c>
      <c r="K6" s="4">
        <v>1.2437</v>
      </c>
      <c r="M6" s="4">
        <f>I6-I$18</f>
        <v>-0.017075000000000062</v>
      </c>
      <c r="N6" s="4">
        <f aca="true" t="shared" si="0" ref="N6:N17">J6-J$18</f>
        <v>-0.016780000000000017</v>
      </c>
      <c r="O6" s="4">
        <f aca="true" t="shared" si="1" ref="O6:O17">K6-K$18</f>
        <v>-0.016650000000000054</v>
      </c>
      <c r="Q6" s="2">
        <f>Fy*dz-Fz*dy</f>
        <v>-166.12297300000046</v>
      </c>
      <c r="R6" s="2">
        <f>Fz*dx-Fx*dz</f>
        <v>203.57618000000068</v>
      </c>
      <c r="S6" s="2">
        <f>Fx*dy-Fy*dz</f>
        <v>-37.997336999999746</v>
      </c>
    </row>
    <row r="7" spans="2:19" ht="12.75">
      <c r="B7">
        <v>100616</v>
      </c>
      <c r="C7" s="2">
        <v>10710</v>
      </c>
      <c r="D7" s="2">
        <v>9138.9</v>
      </c>
      <c r="E7" s="2">
        <v>3839.1</v>
      </c>
      <c r="H7">
        <v>100616</v>
      </c>
      <c r="I7" s="4">
        <v>0.76989</v>
      </c>
      <c r="J7" s="4">
        <v>-0.78345</v>
      </c>
      <c r="K7" s="4">
        <v>1.2437</v>
      </c>
      <c r="M7" s="4">
        <f aca="true" t="shared" si="2" ref="M7:M17">I7-I$18</f>
        <v>0.01707499999999995</v>
      </c>
      <c r="N7" s="4">
        <f t="shared" si="0"/>
        <v>0.016780000000000017</v>
      </c>
      <c r="O7" s="4">
        <f t="shared" si="1"/>
        <v>-0.016650000000000054</v>
      </c>
      <c r="Q7" s="2">
        <f>Fy*dz-Fz*dy</f>
        <v>-216.58278300000057</v>
      </c>
      <c r="R7" s="2">
        <f>Fz*dx-Fx*dz</f>
        <v>243.8741325000004</v>
      </c>
      <c r="S7" s="2">
        <f>Fx*dy-Fy*dz</f>
        <v>331.8764850000007</v>
      </c>
    </row>
    <row r="8" spans="2:19" ht="12.75">
      <c r="B8">
        <v>100622</v>
      </c>
      <c r="C8" s="2">
        <v>-1940.5</v>
      </c>
      <c r="D8" s="2">
        <v>-2688.8</v>
      </c>
      <c r="E8" s="2">
        <v>-3301.1</v>
      </c>
      <c r="H8">
        <v>100622</v>
      </c>
      <c r="I8" s="4">
        <v>0.73574</v>
      </c>
      <c r="J8" s="4">
        <v>-0.81701</v>
      </c>
      <c r="K8" s="4">
        <v>1.277</v>
      </c>
      <c r="M8" s="4">
        <f t="shared" si="2"/>
        <v>-0.017075000000000062</v>
      </c>
      <c r="N8" s="4">
        <f t="shared" si="0"/>
        <v>-0.016780000000000017</v>
      </c>
      <c r="O8" s="4">
        <f t="shared" si="1"/>
        <v>0.01664999999999983</v>
      </c>
      <c r="Q8" s="2">
        <f>Fy*dz-Fz*dy</f>
        <v>-100.1609779999996</v>
      </c>
      <c r="R8" s="2">
        <f>Fz*dx-Fx*dz</f>
        <v>88.67560749999987</v>
      </c>
      <c r="S8" s="2">
        <f>Fx*dy-Fy*dz</f>
        <v>77.33010999999958</v>
      </c>
    </row>
    <row r="9" spans="2:19" ht="12.75">
      <c r="B9">
        <v>100623</v>
      </c>
      <c r="C9" s="2">
        <v>-5068</v>
      </c>
      <c r="D9" s="2">
        <v>-4210.1</v>
      </c>
      <c r="E9" s="2">
        <v>5857.9</v>
      </c>
      <c r="H9">
        <v>100623</v>
      </c>
      <c r="I9" s="4">
        <v>0.76989</v>
      </c>
      <c r="J9" s="4">
        <v>-0.78345</v>
      </c>
      <c r="K9" s="4">
        <v>1.277</v>
      </c>
      <c r="M9" s="4">
        <f t="shared" si="2"/>
        <v>0.01707499999999995</v>
      </c>
      <c r="N9" s="4">
        <f t="shared" si="0"/>
        <v>0.016780000000000017</v>
      </c>
      <c r="O9" s="4">
        <f t="shared" si="1"/>
        <v>0.01664999999999983</v>
      </c>
      <c r="Q9" s="2">
        <f>Fy*dz-Fz*dy</f>
        <v>-168.3937269999994</v>
      </c>
      <c r="R9" s="2">
        <f>Fz*dx-Fx*dz</f>
        <v>184.40584249999887</v>
      </c>
      <c r="S9" s="2">
        <f>Fx*dy-Fy*dz</f>
        <v>-14.942875000000782</v>
      </c>
    </row>
    <row r="10" spans="2:19" ht="12.75">
      <c r="B10">
        <v>100643</v>
      </c>
      <c r="C10" s="2">
        <v>2588.4</v>
      </c>
      <c r="D10" s="2">
        <v>836.83</v>
      </c>
      <c r="E10" s="2">
        <v>601</v>
      </c>
      <c r="H10">
        <v>100643</v>
      </c>
      <c r="I10" s="4">
        <v>0.73574</v>
      </c>
      <c r="J10" s="4">
        <v>-0.81701</v>
      </c>
      <c r="K10" s="4">
        <v>1.2504</v>
      </c>
      <c r="M10" s="4">
        <f t="shared" si="2"/>
        <v>-0.017075000000000062</v>
      </c>
      <c r="N10" s="4">
        <f t="shared" si="0"/>
        <v>-0.016780000000000017</v>
      </c>
      <c r="O10" s="4">
        <f t="shared" si="1"/>
        <v>-0.009950000000000125</v>
      </c>
      <c r="Q10" s="2">
        <f>Fy*dz-Fz*dy</f>
        <v>1.758321499999905</v>
      </c>
      <c r="R10" s="2">
        <f>Fz*dx-Fx*dz</f>
        <v>15.492505000000287</v>
      </c>
      <c r="S10" s="2">
        <f>Fx*dy-Fy*dz</f>
        <v>-35.10689349999994</v>
      </c>
    </row>
    <row r="11" spans="2:19" ht="12.75">
      <c r="B11">
        <v>100644</v>
      </c>
      <c r="C11" s="2">
        <v>-244.77</v>
      </c>
      <c r="D11" s="2">
        <v>5596.1</v>
      </c>
      <c r="E11" s="2">
        <v>-1452.2</v>
      </c>
      <c r="H11">
        <v>100644</v>
      </c>
      <c r="I11" s="4">
        <v>0.76989</v>
      </c>
      <c r="J11" s="4">
        <v>-0.78345</v>
      </c>
      <c r="K11" s="4">
        <v>1.2504</v>
      </c>
      <c r="M11" s="4">
        <f t="shared" si="2"/>
        <v>0.01707499999999995</v>
      </c>
      <c r="N11" s="4">
        <f t="shared" si="0"/>
        <v>0.016780000000000017</v>
      </c>
      <c r="O11" s="4">
        <f t="shared" si="1"/>
        <v>-0.009950000000000125</v>
      </c>
      <c r="Q11" s="2">
        <f>Fy*dz-Fz*dy</f>
        <v>-31.31327900000068</v>
      </c>
      <c r="R11" s="2">
        <f>Fz*dx-Fx*dz</f>
        <v>-27.23177649999996</v>
      </c>
      <c r="S11" s="2">
        <f>Fx*dy-Fy*dz</f>
        <v>51.5739544000007</v>
      </c>
    </row>
    <row r="12" spans="2:19" ht="12.75">
      <c r="B12">
        <v>100650</v>
      </c>
      <c r="C12" s="2">
        <v>-117.09</v>
      </c>
      <c r="D12" s="2">
        <v>-16.136</v>
      </c>
      <c r="E12" s="2">
        <v>365.62</v>
      </c>
      <c r="H12">
        <v>100650</v>
      </c>
      <c r="I12" s="4">
        <v>0.73574</v>
      </c>
      <c r="J12" s="4">
        <v>-0.81701</v>
      </c>
      <c r="K12" s="4">
        <v>1.257</v>
      </c>
      <c r="M12" s="4">
        <f t="shared" si="2"/>
        <v>-0.017075000000000062</v>
      </c>
      <c r="N12" s="4">
        <f t="shared" si="0"/>
        <v>-0.016780000000000017</v>
      </c>
      <c r="O12" s="4">
        <f t="shared" si="1"/>
        <v>-0.003350000000000186</v>
      </c>
      <c r="Q12" s="2">
        <f>Fy*dz-Fz*dy</f>
        <v>6.1891592000000095</v>
      </c>
      <c r="R12" s="2">
        <f>Fz*dx-Fx*dz</f>
        <v>-6.635213000000045</v>
      </c>
      <c r="S12" s="2">
        <f>Fx*dy-Fy*dz</f>
        <v>1.910714599999999</v>
      </c>
    </row>
    <row r="13" spans="2:19" ht="12.75">
      <c r="B13">
        <v>100651</v>
      </c>
      <c r="C13" s="2">
        <v>-268.01</v>
      </c>
      <c r="D13" s="2">
        <v>-777.09</v>
      </c>
      <c r="E13" s="2">
        <v>-939.73</v>
      </c>
      <c r="H13">
        <v>100651</v>
      </c>
      <c r="I13" s="4">
        <v>0.76989</v>
      </c>
      <c r="J13" s="4">
        <v>-0.78345</v>
      </c>
      <c r="K13" s="4">
        <v>1.257</v>
      </c>
      <c r="M13" s="4">
        <f t="shared" si="2"/>
        <v>0.01707499999999995</v>
      </c>
      <c r="N13" s="4">
        <f t="shared" si="0"/>
        <v>0.016780000000000017</v>
      </c>
      <c r="O13" s="4">
        <f t="shared" si="1"/>
        <v>-0.003350000000000186</v>
      </c>
      <c r="Q13" s="2">
        <f>Fy*dz-Fz*dy</f>
        <v>18.371920900000163</v>
      </c>
      <c r="R13" s="2">
        <f>Fz*dx-Fx*dz</f>
        <v>-16.943723250000005</v>
      </c>
      <c r="S13" s="2">
        <f>Fx*dy-Fy*dz</f>
        <v>-7.100459300000149</v>
      </c>
    </row>
    <row r="14" spans="2:19" ht="12.75">
      <c r="B14">
        <v>100657</v>
      </c>
      <c r="C14" s="2">
        <v>-1664.1</v>
      </c>
      <c r="D14" s="2">
        <v>-1834.8</v>
      </c>
      <c r="E14" s="2">
        <v>448.31</v>
      </c>
      <c r="H14">
        <v>100657</v>
      </c>
      <c r="I14" s="4">
        <v>0.73574</v>
      </c>
      <c r="J14" s="4">
        <v>-0.81701</v>
      </c>
      <c r="K14" s="4">
        <v>1.2637</v>
      </c>
      <c r="M14" s="4">
        <f t="shared" si="2"/>
        <v>-0.017075000000000062</v>
      </c>
      <c r="N14" s="4">
        <f t="shared" si="0"/>
        <v>-0.016780000000000017</v>
      </c>
      <c r="O14" s="4">
        <f t="shared" si="1"/>
        <v>0.003349999999999964</v>
      </c>
      <c r="Q14" s="2">
        <f>Fy*dz-Fz*dy</f>
        <v>1.3760618000000733</v>
      </c>
      <c r="R14" s="2">
        <f>Fz*dx-Fx*dz</f>
        <v>-2.080158250000088</v>
      </c>
      <c r="S14" s="2">
        <f>Fx*dy-Fy*dz</f>
        <v>34.07017799999996</v>
      </c>
    </row>
    <row r="15" spans="2:19" ht="12.75">
      <c r="B15">
        <v>100658</v>
      </c>
      <c r="C15" s="2">
        <v>-3119</v>
      </c>
      <c r="D15" s="2">
        <v>-2800.4</v>
      </c>
      <c r="E15" s="2">
        <v>-984.6</v>
      </c>
      <c r="H15">
        <v>100658</v>
      </c>
      <c r="I15" s="4">
        <v>0.76989</v>
      </c>
      <c r="J15" s="4">
        <v>-0.78345</v>
      </c>
      <c r="K15" s="4">
        <v>1.2637</v>
      </c>
      <c r="M15" s="4">
        <f t="shared" si="2"/>
        <v>0.01707499999999995</v>
      </c>
      <c r="N15" s="4">
        <f t="shared" si="0"/>
        <v>0.016780000000000017</v>
      </c>
      <c r="O15" s="4">
        <f t="shared" si="1"/>
        <v>0.003349999999999964</v>
      </c>
      <c r="Q15" s="2">
        <f>Fy*dz-Fz*dy</f>
        <v>7.140248000000115</v>
      </c>
      <c r="R15" s="2">
        <f>Fz*dx-Fx*dz</f>
        <v>-6.363395000000063</v>
      </c>
      <c r="S15" s="2">
        <f>Fx*dy-Fy*dz</f>
        <v>-42.95548000000015</v>
      </c>
    </row>
    <row r="16" spans="2:19" ht="12.75">
      <c r="B16">
        <v>100664</v>
      </c>
      <c r="C16" s="2">
        <v>-4264.1</v>
      </c>
      <c r="D16" s="2">
        <v>-3745.4</v>
      </c>
      <c r="E16" s="2">
        <v>1040</v>
      </c>
      <c r="H16">
        <v>100664</v>
      </c>
      <c r="I16" s="4">
        <v>0.73574</v>
      </c>
      <c r="J16" s="4">
        <v>-0.81701</v>
      </c>
      <c r="K16" s="4">
        <v>1.2703</v>
      </c>
      <c r="M16" s="4">
        <f t="shared" si="2"/>
        <v>-0.017075000000000062</v>
      </c>
      <c r="N16" s="4">
        <f t="shared" si="0"/>
        <v>-0.016780000000000017</v>
      </c>
      <c r="O16" s="4">
        <f t="shared" si="1"/>
        <v>0.009949999999999903</v>
      </c>
      <c r="Q16" s="2">
        <f>Fy*dz-Fz*dy</f>
        <v>-19.815529999999622</v>
      </c>
      <c r="R16" s="2">
        <f>Fz*dx-Fx*dz</f>
        <v>24.669794999999525</v>
      </c>
      <c r="S16" s="2">
        <f>Fx*dy-Fy*dz</f>
        <v>108.81832799999972</v>
      </c>
    </row>
    <row r="17" spans="2:19" ht="12.75">
      <c r="B17">
        <v>100665</v>
      </c>
      <c r="C17" s="2">
        <v>-5697.1</v>
      </c>
      <c r="D17" s="2">
        <v>-5820.8</v>
      </c>
      <c r="E17" s="2">
        <v>-1339.4</v>
      </c>
      <c r="H17">
        <v>100665</v>
      </c>
      <c r="I17" s="4">
        <v>0.76989</v>
      </c>
      <c r="J17" s="4">
        <v>-0.78345</v>
      </c>
      <c r="K17" s="4">
        <v>1.2703</v>
      </c>
      <c r="M17" s="4">
        <f t="shared" si="2"/>
        <v>0.01707499999999995</v>
      </c>
      <c r="N17" s="4">
        <f t="shared" si="0"/>
        <v>0.016780000000000017</v>
      </c>
      <c r="O17" s="4">
        <f t="shared" si="1"/>
        <v>0.009949999999999903</v>
      </c>
      <c r="Q17" s="2">
        <f>Fy*dz-Fz*dy</f>
        <v>-35.44182799999942</v>
      </c>
      <c r="R17" s="2">
        <f>Fz*dx-Fx*dz</f>
        <v>33.81588999999952</v>
      </c>
      <c r="S17" s="2">
        <f>Fx*dy-Fy*dz</f>
        <v>-37.680378000000665</v>
      </c>
    </row>
    <row r="18" spans="2:21" ht="12.75">
      <c r="B18" s="1" t="s">
        <v>8</v>
      </c>
      <c r="C18" s="3">
        <f>SUM(C6:C17)</f>
        <v>639.6299999999992</v>
      </c>
      <c r="D18" s="3">
        <f>SUM(D6:D17)</f>
        <v>1196.004</v>
      </c>
      <c r="E18" s="3">
        <f>SUM(E6:E17)</f>
        <v>1694.2999999999993</v>
      </c>
      <c r="F18" s="3">
        <f>SQRT(C18^2+D18^2+E18^2)</f>
        <v>2170.3005770897257</v>
      </c>
      <c r="G18" s="3" t="s">
        <v>25</v>
      </c>
      <c r="H18" t="s">
        <v>10</v>
      </c>
      <c r="I18" s="4">
        <f>AVERAGE(I6:I17)</f>
        <v>0.752815</v>
      </c>
      <c r="J18" s="4">
        <f>AVERAGE(J6:J17)</f>
        <v>-0.80023</v>
      </c>
      <c r="K18" s="4">
        <f>AVERAGE(K6:K17)</f>
        <v>1.26035</v>
      </c>
      <c r="Q18" s="3">
        <f>SUM(Q6:Q17)</f>
        <v>-702.9953865999994</v>
      </c>
      <c r="R18" s="3">
        <f>SUM(R6:R17)</f>
        <v>735.2556864999991</v>
      </c>
      <c r="S18" s="3">
        <f>SUM(S6:S17)</f>
        <v>429.79634719999933</v>
      </c>
      <c r="T18" s="3">
        <f>SQRT(Q18^2+R18^2+S18^2)</f>
        <v>1104.3225698037372</v>
      </c>
      <c r="U18" s="3" t="s">
        <v>18</v>
      </c>
    </row>
    <row r="19" spans="6:21" ht="12.75">
      <c r="F19" s="2">
        <f>F18*0.2248</f>
        <v>487.88356972977033</v>
      </c>
      <c r="G19" s="2" t="s">
        <v>24</v>
      </c>
      <c r="T19" s="2">
        <f>T18*0.2248*39.37</f>
        <v>9773.66996804932</v>
      </c>
      <c r="U19" t="s">
        <v>26</v>
      </c>
    </row>
    <row r="20" spans="1:19" ht="12.75">
      <c r="A20" t="s">
        <v>28</v>
      </c>
      <c r="B20">
        <v>101549</v>
      </c>
      <c r="C20" s="2">
        <v>-1894.8</v>
      </c>
      <c r="D20" s="2">
        <v>10315</v>
      </c>
      <c r="E20" s="2">
        <v>862.59</v>
      </c>
      <c r="H20">
        <v>101549</v>
      </c>
      <c r="I20" s="4">
        <v>1.4943</v>
      </c>
      <c r="J20" s="4">
        <v>-1.1102</v>
      </c>
      <c r="K20" s="4">
        <v>1.2437</v>
      </c>
      <c r="M20" s="4">
        <f>I20-I$32</f>
        <v>0.012550000000000061</v>
      </c>
      <c r="N20" s="4">
        <f aca="true" t="shared" si="3" ref="N20:N31">J20-J$32</f>
        <v>0.0182500000000001</v>
      </c>
      <c r="O20" s="4">
        <f aca="true" t="shared" si="4" ref="O20:O31">K20-K$32</f>
        <v>-0.016650000000000054</v>
      </c>
      <c r="Q20" s="2">
        <f>Fy*dz-Fz*dy</f>
        <v>-187.48701750000063</v>
      </c>
      <c r="R20" s="2">
        <f>Fz*dx-Fx*dz</f>
        <v>-20.72291550000005</v>
      </c>
      <c r="S20" s="2">
        <f>Fx*dy-Fy*dz</f>
        <v>137.16465000000036</v>
      </c>
    </row>
    <row r="21" spans="2:19" ht="12.75">
      <c r="B21">
        <v>101550</v>
      </c>
      <c r="C21" s="2">
        <v>-1321.7</v>
      </c>
      <c r="D21" s="2">
        <v>3352.2</v>
      </c>
      <c r="E21" s="2">
        <v>29.843</v>
      </c>
      <c r="H21">
        <v>101550</v>
      </c>
      <c r="I21" s="4">
        <v>1.4692</v>
      </c>
      <c r="J21" s="4">
        <v>-1.1467</v>
      </c>
      <c r="K21" s="4">
        <v>1.2437</v>
      </c>
      <c r="M21" s="4">
        <f aca="true" t="shared" si="5" ref="M21:M31">I21-I$32</f>
        <v>-0.012549999999999839</v>
      </c>
      <c r="N21" s="4">
        <f t="shared" si="3"/>
        <v>-0.018249999999999877</v>
      </c>
      <c r="O21" s="4">
        <f t="shared" si="4"/>
        <v>-0.016650000000000054</v>
      </c>
      <c r="Q21" s="2">
        <f>Fy*dz-Fz*dy</f>
        <v>-55.26949525000018</v>
      </c>
      <c r="R21" s="2">
        <f>Fz*dx-Fx*dz</f>
        <v>-22.380834650000068</v>
      </c>
      <c r="S21" s="2">
        <f>Fx*dy-Fy*dz</f>
        <v>79.93515500000001</v>
      </c>
    </row>
    <row r="22" spans="2:19" ht="12.75">
      <c r="B22">
        <v>101555</v>
      </c>
      <c r="C22" s="2">
        <v>3151.4</v>
      </c>
      <c r="D22" s="2">
        <v>-6638.1</v>
      </c>
      <c r="E22" s="2">
        <v>496.87</v>
      </c>
      <c r="H22">
        <v>101555</v>
      </c>
      <c r="I22" s="4">
        <v>1.4943</v>
      </c>
      <c r="J22" s="4">
        <v>-1.1102</v>
      </c>
      <c r="K22" s="4">
        <v>1.277</v>
      </c>
      <c r="M22" s="4">
        <f t="shared" si="5"/>
        <v>0.012550000000000061</v>
      </c>
      <c r="N22" s="4">
        <f t="shared" si="3"/>
        <v>0.0182500000000001</v>
      </c>
      <c r="O22" s="4">
        <f t="shared" si="4"/>
        <v>0.01664999999999983</v>
      </c>
      <c r="Q22" s="2">
        <f>Fy*dz-Fz*dy</f>
        <v>-119.59224249999895</v>
      </c>
      <c r="R22" s="2">
        <f>Fz*dx-Fx*dz</f>
        <v>-46.23509149999944</v>
      </c>
      <c r="S22" s="2">
        <f>Fx*dy-Fy*dz</f>
        <v>168.0374149999992</v>
      </c>
    </row>
    <row r="23" spans="2:19" ht="12.75">
      <c r="B23">
        <v>101556</v>
      </c>
      <c r="C23" s="2">
        <v>-141.74</v>
      </c>
      <c r="D23" s="2">
        <v>41.735</v>
      </c>
      <c r="E23" s="2">
        <v>-62.701</v>
      </c>
      <c r="H23">
        <v>101556</v>
      </c>
      <c r="I23" s="4">
        <v>1.4692</v>
      </c>
      <c r="J23" s="4">
        <v>-1.1467</v>
      </c>
      <c r="K23" s="4">
        <v>1.277</v>
      </c>
      <c r="M23" s="4">
        <f t="shared" si="5"/>
        <v>-0.012549999999999839</v>
      </c>
      <c r="N23" s="4">
        <f t="shared" si="3"/>
        <v>-0.018249999999999877</v>
      </c>
      <c r="O23" s="4">
        <f t="shared" si="4"/>
        <v>0.01664999999999983</v>
      </c>
      <c r="Q23" s="2">
        <f>Fy*dz-Fz*dy</f>
        <v>-0.44940549999999935</v>
      </c>
      <c r="R23" s="2">
        <f>Fz*dx-Fx*dz</f>
        <v>3.146868549999966</v>
      </c>
      <c r="S23" s="2">
        <f>Fx*dy-Fy*dz</f>
        <v>1.89186724999999</v>
      </c>
    </row>
    <row r="24" spans="2:19" ht="12.75">
      <c r="B24">
        <v>101573</v>
      </c>
      <c r="C24" s="2">
        <v>5192.9</v>
      </c>
      <c r="D24" s="2">
        <v>-965.43</v>
      </c>
      <c r="E24" s="2">
        <v>599.94</v>
      </c>
      <c r="H24">
        <v>101573</v>
      </c>
      <c r="I24" s="4">
        <v>1.4943</v>
      </c>
      <c r="J24" s="4">
        <v>-1.1102</v>
      </c>
      <c r="K24" s="4">
        <v>1.2504</v>
      </c>
      <c r="M24" s="4">
        <f t="shared" si="5"/>
        <v>0.012550000000000061</v>
      </c>
      <c r="N24" s="4">
        <f t="shared" si="3"/>
        <v>0.0182500000000001</v>
      </c>
      <c r="O24" s="4">
        <f t="shared" si="4"/>
        <v>-0.009950000000000125</v>
      </c>
      <c r="Q24" s="2">
        <f>Fy*dz-Fz*dy</f>
        <v>-1.3428764999999405</v>
      </c>
      <c r="R24" s="2">
        <f>Fz*dx-Fx*dz</f>
        <v>59.19860200000069</v>
      </c>
      <c r="S24" s="2">
        <f>Fx*dy-Fy*dz</f>
        <v>85.1643965000004</v>
      </c>
    </row>
    <row r="25" spans="2:19" ht="12.75">
      <c r="B25">
        <v>101574</v>
      </c>
      <c r="C25" s="2">
        <v>475.71</v>
      </c>
      <c r="D25" s="2">
        <v>-509.49</v>
      </c>
      <c r="E25" s="2">
        <v>-81.193</v>
      </c>
      <c r="H25">
        <v>101574</v>
      </c>
      <c r="I25" s="4">
        <v>1.4692</v>
      </c>
      <c r="J25" s="4">
        <v>-1.1467</v>
      </c>
      <c r="K25" s="4">
        <v>1.2504</v>
      </c>
      <c r="M25" s="4">
        <f t="shared" si="5"/>
        <v>-0.012549999999999839</v>
      </c>
      <c r="N25" s="4">
        <f t="shared" si="3"/>
        <v>-0.018249999999999877</v>
      </c>
      <c r="O25" s="4">
        <f t="shared" si="4"/>
        <v>-0.009950000000000125</v>
      </c>
      <c r="Q25" s="2">
        <f>Fy*dz-Fz*dy</f>
        <v>3.5876532500000744</v>
      </c>
      <c r="R25" s="2">
        <f>Fz*dx-Fx*dz</f>
        <v>5.7522866500000465</v>
      </c>
      <c r="S25" s="2">
        <f>Fx*dy-Fy*dz</f>
        <v>-13.751133000000006</v>
      </c>
    </row>
    <row r="26" spans="2:19" ht="12.75">
      <c r="B26">
        <v>101579</v>
      </c>
      <c r="C26" s="2">
        <v>-362.64</v>
      </c>
      <c r="D26" s="2">
        <v>381.83</v>
      </c>
      <c r="E26" s="2">
        <v>960.92</v>
      </c>
      <c r="H26">
        <v>101579</v>
      </c>
      <c r="I26" s="4">
        <v>1.4943</v>
      </c>
      <c r="J26" s="4">
        <v>-1.1102</v>
      </c>
      <c r="K26" s="4">
        <v>1.257</v>
      </c>
      <c r="M26" s="4">
        <f t="shared" si="5"/>
        <v>0.012550000000000061</v>
      </c>
      <c r="N26" s="4">
        <f t="shared" si="3"/>
        <v>0.0182500000000001</v>
      </c>
      <c r="O26" s="4">
        <f t="shared" si="4"/>
        <v>-0.003350000000000186</v>
      </c>
      <c r="Q26" s="2">
        <f>Fy*dz-Fz*dy</f>
        <v>-18.815920500000168</v>
      </c>
      <c r="R26" s="2">
        <f>Fz*dx-Fx*dz</f>
        <v>10.844701999999991</v>
      </c>
      <c r="S26" s="2">
        <f>Fx*dy-Fy*dz</f>
        <v>-5.339049499999965</v>
      </c>
    </row>
    <row r="27" spans="2:19" ht="12.75">
      <c r="B27">
        <v>101580</v>
      </c>
      <c r="C27" s="2">
        <v>-137.39</v>
      </c>
      <c r="D27" s="2">
        <v>-27.22</v>
      </c>
      <c r="E27" s="2">
        <v>-22.646</v>
      </c>
      <c r="H27">
        <v>101580</v>
      </c>
      <c r="I27" s="4">
        <v>1.4692</v>
      </c>
      <c r="J27" s="4">
        <v>-1.1467</v>
      </c>
      <c r="K27" s="4">
        <v>1.257</v>
      </c>
      <c r="M27" s="4">
        <f t="shared" si="5"/>
        <v>-0.012549999999999839</v>
      </c>
      <c r="N27" s="4">
        <f t="shared" si="3"/>
        <v>-0.018249999999999877</v>
      </c>
      <c r="O27" s="4">
        <f t="shared" si="4"/>
        <v>-0.003350000000000186</v>
      </c>
      <c r="Q27" s="2">
        <f>Fy*dz-Fz*dy</f>
        <v>-0.3221024999999922</v>
      </c>
      <c r="R27" s="2">
        <f>Fz*dx-Fx*dz</f>
        <v>-0.17604920000002916</v>
      </c>
      <c r="S27" s="2">
        <f>Fx*dy-Fy*dz</f>
        <v>2.416180499999978</v>
      </c>
    </row>
    <row r="28" spans="2:19" ht="12.75">
      <c r="B28">
        <v>101585</v>
      </c>
      <c r="C28" s="2">
        <v>-902.66</v>
      </c>
      <c r="D28" s="2">
        <v>-1624.7</v>
      </c>
      <c r="E28" s="2">
        <v>718.49</v>
      </c>
      <c r="H28">
        <v>101585</v>
      </c>
      <c r="I28" s="4">
        <v>1.4943</v>
      </c>
      <c r="J28" s="4">
        <v>-1.1102</v>
      </c>
      <c r="K28" s="4">
        <v>1.2637</v>
      </c>
      <c r="M28" s="4">
        <f t="shared" si="5"/>
        <v>0.012550000000000061</v>
      </c>
      <c r="N28" s="4">
        <f t="shared" si="3"/>
        <v>0.0182500000000001</v>
      </c>
      <c r="O28" s="4">
        <f t="shared" si="4"/>
        <v>0.003349999999999964</v>
      </c>
      <c r="Q28" s="2">
        <f>Fy*dz-Fz*dy</f>
        <v>-18.555187500000013</v>
      </c>
      <c r="R28" s="2">
        <f>Fz*dx-Fx*dz</f>
        <v>12.040960500000011</v>
      </c>
      <c r="S28" s="2">
        <f>Fx*dy-Fy*dz</f>
        <v>-11.030800000000148</v>
      </c>
    </row>
    <row r="29" spans="2:19" ht="12.75">
      <c r="B29">
        <v>101586</v>
      </c>
      <c r="C29" s="2">
        <v>-69.789</v>
      </c>
      <c r="D29" s="2">
        <v>-46.238</v>
      </c>
      <c r="E29" s="2">
        <v>-21.986</v>
      </c>
      <c r="H29">
        <v>101586</v>
      </c>
      <c r="I29" s="4">
        <v>1.4692</v>
      </c>
      <c r="J29" s="4">
        <v>-1.1467</v>
      </c>
      <c r="K29" s="4">
        <v>1.2637</v>
      </c>
      <c r="M29" s="4">
        <f t="shared" si="5"/>
        <v>-0.012549999999999839</v>
      </c>
      <c r="N29" s="4">
        <f t="shared" si="3"/>
        <v>-0.018249999999999877</v>
      </c>
      <c r="O29" s="4">
        <f t="shared" si="4"/>
        <v>0.003349999999999964</v>
      </c>
      <c r="Q29" s="2">
        <f>Fy*dz-Fz*dy</f>
        <v>-0.5561417999999957</v>
      </c>
      <c r="R29" s="2">
        <f>Fz*dx-Fx*dz</f>
        <v>0.5097174499999939</v>
      </c>
      <c r="S29" s="2">
        <f>Fx*dy-Fy*dz</f>
        <v>1.4285465499999899</v>
      </c>
    </row>
    <row r="30" spans="2:19" ht="12.75">
      <c r="B30">
        <v>101591</v>
      </c>
      <c r="C30" s="2">
        <v>-2716.7</v>
      </c>
      <c r="D30" s="2">
        <v>-3359.3</v>
      </c>
      <c r="E30" s="2">
        <v>-171.28</v>
      </c>
      <c r="H30">
        <v>101591</v>
      </c>
      <c r="I30" s="4">
        <v>1.4943</v>
      </c>
      <c r="J30" s="4">
        <v>-1.1102</v>
      </c>
      <c r="K30" s="4">
        <v>1.2703</v>
      </c>
      <c r="M30" s="4">
        <f t="shared" si="5"/>
        <v>0.012550000000000061</v>
      </c>
      <c r="N30" s="4">
        <f t="shared" si="3"/>
        <v>0.0182500000000001</v>
      </c>
      <c r="O30" s="4">
        <f t="shared" si="4"/>
        <v>0.009949999999999903</v>
      </c>
      <c r="Q30" s="2">
        <f>Fy*dz-Fz*dy</f>
        <v>-30.299174999999657</v>
      </c>
      <c r="R30" s="2">
        <f>Fz*dx-Fx*dz</f>
        <v>24.881600999999726</v>
      </c>
      <c r="S30" s="2">
        <f>Fx*dy-Fy*dz</f>
        <v>-16.154740000000594</v>
      </c>
    </row>
    <row r="31" spans="2:19" ht="12.75">
      <c r="B31">
        <v>101592</v>
      </c>
      <c r="C31" s="2">
        <v>5.7714</v>
      </c>
      <c r="D31" s="2">
        <v>-224</v>
      </c>
      <c r="E31" s="2">
        <v>9.9536</v>
      </c>
      <c r="H31">
        <v>101592</v>
      </c>
      <c r="I31" s="4">
        <v>1.4692</v>
      </c>
      <c r="J31" s="4">
        <v>-1.1467</v>
      </c>
      <c r="K31" s="4">
        <v>1.2703</v>
      </c>
      <c r="M31" s="4">
        <f t="shared" si="5"/>
        <v>-0.012549999999999839</v>
      </c>
      <c r="N31" s="4">
        <f t="shared" si="3"/>
        <v>-0.018249999999999877</v>
      </c>
      <c r="O31" s="4">
        <f t="shared" si="4"/>
        <v>0.009949999999999903</v>
      </c>
      <c r="Q31" s="2">
        <f>Fy*dz-Fz*dy</f>
        <v>-2.0471467999999797</v>
      </c>
      <c r="R31" s="2">
        <f>Fz*dx-Fx*dz</f>
        <v>-0.18234310999999784</v>
      </c>
      <c r="S31" s="2">
        <f>Fx*dy-Fy*dz</f>
        <v>2.123471949999979</v>
      </c>
    </row>
    <row r="32" spans="2:21" ht="12.75">
      <c r="B32" s="1" t="s">
        <v>8</v>
      </c>
      <c r="C32" s="3">
        <f>SUM(C20:C31)</f>
        <v>1278.362399999999</v>
      </c>
      <c r="D32" s="3">
        <f>SUM(D20:D31)</f>
        <v>696.2869999999994</v>
      </c>
      <c r="E32" s="3">
        <f>SUM(E20:E31)</f>
        <v>3318.800599999999</v>
      </c>
      <c r="F32" s="3">
        <f>SQRT(C32^2+D32^2+E32^2)</f>
        <v>3624.0120632612566</v>
      </c>
      <c r="G32" s="3" t="s">
        <v>25</v>
      </c>
      <c r="H32" t="s">
        <v>10</v>
      </c>
      <c r="I32" s="4">
        <f>AVERAGE(I20:I31)</f>
        <v>1.48175</v>
      </c>
      <c r="J32" s="4">
        <f>AVERAGE(J20:J31)</f>
        <v>-1.1284500000000002</v>
      </c>
      <c r="K32" s="4">
        <f>AVERAGE(K20:K31)</f>
        <v>1.26035</v>
      </c>
      <c r="Q32" s="3">
        <f>SUM(Q20:Q31)</f>
        <v>-431.14905809999937</v>
      </c>
      <c r="R32" s="3">
        <f>SUM(R20:R31)</f>
        <v>26.677504190000842</v>
      </c>
      <c r="S32" s="3">
        <f>SUM(S20:S31)</f>
        <v>431.88596024999924</v>
      </c>
      <c r="T32" s="3">
        <f>SQRT(Q32^2+R32^2+S32^2)</f>
        <v>610.840963092185</v>
      </c>
      <c r="U32" s="3" t="s">
        <v>18</v>
      </c>
    </row>
    <row r="33" spans="6:21" ht="12.75">
      <c r="F33" s="2">
        <f>F32*0.2248</f>
        <v>814.6779118211305</v>
      </c>
      <c r="G33" s="2" t="s">
        <v>24</v>
      </c>
      <c r="T33" s="2">
        <f>T32*0.2248*39.37</f>
        <v>5406.17219956796</v>
      </c>
      <c r="U33" t="s">
        <v>26</v>
      </c>
    </row>
    <row r="34" spans="1:19" ht="12.75">
      <c r="A34" t="s">
        <v>29</v>
      </c>
      <c r="B34">
        <v>101841</v>
      </c>
      <c r="C34" s="2">
        <v>22.258</v>
      </c>
      <c r="D34" s="2">
        <v>635.43</v>
      </c>
      <c r="E34" s="2">
        <v>475.03</v>
      </c>
      <c r="H34">
        <v>101841</v>
      </c>
      <c r="I34" s="4">
        <v>1.1208</v>
      </c>
      <c r="J34" s="4">
        <v>-1.489</v>
      </c>
      <c r="K34" s="4">
        <v>1.2437</v>
      </c>
      <c r="M34" s="4">
        <f>I34-I$46</f>
        <v>0.018399999999999972</v>
      </c>
      <c r="N34" s="4">
        <f aca="true" t="shared" si="6" ref="N34:N45">J34-J$46</f>
        <v>0.012200000000000433</v>
      </c>
      <c r="O34" s="4">
        <f aca="true" t="shared" si="7" ref="O34:O45">K34-K$46</f>
        <v>-0.016650000000000054</v>
      </c>
      <c r="Q34" s="2">
        <f>Fy*dz-Fz*dy</f>
        <v>-16.37527550000024</v>
      </c>
      <c r="R34" s="2">
        <f>Fz*dx-Fx*dz</f>
        <v>9.111147699999988</v>
      </c>
      <c r="S34" s="2">
        <f>Fx*dy-Fy*dz</f>
        <v>10.851457100000042</v>
      </c>
    </row>
    <row r="35" spans="2:19" ht="12.75">
      <c r="B35">
        <v>101842</v>
      </c>
      <c r="C35" s="2">
        <v>4881.9</v>
      </c>
      <c r="D35" s="2">
        <v>-2780.2</v>
      </c>
      <c r="E35" s="2">
        <v>-775.64</v>
      </c>
      <c r="H35">
        <v>101842</v>
      </c>
      <c r="I35" s="4">
        <v>1.084</v>
      </c>
      <c r="J35" s="4">
        <v>-1.5134</v>
      </c>
      <c r="K35" s="4">
        <v>1.2437</v>
      </c>
      <c r="M35" s="4">
        <f aca="true" t="shared" si="8" ref="M35:M45">I35-I$46</f>
        <v>-0.018399999999999972</v>
      </c>
      <c r="N35" s="4">
        <f t="shared" si="6"/>
        <v>-0.012199999999999545</v>
      </c>
      <c r="O35" s="4">
        <f t="shared" si="7"/>
        <v>-0.016650000000000054</v>
      </c>
      <c r="Q35" s="2">
        <f>Fy*dz-Fz*dy</f>
        <v>36.8275220000005</v>
      </c>
      <c r="R35" s="2">
        <f>Fz*dx-Fx*dz</f>
        <v>95.55541100000023</v>
      </c>
      <c r="S35" s="2">
        <f>Fx*dy-Fy*dz</f>
        <v>-105.84950999999792</v>
      </c>
    </row>
    <row r="36" spans="2:19" ht="12.75">
      <c r="B36">
        <v>101847</v>
      </c>
      <c r="C36" s="2">
        <v>-290.25</v>
      </c>
      <c r="D36" s="2">
        <v>76.601</v>
      </c>
      <c r="E36" s="2">
        <v>113.55</v>
      </c>
      <c r="H36">
        <v>101847</v>
      </c>
      <c r="I36" s="4">
        <v>1.1208</v>
      </c>
      <c r="J36" s="4">
        <v>-1.489</v>
      </c>
      <c r="K36" s="4">
        <v>1.277</v>
      </c>
      <c r="M36" s="4">
        <f t="shared" si="8"/>
        <v>0.018399999999999972</v>
      </c>
      <c r="N36" s="4">
        <f t="shared" si="6"/>
        <v>0.012200000000000433</v>
      </c>
      <c r="O36" s="4">
        <f t="shared" si="7"/>
        <v>0.01664999999999983</v>
      </c>
      <c r="Q36" s="2">
        <f>Fy*dz-Fz*dy</f>
        <v>-0.10990335000006213</v>
      </c>
      <c r="R36" s="2">
        <f>Fz*dx-Fx*dz</f>
        <v>6.921982499999947</v>
      </c>
      <c r="S36" s="2">
        <f>Fx*dy-Fy*dz</f>
        <v>-4.816456650000113</v>
      </c>
    </row>
    <row r="37" spans="2:19" ht="12.75">
      <c r="B37">
        <v>101848</v>
      </c>
      <c r="C37" s="2">
        <v>-2459</v>
      </c>
      <c r="D37" s="2">
        <v>1101.1</v>
      </c>
      <c r="E37" s="2">
        <v>-679.02</v>
      </c>
      <c r="H37">
        <v>101848</v>
      </c>
      <c r="I37" s="4">
        <v>1.084</v>
      </c>
      <c r="J37" s="4">
        <v>-1.5134</v>
      </c>
      <c r="K37" s="4">
        <v>1.277</v>
      </c>
      <c r="M37" s="4">
        <f t="shared" si="8"/>
        <v>-0.018399999999999972</v>
      </c>
      <c r="N37" s="4">
        <f t="shared" si="6"/>
        <v>-0.012199999999999545</v>
      </c>
      <c r="O37" s="4">
        <f t="shared" si="7"/>
        <v>0.01664999999999983</v>
      </c>
      <c r="Q37" s="2">
        <f>Fy*dz-Fz*dy</f>
        <v>10.049271000000124</v>
      </c>
      <c r="R37" s="2">
        <f>Fz*dx-Fx*dz</f>
        <v>53.43631799999957</v>
      </c>
      <c r="S37" s="2">
        <f>Fx*dy-Fy*dz</f>
        <v>11.666484999999067</v>
      </c>
    </row>
    <row r="38" spans="2:19" ht="12.75">
      <c r="B38">
        <v>101865</v>
      </c>
      <c r="C38" s="2">
        <v>91.487</v>
      </c>
      <c r="D38" s="2">
        <v>-85.833</v>
      </c>
      <c r="E38" s="2">
        <v>24.122</v>
      </c>
      <c r="H38">
        <v>101865</v>
      </c>
      <c r="I38" s="4">
        <v>1.1208</v>
      </c>
      <c r="J38" s="4">
        <v>-1.489</v>
      </c>
      <c r="K38" s="4">
        <v>1.2504</v>
      </c>
      <c r="M38" s="4">
        <f t="shared" si="8"/>
        <v>0.018399999999999972</v>
      </c>
      <c r="N38" s="4">
        <f t="shared" si="6"/>
        <v>0.012200000000000433</v>
      </c>
      <c r="O38" s="4">
        <f t="shared" si="7"/>
        <v>-0.009950000000000125</v>
      </c>
      <c r="Q38" s="2">
        <f>Fy*dz-Fz*dy</f>
        <v>0.5597499500000003</v>
      </c>
      <c r="R38" s="2">
        <f>Fz*dx-Fx*dz</f>
        <v>1.3541404500000107</v>
      </c>
      <c r="S38" s="2">
        <f>Fx*dy-Fy*dz</f>
        <v>0.26210305000002887</v>
      </c>
    </row>
    <row r="39" spans="2:19" ht="12.75">
      <c r="B39">
        <v>101866</v>
      </c>
      <c r="C39" s="2">
        <v>-210.93</v>
      </c>
      <c r="D39" s="2">
        <v>2236.6</v>
      </c>
      <c r="E39" s="2">
        <v>-65.086</v>
      </c>
      <c r="H39">
        <v>101866</v>
      </c>
      <c r="I39" s="4">
        <v>1.084</v>
      </c>
      <c r="J39" s="4">
        <v>-1.5134</v>
      </c>
      <c r="K39" s="4">
        <v>1.2504</v>
      </c>
      <c r="M39" s="4">
        <f t="shared" si="8"/>
        <v>-0.018399999999999972</v>
      </c>
      <c r="N39" s="4">
        <f t="shared" si="6"/>
        <v>-0.012199999999999545</v>
      </c>
      <c r="O39" s="4">
        <f t="shared" si="7"/>
        <v>-0.009950000000000125</v>
      </c>
      <c r="Q39" s="2">
        <f>Fy*dz-Fz*dy</f>
        <v>-23.04821920000025</v>
      </c>
      <c r="R39" s="2">
        <f>Fz*dx-Fx*dz</f>
        <v>-0.9011711000000284</v>
      </c>
      <c r="S39" s="2">
        <f>Fx*dy-Fy*dz</f>
        <v>24.827516000000184</v>
      </c>
    </row>
    <row r="40" spans="2:19" ht="12.75">
      <c r="B40">
        <v>101871</v>
      </c>
      <c r="C40" s="2">
        <v>-45.913</v>
      </c>
      <c r="D40" s="2">
        <v>-5.5902</v>
      </c>
      <c r="E40" s="2">
        <v>38.871</v>
      </c>
      <c r="H40">
        <v>101871</v>
      </c>
      <c r="I40" s="4">
        <v>1.1208</v>
      </c>
      <c r="J40" s="4">
        <v>-1.489</v>
      </c>
      <c r="K40" s="4">
        <v>1.257</v>
      </c>
      <c r="M40" s="4">
        <f t="shared" si="8"/>
        <v>0.018399999999999972</v>
      </c>
      <c r="N40" s="4">
        <f t="shared" si="6"/>
        <v>0.012200000000000433</v>
      </c>
      <c r="O40" s="4">
        <f t="shared" si="7"/>
        <v>-0.003350000000000186</v>
      </c>
      <c r="Q40" s="2">
        <f>Fy*dz-Fz*dy</f>
        <v>-0.4554990300000158</v>
      </c>
      <c r="R40" s="2">
        <f>Fz*dx-Fx*dz</f>
        <v>0.5614178499999904</v>
      </c>
      <c r="S40" s="2">
        <f>Fx*dy-Fy*dz</f>
        <v>-0.5788657700000208</v>
      </c>
    </row>
    <row r="41" spans="2:19" ht="12.75">
      <c r="B41">
        <v>101872</v>
      </c>
      <c r="C41" s="2">
        <v>311.26</v>
      </c>
      <c r="D41" s="2">
        <v>-72.662</v>
      </c>
      <c r="E41" s="2">
        <v>-248.3</v>
      </c>
      <c r="H41">
        <v>101872</v>
      </c>
      <c r="I41" s="4">
        <v>1.084</v>
      </c>
      <c r="J41" s="4">
        <v>-1.5134</v>
      </c>
      <c r="K41" s="4">
        <v>1.257</v>
      </c>
      <c r="M41" s="4">
        <f t="shared" si="8"/>
        <v>-0.018399999999999972</v>
      </c>
      <c r="N41" s="4">
        <f t="shared" si="6"/>
        <v>-0.012199999999999545</v>
      </c>
      <c r="O41" s="4">
        <f t="shared" si="7"/>
        <v>-0.003350000000000186</v>
      </c>
      <c r="Q41" s="2">
        <f>Fy*dz-Fz*dy</f>
        <v>-2.7858422999998735</v>
      </c>
      <c r="R41" s="2">
        <f>Fz*dx-Fx*dz</f>
        <v>5.611441000000052</v>
      </c>
      <c r="S41" s="2">
        <f>Fx*dy-Fy*dz</f>
        <v>-4.040789699999872</v>
      </c>
    </row>
    <row r="42" spans="2:19" ht="12.75">
      <c r="B42">
        <v>101877</v>
      </c>
      <c r="C42" s="2">
        <v>-75.263</v>
      </c>
      <c r="D42" s="2">
        <v>-60.491</v>
      </c>
      <c r="E42" s="2">
        <v>35.334</v>
      </c>
      <c r="H42">
        <v>101877</v>
      </c>
      <c r="I42" s="4">
        <v>1.1208</v>
      </c>
      <c r="J42" s="4">
        <v>-1.489</v>
      </c>
      <c r="K42" s="4">
        <v>1.2637</v>
      </c>
      <c r="M42" s="4">
        <f t="shared" si="8"/>
        <v>0.018399999999999972</v>
      </c>
      <c r="N42" s="4">
        <f t="shared" si="6"/>
        <v>0.012200000000000433</v>
      </c>
      <c r="O42" s="4">
        <f t="shared" si="7"/>
        <v>0.003349999999999964</v>
      </c>
      <c r="Q42" s="2">
        <f>Fy*dz-Fz*dy</f>
        <v>-0.6337196500000131</v>
      </c>
      <c r="R42" s="2">
        <f>Fz*dx-Fx*dz</f>
        <v>0.9022766499999963</v>
      </c>
      <c r="S42" s="2">
        <f>Fx*dy-Fy*dz</f>
        <v>-0.7155637500000349</v>
      </c>
    </row>
    <row r="43" spans="2:19" ht="12.75">
      <c r="B43">
        <v>101878</v>
      </c>
      <c r="C43" s="2">
        <v>-539.91</v>
      </c>
      <c r="D43" s="2">
        <v>-213.98</v>
      </c>
      <c r="E43" s="2">
        <v>-193.96</v>
      </c>
      <c r="H43">
        <v>101878</v>
      </c>
      <c r="I43" s="4">
        <v>1.084</v>
      </c>
      <c r="J43" s="4">
        <v>-1.5134</v>
      </c>
      <c r="K43" s="4">
        <v>1.2637</v>
      </c>
      <c r="M43" s="4">
        <f t="shared" si="8"/>
        <v>-0.018399999999999972</v>
      </c>
      <c r="N43" s="4">
        <f t="shared" si="6"/>
        <v>-0.012199999999999545</v>
      </c>
      <c r="O43" s="4">
        <f t="shared" si="7"/>
        <v>0.003349999999999964</v>
      </c>
      <c r="Q43" s="2">
        <f>Fy*dz-Fz*dy</f>
        <v>-3.083144999999904</v>
      </c>
      <c r="R43" s="2">
        <f>Fz*dx-Fx*dz</f>
        <v>5.377562499999975</v>
      </c>
      <c r="S43" s="2">
        <f>Fx*dy-Fy*dz</f>
        <v>7.303734999999746</v>
      </c>
    </row>
    <row r="44" spans="2:19" ht="12.75">
      <c r="B44">
        <v>101883</v>
      </c>
      <c r="C44" s="2">
        <v>-303.4</v>
      </c>
      <c r="D44" s="2">
        <v>91.633</v>
      </c>
      <c r="E44" s="2">
        <v>16.196</v>
      </c>
      <c r="H44">
        <v>101883</v>
      </c>
      <c r="I44" s="4">
        <v>1.1208</v>
      </c>
      <c r="J44" s="4">
        <v>-1.489</v>
      </c>
      <c r="K44" s="4">
        <v>1.2703</v>
      </c>
      <c r="M44" s="4">
        <f t="shared" si="8"/>
        <v>0.018399999999999972</v>
      </c>
      <c r="N44" s="4">
        <f t="shared" si="6"/>
        <v>0.012200000000000433</v>
      </c>
      <c r="O44" s="4">
        <f t="shared" si="7"/>
        <v>0.009949999999999903</v>
      </c>
      <c r="Q44" s="2">
        <f>Fy*dz-Fz*dy</f>
        <v>0.7141571499999841</v>
      </c>
      <c r="R44" s="2">
        <f>Fz*dx-Fx*dz</f>
        <v>3.3168363999999704</v>
      </c>
      <c r="S44" s="2">
        <f>Fx*dy-Fy*dz</f>
        <v>-4.6132283500001225</v>
      </c>
    </row>
    <row r="45" spans="2:19" ht="12.75">
      <c r="B45">
        <v>101884</v>
      </c>
      <c r="C45" s="2">
        <v>-1203.7</v>
      </c>
      <c r="D45" s="2">
        <v>-999</v>
      </c>
      <c r="E45" s="2">
        <v>99.826</v>
      </c>
      <c r="H45">
        <v>101884</v>
      </c>
      <c r="I45" s="4">
        <v>1.084</v>
      </c>
      <c r="J45" s="4">
        <v>-1.5134</v>
      </c>
      <c r="K45" s="4">
        <v>1.2703</v>
      </c>
      <c r="M45" s="4">
        <f t="shared" si="8"/>
        <v>-0.018399999999999972</v>
      </c>
      <c r="N45" s="4">
        <f t="shared" si="6"/>
        <v>-0.012199999999999545</v>
      </c>
      <c r="O45" s="4">
        <f t="shared" si="7"/>
        <v>0.009949999999999903</v>
      </c>
      <c r="Q45" s="2">
        <f>Fy*dz-Fz*dy</f>
        <v>-8.72217279999995</v>
      </c>
      <c r="R45" s="2">
        <f>Fz*dx-Fx*dz</f>
        <v>10.140016599999887</v>
      </c>
      <c r="S45" s="2">
        <f>Fx*dy-Fy*dz</f>
        <v>24.625189999999357</v>
      </c>
    </row>
    <row r="46" spans="2:21" ht="12.75">
      <c r="B46" s="1" t="s">
        <v>8</v>
      </c>
      <c r="C46" s="3">
        <f>SUM(C34:C45)</f>
        <v>178.53899999999953</v>
      </c>
      <c r="D46" s="3">
        <f>SUM(D34:D45)</f>
        <v>-76.39220000000023</v>
      </c>
      <c r="E46" s="3">
        <f>SUM(E34:E45)</f>
        <v>-1159.077</v>
      </c>
      <c r="F46" s="3">
        <f>SQRT(C46^2+D46^2+E46^2)</f>
        <v>1175.2325023887145</v>
      </c>
      <c r="G46" s="3" t="s">
        <v>25</v>
      </c>
      <c r="H46" t="s">
        <v>10</v>
      </c>
      <c r="I46" s="4">
        <f>AVERAGE(I34:I45)</f>
        <v>1.1024</v>
      </c>
      <c r="J46" s="4">
        <f>AVERAGE(J34:J45)</f>
        <v>-1.5012000000000005</v>
      </c>
      <c r="K46" s="4">
        <f>AVERAGE(K34:K45)</f>
        <v>1.26035</v>
      </c>
      <c r="Q46" s="3">
        <f>SUM(Q34:Q45)</f>
        <v>-7.0630767299996995</v>
      </c>
      <c r="R46" s="3">
        <f>SUM(R34:R45)</f>
        <v>191.3873795499996</v>
      </c>
      <c r="S46" s="3">
        <f>SUM(S34:S45)</f>
        <v>-41.077928069999636</v>
      </c>
      <c r="T46" s="3">
        <f>SQRT(Q46^2+R46^2+S46^2)</f>
        <v>195.873459862314</v>
      </c>
      <c r="U46" s="3" t="s">
        <v>18</v>
      </c>
    </row>
    <row r="47" spans="6:21" ht="12.75">
      <c r="F47" s="2">
        <f>F46*0.2248</f>
        <v>264.192266536983</v>
      </c>
      <c r="G47" s="2" t="s">
        <v>24</v>
      </c>
      <c r="T47" s="2">
        <f>T46*0.2248*39.37</f>
        <v>1733.553768202387</v>
      </c>
      <c r="U47" t="s">
        <v>26</v>
      </c>
    </row>
    <row r="49" spans="2:21" ht="12.75">
      <c r="B49" s="1" t="s">
        <v>9</v>
      </c>
      <c r="C49" s="3">
        <f>C18+C32+C46</f>
        <v>2096.531399999998</v>
      </c>
      <c r="D49" s="3">
        <f>D18+D32+D46</f>
        <v>1815.898799999999</v>
      </c>
      <c r="E49" s="3">
        <f>E18+E32+E46</f>
        <v>3854.0235999999977</v>
      </c>
      <c r="F49" s="3">
        <f>SQRT(C49^2+D49^2+E49^2)</f>
        <v>4748.308148423429</v>
      </c>
      <c r="G49" s="3" t="s">
        <v>25</v>
      </c>
      <c r="Q49" s="3">
        <f>Q18+Q32+Q46</f>
        <v>-1141.2075214299985</v>
      </c>
      <c r="R49" s="3">
        <f>R18+R32+R46</f>
        <v>953.3205702399996</v>
      </c>
      <c r="S49" s="3">
        <f>S18+S32+S46</f>
        <v>820.6043793799989</v>
      </c>
      <c r="T49" s="3">
        <f>SQRT(Q49^2+R49^2+S49^2)</f>
        <v>1698.4010904579493</v>
      </c>
      <c r="U49" s="3" t="s">
        <v>18</v>
      </c>
    </row>
    <row r="50" spans="6:21" ht="12.75">
      <c r="F50" s="2">
        <f>F49*0.2248</f>
        <v>1067.4196717655868</v>
      </c>
      <c r="G50" s="2" t="s">
        <v>24</v>
      </c>
      <c r="T50" s="2">
        <f>T49*0.2248*39.37</f>
        <v>15031.488249362863</v>
      </c>
      <c r="U50" t="s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2008-03-12T18:52:47Z</dcterms:created>
  <dcterms:modified xsi:type="dcterms:W3CDTF">2008-03-12T19:07:32Z</dcterms:modified>
  <cp:category/>
  <cp:version/>
  <cp:contentType/>
  <cp:contentStatus/>
</cp:coreProperties>
</file>