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<sst xmlns="http://schemas.openxmlformats.org/spreadsheetml/2006/main" count="71" uniqueCount="49">
  <si>
    <t>NCSX Cryostat Cost Estimate</t>
  </si>
  <si>
    <t>Date</t>
  </si>
  <si>
    <t>ITEM/DWG. No</t>
  </si>
  <si>
    <t>Descripton</t>
  </si>
  <si>
    <t>QTY</t>
  </si>
  <si>
    <t xml:space="preserve">Cost </t>
  </si>
  <si>
    <t>Per U/M</t>
  </si>
  <si>
    <t>U/M</t>
  </si>
  <si>
    <t>Total</t>
  </si>
  <si>
    <t>Cost</t>
  </si>
  <si>
    <t>Bill of Materials Items</t>
  </si>
  <si>
    <t>s17e150-041</t>
  </si>
  <si>
    <t>s17e150-032</t>
  </si>
  <si>
    <t>s17e150-036</t>
  </si>
  <si>
    <t>s17e150-050</t>
  </si>
  <si>
    <t>s17e150-047</t>
  </si>
  <si>
    <t>Angled Pannel Insul</t>
  </si>
  <si>
    <t>NBI Insul Pannel</t>
  </si>
  <si>
    <t>Midplane Insul Pannel</t>
  </si>
  <si>
    <t>Midplane Reduced Insul Pannel</t>
  </si>
  <si>
    <t>Vol</t>
  </si>
  <si>
    <t>in^3</t>
  </si>
  <si>
    <t>ft^3</t>
  </si>
  <si>
    <t>Period</t>
  </si>
  <si>
    <t>Joint</t>
  </si>
  <si>
    <t>per</t>
  </si>
  <si>
    <t>Weight</t>
  </si>
  <si>
    <t>lbs</t>
  </si>
  <si>
    <t>s17e150-034</t>
  </si>
  <si>
    <t>Circular Pannel Insul</t>
  </si>
  <si>
    <t xml:space="preserve">Urethane Foam </t>
  </si>
  <si>
    <t xml:space="preserve">4 Lb </t>
  </si>
  <si>
    <t>s17e150-039</t>
  </si>
  <si>
    <t>s17e150-049</t>
  </si>
  <si>
    <t>s17e150-046</t>
  </si>
  <si>
    <t>s17e150-031</t>
  </si>
  <si>
    <t>Angled Pannel Glass Supt</t>
  </si>
  <si>
    <t>Midplane Glass Supt</t>
  </si>
  <si>
    <t>NBI Glass Supt</t>
  </si>
  <si>
    <t>Midplane Reduced Glass Supt</t>
  </si>
  <si>
    <t>Circular Glass Supt</t>
  </si>
  <si>
    <t>Upper/lower Insul Pannel</t>
  </si>
  <si>
    <t>QTY at</t>
  </si>
  <si>
    <t xml:space="preserve"> </t>
  </si>
  <si>
    <t>Upper/lower Glass Supt</t>
  </si>
  <si>
    <t>s17e150-053</t>
  </si>
  <si>
    <t>Glass Epoxy Support</t>
  </si>
  <si>
    <t>s17e150-033</t>
  </si>
  <si>
    <t xml:space="preserve">Total Weight (lbs) =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</si>
</sst>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E+00"/>
    <numFmt numFmtId="166" formatCode="0.000E+00"/>
    <numFmt numFmtId="167" formatCode="_(* #,##0.0_);_(* \(#,##0.0\);_(* &quot;-&quot;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1" fontId="0" fillId="0" borderId="0" xfId="15" applyNumberFormat="1" applyAlignment="1">
      <alignment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41" fontId="0" fillId="0" borderId="0" xfId="15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67" fontId="0" fillId="0" borderId="0" xfId="15" applyNumberFormat="1" applyAlignment="1">
      <alignment/>
    </xf>
    <xf numFmtId="167" fontId="0" fillId="0" borderId="0" xfId="15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9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3.00390625" style="0" customWidth="1"/>
    <col min="2" max="2" width="15.8515625" style="0" customWidth="1"/>
    <col min="3" max="3" width="27.140625" style="0" customWidth="1"/>
    <col min="4" max="4" width="4.8515625" style="0" customWidth="1"/>
    <col min="5" max="5" width="8.28125" style="0" customWidth="1"/>
    <col min="6" max="6" width="8.00390625" style="0" customWidth="1"/>
    <col min="7" max="7" width="7.28125" style="2" customWidth="1"/>
    <col min="8" max="8" width="7.00390625" style="2" customWidth="1"/>
    <col min="9" max="9" width="7.28125" style="2" customWidth="1"/>
    <col min="10" max="11" width="7.00390625" style="2" customWidth="1"/>
    <col min="12" max="12" width="9.140625" style="2" customWidth="1"/>
    <col min="13" max="13" width="7.7109375" style="0" customWidth="1"/>
    <col min="14" max="14" width="7.8515625" style="0" customWidth="1"/>
  </cols>
  <sheetData>
    <row r="3" spans="2:7" ht="12.75">
      <c r="B3" s="1" t="s">
        <v>0</v>
      </c>
      <c r="E3" s="2" t="s">
        <v>1</v>
      </c>
      <c r="F3" s="3">
        <v>37354</v>
      </c>
      <c r="G3" s="10"/>
    </row>
    <row r="5" spans="2:12" ht="12.75">
      <c r="B5" s="1" t="s">
        <v>10</v>
      </c>
      <c r="H5" s="4" t="s">
        <v>4</v>
      </c>
      <c r="I5" s="4" t="s">
        <v>42</v>
      </c>
      <c r="J5" s="4" t="s">
        <v>8</v>
      </c>
      <c r="K5" s="4" t="s">
        <v>8</v>
      </c>
      <c r="L5" s="4" t="s">
        <v>8</v>
      </c>
    </row>
    <row r="6" spans="5:14" ht="12.75">
      <c r="E6" s="7" t="s">
        <v>20</v>
      </c>
      <c r="F6" s="7" t="s">
        <v>20</v>
      </c>
      <c r="G6" s="7" t="s">
        <v>26</v>
      </c>
      <c r="H6" s="4" t="s">
        <v>25</v>
      </c>
      <c r="I6" s="7" t="s">
        <v>23</v>
      </c>
      <c r="J6" s="4" t="s">
        <v>4</v>
      </c>
      <c r="K6" s="7" t="s">
        <v>26</v>
      </c>
      <c r="L6" s="7" t="s">
        <v>20</v>
      </c>
      <c r="M6" s="4" t="s">
        <v>5</v>
      </c>
      <c r="N6" s="4" t="s">
        <v>8</v>
      </c>
    </row>
    <row r="7" spans="1:14" ht="13.5" thickBot="1">
      <c r="A7" s="5"/>
      <c r="B7" s="6" t="s">
        <v>2</v>
      </c>
      <c r="C7" s="6" t="s">
        <v>3</v>
      </c>
      <c r="D7" s="6" t="s">
        <v>7</v>
      </c>
      <c r="E7" s="9" t="s">
        <v>21</v>
      </c>
      <c r="F7" s="9" t="s">
        <v>22</v>
      </c>
      <c r="G7" s="9" t="s">
        <v>27</v>
      </c>
      <c r="H7" s="9" t="s">
        <v>23</v>
      </c>
      <c r="I7" s="9" t="s">
        <v>24</v>
      </c>
      <c r="J7" s="6"/>
      <c r="K7" s="9" t="s">
        <v>27</v>
      </c>
      <c r="L7" s="9" t="s">
        <v>22</v>
      </c>
      <c r="M7" s="6" t="s">
        <v>6</v>
      </c>
      <c r="N7" s="6" t="s">
        <v>9</v>
      </c>
    </row>
    <row r="8" ht="12.75">
      <c r="B8" s="1" t="s">
        <v>31</v>
      </c>
    </row>
    <row r="9" ht="12.75">
      <c r="B9" s="14" t="s">
        <v>30</v>
      </c>
    </row>
    <row r="11" spans="2:12" ht="12.75">
      <c r="B11" t="s">
        <v>12</v>
      </c>
      <c r="C11" t="s">
        <v>16</v>
      </c>
      <c r="D11" s="2" t="s">
        <v>20</v>
      </c>
      <c r="E11" s="12">
        <v>10560</v>
      </c>
      <c r="F11" s="8">
        <f aca="true" t="shared" si="0" ref="F11:F16">E11/12^3</f>
        <v>6.111111111111111</v>
      </c>
      <c r="G11" s="11">
        <f aca="true" t="shared" si="1" ref="G11:G16">F11*4</f>
        <v>24.444444444444443</v>
      </c>
      <c r="H11" s="2">
        <v>10</v>
      </c>
      <c r="I11" s="2">
        <v>2</v>
      </c>
      <c r="J11" s="2">
        <f>3*H11+3*I11</f>
        <v>36</v>
      </c>
      <c r="K11" s="17">
        <f aca="true" t="shared" si="2" ref="K11:K16">G11*J11</f>
        <v>880</v>
      </c>
      <c r="L11" s="11">
        <f aca="true" t="shared" si="3" ref="L11:L16">J11*F11</f>
        <v>220</v>
      </c>
    </row>
    <row r="12" spans="2:12" ht="12.75">
      <c r="B12" t="s">
        <v>28</v>
      </c>
      <c r="C12" t="s">
        <v>29</v>
      </c>
      <c r="D12" s="2" t="s">
        <v>20</v>
      </c>
      <c r="E12" s="12">
        <v>29958</v>
      </c>
      <c r="F12" s="8">
        <f t="shared" si="0"/>
        <v>17.336805555555557</v>
      </c>
      <c r="G12" s="11">
        <f t="shared" si="1"/>
        <v>69.34722222222223</v>
      </c>
      <c r="H12" s="2">
        <v>0</v>
      </c>
      <c r="I12" s="2">
        <v>0</v>
      </c>
      <c r="J12" s="2">
        <v>2</v>
      </c>
      <c r="K12" s="17">
        <f t="shared" si="2"/>
        <v>138.69444444444446</v>
      </c>
      <c r="L12" s="11">
        <f t="shared" si="3"/>
        <v>34.673611111111114</v>
      </c>
    </row>
    <row r="13" spans="2:12" ht="12.75">
      <c r="B13" t="s">
        <v>47</v>
      </c>
      <c r="C13" t="s">
        <v>18</v>
      </c>
      <c r="D13" s="2" t="s">
        <v>20</v>
      </c>
      <c r="E13" s="12">
        <v>15482</v>
      </c>
      <c r="F13" s="8">
        <f t="shared" si="0"/>
        <v>8.95949074074074</v>
      </c>
      <c r="G13" s="11">
        <f t="shared" si="1"/>
        <v>35.83796296296296</v>
      </c>
      <c r="H13" s="2">
        <v>2</v>
      </c>
      <c r="I13" s="2">
        <v>0</v>
      </c>
      <c r="J13" s="2">
        <f>3*H13+3*I13</f>
        <v>6</v>
      </c>
      <c r="K13" s="17">
        <f t="shared" si="2"/>
        <v>215.02777777777777</v>
      </c>
      <c r="L13" s="11">
        <f t="shared" si="3"/>
        <v>53.75694444444444</v>
      </c>
    </row>
    <row r="14" spans="2:12" ht="12.75">
      <c r="B14" t="s">
        <v>11</v>
      </c>
      <c r="C14" t="s">
        <v>41</v>
      </c>
      <c r="D14" s="2" t="s">
        <v>20</v>
      </c>
      <c r="E14" s="12">
        <v>21113</v>
      </c>
      <c r="F14" s="8">
        <f t="shared" si="0"/>
        <v>12.218171296296296</v>
      </c>
      <c r="G14" s="11">
        <f t="shared" si="1"/>
        <v>48.87268518518518</v>
      </c>
      <c r="H14" s="2">
        <v>2</v>
      </c>
      <c r="I14" s="2">
        <v>0</v>
      </c>
      <c r="J14" s="2">
        <v>12</v>
      </c>
      <c r="K14" s="17">
        <f t="shared" si="2"/>
        <v>586.4722222222222</v>
      </c>
      <c r="L14" s="11">
        <f t="shared" si="3"/>
        <v>146.61805555555554</v>
      </c>
    </row>
    <row r="15" spans="2:12" ht="12.75">
      <c r="B15" t="s">
        <v>15</v>
      </c>
      <c r="C15" t="s">
        <v>17</v>
      </c>
      <c r="D15" s="2" t="s">
        <v>20</v>
      </c>
      <c r="E15" s="12">
        <v>10068</v>
      </c>
      <c r="F15" s="8">
        <f t="shared" si="0"/>
        <v>5.826388888888889</v>
      </c>
      <c r="G15" s="11">
        <f t="shared" si="1"/>
        <v>23.305555555555557</v>
      </c>
      <c r="H15" s="2">
        <v>1</v>
      </c>
      <c r="I15" s="2">
        <v>0</v>
      </c>
      <c r="J15" s="2">
        <f>3*H15+3*I15</f>
        <v>3</v>
      </c>
      <c r="K15" s="17">
        <f t="shared" si="2"/>
        <v>69.91666666666667</v>
      </c>
      <c r="L15" s="11">
        <f t="shared" si="3"/>
        <v>17.479166666666668</v>
      </c>
    </row>
    <row r="16" spans="2:12" ht="12.75">
      <c r="B16" t="s">
        <v>14</v>
      </c>
      <c r="C16" t="s">
        <v>19</v>
      </c>
      <c r="D16" s="2" t="s">
        <v>20</v>
      </c>
      <c r="E16" s="12">
        <v>13122</v>
      </c>
      <c r="F16" s="8">
        <f t="shared" si="0"/>
        <v>7.59375</v>
      </c>
      <c r="G16" s="16">
        <f t="shared" si="1"/>
        <v>30.375</v>
      </c>
      <c r="H16" s="2">
        <v>2</v>
      </c>
      <c r="I16" s="2">
        <v>1</v>
      </c>
      <c r="J16" s="2">
        <f>3*H16+3*I16</f>
        <v>9</v>
      </c>
      <c r="K16" s="18">
        <f t="shared" si="2"/>
        <v>273.375</v>
      </c>
      <c r="L16" s="13">
        <f t="shared" si="3"/>
        <v>68.34375</v>
      </c>
    </row>
    <row r="17" spans="7:14" ht="12.75">
      <c r="G17" s="11" t="s">
        <v>43</v>
      </c>
      <c r="K17" s="17">
        <f>SUM(K11:K16)</f>
        <v>2163.4861111111113</v>
      </c>
      <c r="L17" s="11">
        <f>SUM(L11:L16)</f>
        <v>540.8715277777778</v>
      </c>
      <c r="M17" s="2">
        <v>8.75</v>
      </c>
      <c r="N17" s="15">
        <f>L17*M17</f>
        <v>4732.625868055556</v>
      </c>
    </row>
    <row r="19" ht="12.75">
      <c r="B19" s="1" t="s">
        <v>46</v>
      </c>
    </row>
    <row r="20" spans="2:12" ht="12.75">
      <c r="B20" t="s">
        <v>35</v>
      </c>
      <c r="C20" t="s">
        <v>36</v>
      </c>
      <c r="D20" s="2" t="s">
        <v>20</v>
      </c>
      <c r="E20" s="19">
        <v>423.1</v>
      </c>
      <c r="F20" s="8">
        <f aca="true" t="shared" si="4" ref="F20:F25">E20/12^3</f>
        <v>0.24484953703703705</v>
      </c>
      <c r="G20" s="11">
        <f aca="true" t="shared" si="5" ref="G20:G25">E20*0.07</f>
        <v>29.617000000000004</v>
      </c>
      <c r="H20" s="2">
        <v>10</v>
      </c>
      <c r="I20" s="2">
        <v>2</v>
      </c>
      <c r="J20" s="2">
        <f aca="true" t="shared" si="6" ref="J20:J25">3*H20+3*I20</f>
        <v>36</v>
      </c>
      <c r="K20" s="17">
        <f aca="true" t="shared" si="7" ref="K20:K25">G20*J20</f>
        <v>1066.2120000000002</v>
      </c>
      <c r="L20" s="11">
        <f aca="true" t="shared" si="8" ref="L20:L25">J20*F20</f>
        <v>8.814583333333333</v>
      </c>
    </row>
    <row r="21" spans="2:12" ht="12.75">
      <c r="B21" t="s">
        <v>45</v>
      </c>
      <c r="C21" t="s">
        <v>40</v>
      </c>
      <c r="D21" s="2" t="s">
        <v>20</v>
      </c>
      <c r="E21" s="20">
        <v>829.6</v>
      </c>
      <c r="F21" s="8">
        <f>E21/12^3</f>
        <v>0.4800925925925926</v>
      </c>
      <c r="G21" s="11">
        <v>58.1</v>
      </c>
      <c r="H21" s="2">
        <v>0</v>
      </c>
      <c r="I21" s="2">
        <v>0</v>
      </c>
      <c r="J21" s="2">
        <v>2</v>
      </c>
      <c r="K21" s="17">
        <f>G21*J21</f>
        <v>116.2</v>
      </c>
      <c r="L21" s="11">
        <f>J21*F21</f>
        <v>0.9601851851851853</v>
      </c>
    </row>
    <row r="22" spans="2:12" ht="12.75">
      <c r="B22" t="s">
        <v>13</v>
      </c>
      <c r="C22" t="s">
        <v>37</v>
      </c>
      <c r="D22" s="2" t="s">
        <v>20</v>
      </c>
      <c r="E22" s="19">
        <v>520.7</v>
      </c>
      <c r="F22" s="8">
        <f t="shared" si="4"/>
        <v>0.30133101851851857</v>
      </c>
      <c r="G22" s="11">
        <f t="shared" si="5"/>
        <v>36.449000000000005</v>
      </c>
      <c r="H22" s="2">
        <v>2</v>
      </c>
      <c r="I22" s="2">
        <v>0</v>
      </c>
      <c r="J22" s="2">
        <f t="shared" si="6"/>
        <v>6</v>
      </c>
      <c r="K22" s="17">
        <f t="shared" si="7"/>
        <v>218.69400000000002</v>
      </c>
      <c r="L22" s="11">
        <f t="shared" si="8"/>
        <v>1.8079861111111115</v>
      </c>
    </row>
    <row r="23" spans="2:12" ht="12.75">
      <c r="B23" t="s">
        <v>32</v>
      </c>
      <c r="C23" t="s">
        <v>44</v>
      </c>
      <c r="D23" s="2" t="s">
        <v>20</v>
      </c>
      <c r="E23" s="19">
        <v>986</v>
      </c>
      <c r="F23" s="8">
        <f t="shared" si="4"/>
        <v>0.5706018518518519</v>
      </c>
      <c r="G23" s="11">
        <f t="shared" si="5"/>
        <v>69.02000000000001</v>
      </c>
      <c r="H23" s="2">
        <v>4</v>
      </c>
      <c r="I23" s="2">
        <v>0</v>
      </c>
      <c r="J23" s="2">
        <f t="shared" si="6"/>
        <v>12</v>
      </c>
      <c r="K23" s="17">
        <f t="shared" si="7"/>
        <v>828.2400000000001</v>
      </c>
      <c r="L23" s="11">
        <f t="shared" si="8"/>
        <v>6.847222222222222</v>
      </c>
    </row>
    <row r="24" spans="2:12" ht="12.75">
      <c r="B24" t="s">
        <v>34</v>
      </c>
      <c r="C24" t="s">
        <v>38</v>
      </c>
      <c r="D24" s="2" t="s">
        <v>20</v>
      </c>
      <c r="E24" s="19">
        <v>639</v>
      </c>
      <c r="F24" s="8">
        <f t="shared" si="4"/>
        <v>0.3697916666666667</v>
      </c>
      <c r="G24" s="11">
        <f t="shared" si="5"/>
        <v>44.730000000000004</v>
      </c>
      <c r="H24" s="2">
        <v>1</v>
      </c>
      <c r="I24" s="2">
        <v>0</v>
      </c>
      <c r="J24" s="2">
        <f t="shared" si="6"/>
        <v>3</v>
      </c>
      <c r="K24" s="17">
        <f t="shared" si="7"/>
        <v>134.19</v>
      </c>
      <c r="L24" s="11">
        <f t="shared" si="8"/>
        <v>1.109375</v>
      </c>
    </row>
    <row r="25" spans="2:12" ht="12.75">
      <c r="B25" t="s">
        <v>33</v>
      </c>
      <c r="C25" t="s">
        <v>39</v>
      </c>
      <c r="D25" s="2" t="s">
        <v>20</v>
      </c>
      <c r="E25" s="19">
        <v>479.7</v>
      </c>
      <c r="F25" s="8">
        <f t="shared" si="4"/>
        <v>0.27760416666666665</v>
      </c>
      <c r="G25" s="11">
        <f t="shared" si="5"/>
        <v>33.579</v>
      </c>
      <c r="H25" s="2">
        <v>2</v>
      </c>
      <c r="I25" s="2">
        <v>1</v>
      </c>
      <c r="J25" s="2">
        <f t="shared" si="6"/>
        <v>9</v>
      </c>
      <c r="K25" s="18">
        <f t="shared" si="7"/>
        <v>302.211</v>
      </c>
      <c r="L25" s="13">
        <f t="shared" si="8"/>
        <v>2.4984374999999996</v>
      </c>
    </row>
    <row r="26" spans="11:12" ht="12.75">
      <c r="K26" s="17">
        <f>SUM(K20:K25)</f>
        <v>2665.7470000000003</v>
      </c>
      <c r="L26" s="17">
        <f>SUM(L20:L25)</f>
        <v>22.03778935185185</v>
      </c>
    </row>
    <row r="29" spans="9:11" ht="12.75">
      <c r="I29" s="4"/>
      <c r="J29" s="21" t="s">
        <v>48</v>
      </c>
      <c r="K29" s="17">
        <f>K17+K26</f>
        <v>4829.233111111112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2002-04-15T17:57:02Z</cp:lastPrinted>
  <dcterms:created xsi:type="dcterms:W3CDTF">2002-04-06T19:51:03Z</dcterms:created>
  <dcterms:modified xsi:type="dcterms:W3CDTF">2002-04-15T17:58:06Z</dcterms:modified>
  <cp:category/>
  <cp:version/>
  <cp:contentType/>
  <cp:contentStatus/>
</cp:coreProperties>
</file>