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924" firstSheet="2" activeTab="2"/>
  </bookViews>
  <sheets>
    <sheet name="Manpower" sheetId="1" r:id="rId1"/>
    <sheet name="Assembly Steps" sheetId="2" r:id="rId2"/>
    <sheet name="Schedule" sheetId="3" r:id="rId3"/>
    <sheet name="HW Cost" sheetId="4" r:id="rId4"/>
    <sheet name="Misc" sheetId="5" r:id="rId5"/>
  </sheets>
  <definedNames>
    <definedName name="_xlnm.Print_Titles" localSheetId="1">'Assembly Steps'!$1:$1</definedName>
    <definedName name="_xlnm.Print_Titles" localSheetId="2">'Schedule'!$1:$11</definedName>
    <definedName name="temp" localSheetId="1">'Assembly Steps'!$B$3:$B$65</definedName>
    <definedName name="temp_1" localSheetId="1">'Assembly Steps'!$B$3:$B$52</definedName>
    <definedName name="temp_2" localSheetId="1">'Assembly Steps'!$B$3:$B$77</definedName>
    <definedName name="temp_3" localSheetId="1">'Assembly Steps'!$B$3:$B$76</definedName>
    <definedName name="temp_4" localSheetId="1">'Assembly Steps'!$B$3:$B$51</definedName>
    <definedName name="temp_5" localSheetId="1">'Assembly Steps'!$B$3:$B$76</definedName>
    <definedName name="temp_6" localSheetId="1">'Assembly Steps'!$B$3:$B$51</definedName>
  </definedNames>
  <calcPr fullCalcOnLoad="1" refMode="R1C1"/>
</workbook>
</file>

<file path=xl/sharedStrings.xml><?xml version="1.0" encoding="utf-8"?>
<sst xmlns="http://schemas.openxmlformats.org/spreadsheetml/2006/main" count="568" uniqueCount="319">
  <si>
    <t>Job Title</t>
  </si>
  <si>
    <t>Job Manager</t>
  </si>
  <si>
    <t>Job Number</t>
  </si>
  <si>
    <t>Brown</t>
  </si>
  <si>
    <t>Tasks</t>
  </si>
  <si>
    <t>Name</t>
  </si>
  <si>
    <t>Demographic</t>
  </si>
  <si>
    <t>Rate</t>
  </si>
  <si>
    <t>Morris</t>
  </si>
  <si>
    <t>EA//EM</t>
  </si>
  <si>
    <t>EA//DM</t>
  </si>
  <si>
    <t>FC//EM</t>
  </si>
  <si>
    <t>Loaded Rate</t>
  </si>
  <si>
    <t>Personnel</t>
  </si>
  <si>
    <t>Rates</t>
  </si>
  <si>
    <t>Start</t>
  </si>
  <si>
    <t>Finish</t>
  </si>
  <si>
    <t>Cost (k$)</t>
  </si>
  <si>
    <t>Remarks</t>
  </si>
  <si>
    <t>Deliverables</t>
  </si>
  <si>
    <t>Hours</t>
  </si>
  <si>
    <t>FTE</t>
  </si>
  <si>
    <t xml:space="preserve"> </t>
  </si>
  <si>
    <t>Machine Assembly</t>
  </si>
  <si>
    <t>ITEM</t>
  </si>
  <si>
    <t>TASK</t>
  </si>
  <si>
    <t xml:space="preserve">Design review </t>
  </si>
  <si>
    <t>Procurement</t>
  </si>
  <si>
    <t>Concept definition and requirements</t>
  </si>
  <si>
    <t>Design check and sign-off</t>
  </si>
  <si>
    <t>VV PREP STATION</t>
  </si>
  <si>
    <t>Structural / Seismic Analysis check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</si>
  <si>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</si>
  <si>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</si>
  <si>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</si>
  <si>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</si>
  <si>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</si>
  <si>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</si>
  <si>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</si>
  <si>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</si>
  <si>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</si>
  <si>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VV Support Fixture - model design and drawing details</t>
  </si>
  <si>
    <t>VV Port Alignment/Weldment Fixture - design and drawing details</t>
  </si>
  <si>
    <t>Tom Brown</t>
  </si>
  <si>
    <t>Paul</t>
  </si>
  <si>
    <t>Analyst</t>
  </si>
  <si>
    <t>Fabrication - follow-up activities</t>
  </si>
  <si>
    <t>Using a MC port opening fixture may simplify effort</t>
  </si>
  <si>
    <t>HALF PERIOD ASSEMBLY</t>
  </si>
  <si>
    <t>MC Gantry Crane - model design and drawing details</t>
  </si>
  <si>
    <t>MC Turning Fixture and base - model design and drawing details</t>
  </si>
  <si>
    <t>FINAL FP ASSEMBLY</t>
  </si>
  <si>
    <t>Platform - design and drawing details</t>
  </si>
  <si>
    <t>TF HP support and turning fixture - model design and drawing details</t>
  </si>
  <si>
    <t>FP Assembly platform - model design and drawing details</t>
  </si>
  <si>
    <t>MC Support Stand - model design and drawing details</t>
  </si>
  <si>
    <t>Finalize TFTR test cell FPA assembly layout drawings</t>
  </si>
  <si>
    <t>ADMINISTRATIVE ACTIVITIES</t>
  </si>
  <si>
    <t>Meetings Prep and Reporting</t>
  </si>
  <si>
    <t>INTERFACE / TEST ACTIVITIES</t>
  </si>
  <si>
    <t>Develop and maintain assembly plan document</t>
  </si>
  <si>
    <t xml:space="preserve">TOTAL HOURS = </t>
  </si>
  <si>
    <t>Develop and maintain concept definition document</t>
  </si>
  <si>
    <t xml:space="preserve">Metrology - develop sightline layout and design/drawing details of unique metrology support stands </t>
  </si>
  <si>
    <t>MC INSTALLATION</t>
  </si>
  <si>
    <t>Vendor purchase item. Vendor generates detail dwgs</t>
  </si>
  <si>
    <t>Includes developing SOW for vendor purchased item</t>
  </si>
  <si>
    <t>Early document for circulation to FPA group for review and concept concurrence.</t>
  </si>
  <si>
    <t>Safety Review documentation / presentation</t>
  </si>
  <si>
    <t>Establish an assembly interface requirements document</t>
  </si>
  <si>
    <t>Develop test components as needed to qualify assembly methods</t>
  </si>
  <si>
    <t>FY 2006</t>
  </si>
  <si>
    <t>Procurement Technical Rep</t>
  </si>
  <si>
    <t>Procurement activities</t>
  </si>
  <si>
    <t>Assumes 15% level</t>
  </si>
  <si>
    <t>FDR</t>
  </si>
  <si>
    <t>Fab / Design Review - follow-up activities</t>
  </si>
  <si>
    <t>Fab Activities - Test Articles</t>
  </si>
  <si>
    <t xml:space="preserve">  PDR</t>
  </si>
  <si>
    <t xml:space="preserve">     - Turning Fixture Technical Rep</t>
  </si>
  <si>
    <t>Assumes 3 trips @ $1500</t>
  </si>
  <si>
    <t xml:space="preserve">     - Mike Cole </t>
  </si>
  <si>
    <t xml:space="preserve">     - WBS manager trips</t>
  </si>
  <si>
    <t>Assumes 2 trips @ $1500</t>
  </si>
  <si>
    <t>Cole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</si>
  <si>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</si>
  <si>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</si>
  <si>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</si>
  <si>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</si>
  <si>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</si>
  <si>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</si>
  <si>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</si>
  <si>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</si>
  <si>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</si>
  <si>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</si>
  <si>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 All TF Coils Delivered</t>
  </si>
  <si>
    <t>Build to Print Procurement</t>
  </si>
  <si>
    <t>CONTINGENCY</t>
  </si>
  <si>
    <t>Based on 8 mo Fab of complete system</t>
  </si>
  <si>
    <t>Build to Print</t>
  </si>
  <si>
    <t xml:space="preserve">Fab Activities -  </t>
  </si>
  <si>
    <t>Fab  Activities</t>
  </si>
  <si>
    <t>VV Support Fixture</t>
  </si>
  <si>
    <t>VV Prep Station Platform</t>
  </si>
  <si>
    <t>MC Turning Fixture and base</t>
  </si>
  <si>
    <t xml:space="preserve">MC Gantry Crane </t>
  </si>
  <si>
    <t xml:space="preserve">Platform </t>
  </si>
  <si>
    <t xml:space="preserve">MC Support Stand </t>
  </si>
  <si>
    <t xml:space="preserve">TF HP support and turning fixture </t>
  </si>
  <si>
    <t xml:space="preserve">FP Assembly platform </t>
  </si>
  <si>
    <t xml:space="preserve">VV Port Alignment/Weldment Fixture </t>
  </si>
  <si>
    <t>FY06 / FY07 ASSEMBLY COVERAGE</t>
  </si>
  <si>
    <t>TRAVEL EXPENSES FY05</t>
  </si>
  <si>
    <t xml:space="preserve">Mike Cole's FY05 on-site involvement in assembly activities &amp; reviews </t>
  </si>
  <si>
    <t>Assume 6 wks</t>
  </si>
  <si>
    <t>Expected support activities from Steve Raftopoulos for FY05</t>
  </si>
  <si>
    <t>Award TF Contract</t>
  </si>
  <si>
    <t>1st TF arrives</t>
  </si>
  <si>
    <t>TF wedge added</t>
  </si>
  <si>
    <t xml:space="preserve">1st VV </t>
  </si>
  <si>
    <t xml:space="preserve">2nd </t>
  </si>
  <si>
    <t>3rd</t>
  </si>
  <si>
    <t>VV support stand and Misc crane fixtures</t>
  </si>
  <si>
    <t xml:space="preserve">VV support stand and Misc crane fixtures </t>
  </si>
  <si>
    <t xml:space="preserve">VV Prep Station Metrology support stands </t>
  </si>
  <si>
    <t xml:space="preserve">HP Assembly Metrology support stands </t>
  </si>
  <si>
    <t xml:space="preserve">Final FP Assembly Metrology support stands </t>
  </si>
  <si>
    <t>Matrology test component</t>
  </si>
  <si>
    <t>Hardware Items</t>
  </si>
  <si>
    <t>Cost Estimate</t>
  </si>
  <si>
    <t>($K)</t>
  </si>
  <si>
    <t xml:space="preserve">MC Installation Metrology support stands </t>
  </si>
  <si>
    <t>Note:  This is a VERY preliminary cost estimate</t>
  </si>
  <si>
    <t xml:space="preserve">Total Hardware Cost Estimate ($K)  </t>
  </si>
  <si>
    <t>Field Period Assembly Steps</t>
  </si>
  <si>
    <t>Expected Days</t>
  </si>
  <si>
    <t>Mount all turning fixture interfacing hardware</t>
  </si>
  <si>
    <t>Stage 3 (MC installation)</t>
  </si>
  <si>
    <t>Rotate right MC to stand-off position and check position</t>
  </si>
  <si>
    <t>Transfer load to gantry crane and recheck position</t>
  </si>
  <si>
    <t>Rotate left MC to stand-off position and check position</t>
  </si>
  <si>
    <t>Move left and right MC to final position and take gap measurements to validate shim dimensions</t>
  </si>
  <si>
    <t>Stage 4 (Final FP Assembly)</t>
  </si>
  <si>
    <t>Position and weld all ports to VV except for the two large horizontal diagnostic ports</t>
  </si>
  <si>
    <t>Attach TF coils to MC's</t>
  </si>
  <si>
    <t>Position and weld two large horizontal diagnostic ports to VV</t>
  </si>
  <si>
    <t>Using metrology measurements adjust final support base interfaces</t>
  </si>
  <si>
    <t>Comments</t>
  </si>
  <si>
    <t>Contingency</t>
  </si>
  <si>
    <t>Stage 2 (MC Half Period Assembly) - two operations required</t>
  </si>
  <si>
    <t>Set Type C spherical  seats; make final alignment check</t>
  </si>
  <si>
    <t>Perform final metrology position check of completed full period assembly as well as check spherical seat position of the Type-C MC that interfaces with the next FP Assembly.</t>
  </si>
  <si>
    <t>Attach VV to MC using final hardware links; secure VV at each end to MC's using temporary supports.</t>
  </si>
  <si>
    <t xml:space="preserve">Mount VV on VV Prep fixture (top side up)  </t>
  </si>
  <si>
    <t>Establish metrology setting and monuments with respect to assembly; align VV base to reference coordinate system</t>
  </si>
  <si>
    <t>Install cooling/heating lines to vacuum vessel top surface</t>
  </si>
  <si>
    <t>Install insulation to vacuum vessel to top surface</t>
  </si>
  <si>
    <t>Flip VV to expose lower surface</t>
  </si>
  <si>
    <t>Install cooling/heating lines to vacuum vessel bottom surface</t>
  </si>
  <si>
    <t>Install insulation to vacuum vessel to bottom surface</t>
  </si>
  <si>
    <t>Mount Type A in fixture and set spherical seats</t>
  </si>
  <si>
    <t>Mount the Type B in fixture, locating it on the Type A spherical seats; check A-to-B alignment.</t>
  </si>
  <si>
    <t>Add shims between A and B and ream 24 holes</t>
  </si>
  <si>
    <t>Bolt together Type A and B; check alignment</t>
  </si>
  <si>
    <t>Mount the Type C in fixture, locating it on the Type B spherical seats; check alignment.</t>
  </si>
  <si>
    <t>Add shims between B and C and ream 24 holes</t>
  </si>
  <si>
    <t>Bolt together Type B and C; check alignment</t>
  </si>
  <si>
    <t>Stage 1 (VV Prep) - for one FPA that includes diagnostic sensors</t>
  </si>
  <si>
    <t>Stage 1 (VV Prep) - for FPA that has no diagnostic sensors</t>
  </si>
  <si>
    <t>Receive VV and inspect</t>
  </si>
  <si>
    <t xml:space="preserve">Receive VV inspect </t>
  </si>
  <si>
    <t>Bolt together at flange interface.</t>
  </si>
  <si>
    <t>Currently assumes readjustment of stage 4 supports to accommodate rotating right side TF</t>
  </si>
  <si>
    <t>Prepare and transfer completed VV to holding area</t>
  </si>
  <si>
    <t>Set Type B spherical  seats; adjust fixture to accept Type C</t>
  </si>
  <si>
    <t>Prepare and transfer completed MC half period assembly to holding area</t>
  </si>
  <si>
    <t>Mount VV to MC turning fixture base and gantry frame; perform metrology check</t>
  </si>
  <si>
    <t>Mount MC on turning fixture; set orientation and perform metrology checks</t>
  </si>
  <si>
    <t>Move MC turning fixture to left side and mount MC on turning fixture; set orientation and perform metrology checks</t>
  </si>
  <si>
    <t>Prepare and transfer completed assembly to Stage 4 area</t>
  </si>
  <si>
    <t>Mount MC/VV assembly to support frame at final assembly station; perform metrology checks</t>
  </si>
  <si>
    <t xml:space="preserve">Install shims (back off left and right MC’s as reqd); ream 24 holes  </t>
  </si>
  <si>
    <t>Structural Analysis check</t>
  </si>
  <si>
    <t>nb men</t>
  </si>
  <si>
    <t>man hrs</t>
  </si>
  <si>
    <t>X</t>
  </si>
  <si>
    <t>Install local platforms</t>
  </si>
  <si>
    <t>These are local "steps" used as needed to reach top areas</t>
  </si>
  <si>
    <t>Mark surface for stud placement</t>
  </si>
  <si>
    <t>Attach studs (hardware) on top side for mounting diagnostics, coolant lines and insulation</t>
  </si>
  <si>
    <t>32 tube preformed on top</t>
  </si>
  <si>
    <t>Requires two operations for a complete Field Period</t>
  </si>
  <si>
    <t>Inspect Welds</t>
  </si>
  <si>
    <t>Change platforms</t>
  </si>
  <si>
    <t>Prepare Field Period for shipment</t>
  </si>
  <si>
    <t xml:space="preserve">Total Final FP Assembly days  </t>
  </si>
  <si>
    <t>Attach studs (hardware) on top side for mounting diagnostics, coolant lines and insulation.  [1200 studs / 25 studs per hr / 6 hrs per day]   See note 1.</t>
  </si>
  <si>
    <t>Wind magnetic diagnostic sensors to top surface and take metrology measurements [50 diagnostic loops / 1 per hr / 6 hrs per day]</t>
  </si>
  <si>
    <t>Wind magnetic diagnostic sensors to top surface and take metrology measurements [50 diagnostic loops / 1 per hr / 6 hrs per day = 8.3 days]</t>
  </si>
  <si>
    <t>Attach studs (hardware) on top side for coolant lines and insulation.  [1000 studs / 25 studs per hr / 6 hrs per day = 6.7days]   See note 1.</t>
  </si>
  <si>
    <t xml:space="preserve">350 tube studs + 6" grid of studs (650) for insulation. 1000 total studs on  top. </t>
  </si>
  <si>
    <t xml:space="preserve">350 tube studs + 6" grid of studs (650) for insulation. 1000 total studs on bottom. </t>
  </si>
  <si>
    <t xml:space="preserve">If you have the stud locations identified in advance, they are in close proximity, and you are shooting the same studs, you can shoot 30-40 studs an hour. </t>
  </si>
  <si>
    <t>If you are changing sizes or have to change locations, then 20-30 an hour is reasonable.  (Steve Kemp input)</t>
  </si>
  <si>
    <t xml:space="preserve">1 FTE Crane </t>
  </si>
  <si>
    <t>Measurement</t>
  </si>
  <si>
    <t>Extra days needed if VV needs adjusting</t>
  </si>
  <si>
    <t>Extra days needed the first time through</t>
  </si>
  <si>
    <t>Assemble left TF Coil Assembly and check position</t>
  </si>
  <si>
    <t xml:space="preserve">Transfer completed assembly to C-site test cell </t>
  </si>
  <si>
    <r>
      <t>Install 50 diagnostic coils (</t>
    </r>
    <r>
      <rPr>
        <sz val="10"/>
        <rFont val="Arial"/>
        <family val="2"/>
      </rPr>
      <t>x 4 studs</t>
    </r>
    <r>
      <rPr>
        <sz val="10"/>
        <rFont val="Arial"/>
        <family val="0"/>
      </rPr>
      <t xml:space="preserve">) first period + 350 tube studs + 6" grid of studs (650) for insulation. 1200 total studs on  top.  </t>
    </r>
    <r>
      <rPr>
        <sz val="10"/>
        <color indexed="10"/>
        <rFont val="Arial"/>
        <family val="2"/>
      </rPr>
      <t xml:space="preserve"> </t>
    </r>
  </si>
  <si>
    <t xml:space="preserve">Install 50 diagnostic coils (x 4 studs) first period + 350 tube studs + 6" grid of studs (650) for insulation. 1200 total studs on bottom.  </t>
  </si>
  <si>
    <t>Close up VV (added blank-off flanges and weld on end plates), bakeout VV to 350 deg C and leak check</t>
  </si>
  <si>
    <t>see note 2</t>
  </si>
  <si>
    <t xml:space="preserve">Notes: </t>
  </si>
  <si>
    <t>Background data used for estimating.</t>
  </si>
  <si>
    <t xml:space="preserve">Total MC installation days  </t>
  </si>
  <si>
    <t xml:space="preserve">Total VV Prep assembly days  </t>
  </si>
  <si>
    <t xml:space="preserve">Total MC Half Period assembly days  </t>
  </si>
  <si>
    <t xml:space="preserve">Assumes 2 diagnostic periods and 1 non-diagnostic period. </t>
  </si>
  <si>
    <t>HP Assembly Operations (2 Stations)</t>
  </si>
  <si>
    <t xml:space="preserve">   (2 stations required)</t>
  </si>
  <si>
    <t>MC HP Assembly fixture</t>
  </si>
  <si>
    <t xml:space="preserve">MC Tempory End Support </t>
  </si>
  <si>
    <t xml:space="preserve">22 ports at this time.  Need an alignment method to support two teams  </t>
  </si>
  <si>
    <t>This effort will be done by Major Tool</t>
  </si>
  <si>
    <t>It is assumed that this occurs continuously (for a 7 day work week).  This saves 5 days in the schedule.</t>
  </si>
  <si>
    <t>The measurement manpower estimate implies that this activity is accomplished by an engineer and technician working together (both metrology trained).</t>
  </si>
  <si>
    <t>Assemble right TF Coil Assembly (requires support readjustment) and perform measurement checks</t>
  </si>
  <si>
    <t>FPA-3</t>
  </si>
  <si>
    <t xml:space="preserve">  Target - Finish Last Field Period Assembly</t>
  </si>
  <si>
    <t xml:space="preserve">Nb </t>
  </si>
  <si>
    <t>Stations</t>
  </si>
  <si>
    <t>Total Cost</t>
  </si>
  <si>
    <t xml:space="preserve">TOTAL MANPOWER COST - includes contingency and travel ($k) = </t>
  </si>
  <si>
    <t>Assemble external trim coils, I&amp;C, leads and coolant lines</t>
  </si>
  <si>
    <r>
      <t xml:space="preserve">It is assumed that this effort is carried out during steps 7 thru 10, a parallel effort.  The 10 days is not counted in the total elapsed time.  </t>
    </r>
    <r>
      <rPr>
        <sz val="10"/>
        <color indexed="10"/>
        <rFont val="Arial"/>
        <family val="2"/>
      </rPr>
      <t>Note: number men increased over Rev 5 (was 3).</t>
    </r>
  </si>
  <si>
    <t xml:space="preserve">  - FP Assembly platform &amp; port fixtures</t>
  </si>
  <si>
    <t>MC Holding Fixture - model design and drawing details</t>
  </si>
  <si>
    <t xml:space="preserve">MC Holding Fixture </t>
  </si>
  <si>
    <t xml:space="preserve">PDR </t>
  </si>
  <si>
    <t xml:space="preserve">FDR </t>
  </si>
  <si>
    <t xml:space="preserve">  FPA-1</t>
  </si>
  <si>
    <t>VV period Arrival dates</t>
  </si>
  <si>
    <t>C1 MC set Arrives</t>
  </si>
  <si>
    <t>Last MC set (C6) Arrives</t>
  </si>
  <si>
    <t>FY 2009</t>
  </si>
  <si>
    <t xml:space="preserve"> FPA-2</t>
  </si>
  <si>
    <t xml:space="preserve">FPA-1 starts XXXXX, test cell delivery XXXXXX </t>
  </si>
  <si>
    <t>FPA-2 starts XXXXX, test cell delivery XXXXX</t>
  </si>
  <si>
    <t>FPA-3 starts 1 Feb 08, test cell delivery 21 May 08</t>
  </si>
  <si>
    <t>Complete MC test C1</t>
  </si>
  <si>
    <t>A2</t>
  </si>
  <si>
    <t>A4</t>
  </si>
  <si>
    <t>A6</t>
  </si>
  <si>
    <t>C4</t>
  </si>
  <si>
    <t>C5</t>
  </si>
  <si>
    <t>A6 / B6 / C6</t>
  </si>
  <si>
    <t>A5 / B5 / C5</t>
  </si>
  <si>
    <t>A3 / B3 / C3</t>
  </si>
  <si>
    <t>A4 / B4 / C4</t>
  </si>
  <si>
    <t>A2 / B2 / C2</t>
  </si>
  <si>
    <t>A1 / B1 / C1</t>
  </si>
  <si>
    <t>A1 / A2</t>
  </si>
  <si>
    <t>A3 / A4</t>
  </si>
  <si>
    <t>A5 / A6</t>
  </si>
  <si>
    <t>Issue RFP 4 April</t>
  </si>
  <si>
    <t xml:space="preserve"> Deliver MCAF</t>
  </si>
  <si>
    <t xml:space="preserve">  - MCAF components</t>
  </si>
  <si>
    <t xml:space="preserve">  Start Fab</t>
  </si>
  <si>
    <t xml:space="preserve">  Award 30 June</t>
  </si>
  <si>
    <t xml:space="preserve">  Proposal Due</t>
  </si>
  <si>
    <t xml:space="preserve">  - MC Installation (1 Station)</t>
  </si>
  <si>
    <t>Assembly Activities</t>
  </si>
  <si>
    <t xml:space="preserve">  - Trial Runs - no VV </t>
  </si>
  <si>
    <t>Procurement (build to print)</t>
  </si>
  <si>
    <t>Fab Activities - Support fixture (2 ?)</t>
  </si>
  <si>
    <t xml:space="preserve">                    -  Spherical seats (56)</t>
  </si>
  <si>
    <t xml:space="preserve">          - VV alignment system </t>
  </si>
  <si>
    <t xml:space="preserve">  - MCAF procurement</t>
  </si>
  <si>
    <t xml:space="preserve">  - Trial Runs - bare VVP plus MCHP</t>
  </si>
  <si>
    <t>Done</t>
  </si>
  <si>
    <t>Resized for seismic loading and Left side movement</t>
  </si>
  <si>
    <t>90% done</t>
  </si>
  <si>
    <t>LM</t>
  </si>
  <si>
    <t>TB, LM</t>
  </si>
  <si>
    <t>BP</t>
  </si>
  <si>
    <t>VV Support Fixture plus dwgs</t>
  </si>
  <si>
    <t>Design MC assembly test components</t>
  </si>
  <si>
    <t xml:space="preserve"> PDR</t>
  </si>
  <si>
    <t xml:space="preserve"> FDR</t>
  </si>
  <si>
    <t>Platform design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</si>
  <si>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</si>
  <si>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</si>
  <si>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</si>
  <si>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</si>
  <si>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</si>
  <si>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</si>
  <si>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>TF INFORMATION HAS NOT BEEN UPDATED</t>
  </si>
  <si>
    <t>OPEN ISSUE: TF ASSEMBLY COMPONENTS NEEDED TO ASSEMBLE A TF HP NEEDS TO BE INCLUDED IN THE SCHEDULE.</t>
  </si>
  <si>
    <t xml:space="preserve"> Scheduled start of VV Pumpdown</t>
  </si>
  <si>
    <t xml:space="preserve">          - VV supports </t>
  </si>
  <si>
    <t>VV Assembly Operations (1 station)</t>
  </si>
  <si>
    <t>Assumes platforms ore part of contract.</t>
  </si>
  <si>
    <t xml:space="preserve">  - Platforms (part of contract?)</t>
  </si>
  <si>
    <t xml:space="preserve">  - TF HP support</t>
  </si>
  <si>
    <t>Run test / metrology measurements</t>
  </si>
  <si>
    <t>Metrology Validation (Raftopoulos Activity)</t>
  </si>
  <si>
    <t>B6 Complete</t>
  </si>
  <si>
    <t>B5</t>
  </si>
  <si>
    <t>B4</t>
  </si>
  <si>
    <t xml:space="preserve">B3 </t>
  </si>
  <si>
    <t>B2</t>
  </si>
  <si>
    <t>C6</t>
  </si>
  <si>
    <t>C3</t>
  </si>
  <si>
    <t>C2 / C3</t>
  </si>
  <si>
    <t>C2</t>
  </si>
  <si>
    <t>C4 / C5</t>
  </si>
  <si>
    <t>C1 / C6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</si>
</sst>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1" fontId="0" fillId="0" borderId="0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2" xfId="0" applyNumberFormat="1" applyBorder="1" applyAlignment="1">
      <alignment vertical="top"/>
    </xf>
    <xf numFmtId="1" fontId="0" fillId="2" borderId="0" xfId="0" applyNumberFormat="1" applyFill="1" applyAlignment="1">
      <alignment vertical="top" wrapText="1"/>
    </xf>
    <xf numFmtId="1" fontId="0" fillId="2" borderId="0" xfId="0" applyNumberFormat="1" applyFill="1" applyAlignment="1">
      <alignment vertical="top"/>
    </xf>
    <xf numFmtId="9" fontId="0" fillId="0" borderId="1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2" borderId="0" xfId="0" applyNumberFormat="1" applyFill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top"/>
    </xf>
    <xf numFmtId="165" fontId="0" fillId="3" borderId="0" xfId="0" applyNumberFormat="1" applyFill="1" applyAlignment="1">
      <alignment horizontal="center" vertical="top" wrapText="1"/>
    </xf>
    <xf numFmtId="1" fontId="1" fillId="3" borderId="0" xfId="0" applyNumberFormat="1" applyFont="1" applyFill="1" applyAlignment="1">
      <alignment horizontal="center" vertical="top" wrapText="1"/>
    </xf>
    <xf numFmtId="1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wrapText="1"/>
    </xf>
    <xf numFmtId="1" fontId="1" fillId="0" borderId="0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3" borderId="6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top"/>
    </xf>
    <xf numFmtId="2" fontId="1" fillId="3" borderId="6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3" borderId="0" xfId="0" applyFont="1" applyFill="1" applyAlignment="1">
      <alignment vertical="top" wrapText="1"/>
    </xf>
    <xf numFmtId="167" fontId="0" fillId="0" borderId="0" xfId="0" applyNumberFormat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167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165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horizontal="center" textRotation="90"/>
    </xf>
    <xf numFmtId="0" fontId="1" fillId="3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2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2" xfId="0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5" borderId="6" xfId="0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6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2" fillId="5" borderId="0" xfId="0" applyFont="1" applyFill="1" applyAlignment="1">
      <alignment/>
    </xf>
    <xf numFmtId="0" fontId="0" fillId="5" borderId="6" xfId="0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96227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3" name="Line 4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4" name="Line 6"/>
        <xdr:cNvSpPr>
          <a:spLocks/>
        </xdr:cNvSpPr>
      </xdr:nvSpPr>
      <xdr:spPr>
        <a:xfrm>
          <a:off x="296227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5" name="Line 9"/>
        <xdr:cNvSpPr>
          <a:spLocks/>
        </xdr:cNvSpPr>
      </xdr:nvSpPr>
      <xdr:spPr>
        <a:xfrm>
          <a:off x="296227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161925</xdr:rowOff>
    </xdr:from>
    <xdr:to>
      <xdr:col>2</xdr:col>
      <xdr:colOff>0</xdr:colOff>
      <xdr:row>39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962275" y="64770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95250</xdr:rowOff>
    </xdr:from>
    <xdr:to>
      <xdr:col>2</xdr:col>
      <xdr:colOff>0</xdr:colOff>
      <xdr:row>38</xdr:row>
      <xdr:rowOff>95250</xdr:rowOff>
    </xdr:to>
    <xdr:sp>
      <xdr:nvSpPr>
        <xdr:cNvPr id="7" name="Line 12"/>
        <xdr:cNvSpPr>
          <a:spLocks/>
        </xdr:cNvSpPr>
      </xdr:nvSpPr>
      <xdr:spPr>
        <a:xfrm>
          <a:off x="2962275" y="6248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39</xdr:col>
      <xdr:colOff>28575</xdr:colOff>
      <xdr:row>3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8905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104775</xdr:rowOff>
    </xdr:from>
    <xdr:to>
      <xdr:col>7</xdr:col>
      <xdr:colOff>152400</xdr:colOff>
      <xdr:row>12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3676650" y="2047875"/>
          <a:ext cx="247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76200</xdr:rowOff>
    </xdr:from>
    <xdr:to>
      <xdr:col>11</xdr:col>
      <xdr:colOff>95250</xdr:colOff>
      <xdr:row>13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3933825" y="2181225"/>
          <a:ext cx="581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962275" y="6572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85725</xdr:rowOff>
    </xdr:from>
    <xdr:to>
      <xdr:col>2</xdr:col>
      <xdr:colOff>0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962275" y="6562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44</xdr:row>
      <xdr:rowOff>66675</xdr:rowOff>
    </xdr:from>
    <xdr:to>
      <xdr:col>44</xdr:col>
      <xdr:colOff>0</xdr:colOff>
      <xdr:row>44</xdr:row>
      <xdr:rowOff>76200</xdr:rowOff>
    </xdr:to>
    <xdr:sp>
      <xdr:nvSpPr>
        <xdr:cNvPr id="13" name="Line 26"/>
        <xdr:cNvSpPr>
          <a:spLocks/>
        </xdr:cNvSpPr>
      </xdr:nvSpPr>
      <xdr:spPr>
        <a:xfrm>
          <a:off x="8658225" y="7191375"/>
          <a:ext cx="12573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19050</xdr:rowOff>
    </xdr:from>
    <xdr:to>
      <xdr:col>2</xdr:col>
      <xdr:colOff>0</xdr:colOff>
      <xdr:row>41</xdr:row>
      <xdr:rowOff>142875</xdr:rowOff>
    </xdr:to>
    <xdr:sp>
      <xdr:nvSpPr>
        <xdr:cNvPr id="14" name="AutoShape 36"/>
        <xdr:cNvSpPr>
          <a:spLocks/>
        </xdr:cNvSpPr>
      </xdr:nvSpPr>
      <xdr:spPr>
        <a:xfrm rot="10800000">
          <a:off x="2962275" y="665797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7</xdr:col>
      <xdr:colOff>76200</xdr:colOff>
      <xdr:row>15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3695700" y="2524125"/>
          <a:ext cx="152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85725</xdr:rowOff>
    </xdr:from>
    <xdr:to>
      <xdr:col>32</xdr:col>
      <xdr:colOff>0</xdr:colOff>
      <xdr:row>18</xdr:row>
      <xdr:rowOff>85725</xdr:rowOff>
    </xdr:to>
    <xdr:sp>
      <xdr:nvSpPr>
        <xdr:cNvPr id="16" name="Line 43"/>
        <xdr:cNvSpPr>
          <a:spLocks/>
        </xdr:cNvSpPr>
      </xdr:nvSpPr>
      <xdr:spPr>
        <a:xfrm>
          <a:off x="7010400" y="3000375"/>
          <a:ext cx="809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17</xdr:row>
      <xdr:rowOff>85725</xdr:rowOff>
    </xdr:from>
    <xdr:to>
      <xdr:col>27</xdr:col>
      <xdr:colOff>9525</xdr:colOff>
      <xdr:row>17</xdr:row>
      <xdr:rowOff>85725</xdr:rowOff>
    </xdr:to>
    <xdr:sp>
      <xdr:nvSpPr>
        <xdr:cNvPr id="17" name="Line 45"/>
        <xdr:cNvSpPr>
          <a:spLocks/>
        </xdr:cNvSpPr>
      </xdr:nvSpPr>
      <xdr:spPr>
        <a:xfrm>
          <a:off x="6134100" y="2838450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85725</xdr:rowOff>
    </xdr:from>
    <xdr:to>
      <xdr:col>27</xdr:col>
      <xdr:colOff>9525</xdr:colOff>
      <xdr:row>70</xdr:row>
      <xdr:rowOff>85725</xdr:rowOff>
    </xdr:to>
    <xdr:sp>
      <xdr:nvSpPr>
        <xdr:cNvPr id="18" name="Line 47"/>
        <xdr:cNvSpPr>
          <a:spLocks/>
        </xdr:cNvSpPr>
      </xdr:nvSpPr>
      <xdr:spPr>
        <a:xfrm>
          <a:off x="5886450" y="11420475"/>
          <a:ext cx="1133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72</xdr:row>
      <xdr:rowOff>104775</xdr:rowOff>
    </xdr:from>
    <xdr:to>
      <xdr:col>31</xdr:col>
      <xdr:colOff>142875</xdr:colOff>
      <xdr:row>72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7029450" y="11763375"/>
          <a:ext cx="77152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95250</xdr:rowOff>
    </xdr:from>
    <xdr:to>
      <xdr:col>4</xdr:col>
      <xdr:colOff>9525</xdr:colOff>
      <xdr:row>22</xdr:row>
      <xdr:rowOff>95250</xdr:rowOff>
    </xdr:to>
    <xdr:sp>
      <xdr:nvSpPr>
        <xdr:cNvPr id="20" name="Line 49"/>
        <xdr:cNvSpPr>
          <a:spLocks/>
        </xdr:cNvSpPr>
      </xdr:nvSpPr>
      <xdr:spPr>
        <a:xfrm>
          <a:off x="3038475" y="365760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76200</xdr:rowOff>
    </xdr:from>
    <xdr:to>
      <xdr:col>6</xdr:col>
      <xdr:colOff>152400</xdr:colOff>
      <xdr:row>23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3295650" y="3800475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85725</xdr:rowOff>
    </xdr:from>
    <xdr:to>
      <xdr:col>12</xdr:col>
      <xdr:colOff>9525</xdr:colOff>
      <xdr:row>24</xdr:row>
      <xdr:rowOff>85725</xdr:rowOff>
    </xdr:to>
    <xdr:sp>
      <xdr:nvSpPr>
        <xdr:cNvPr id="22" name="Line 52"/>
        <xdr:cNvSpPr>
          <a:spLocks/>
        </xdr:cNvSpPr>
      </xdr:nvSpPr>
      <xdr:spPr>
        <a:xfrm>
          <a:off x="4114800" y="397192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23" name="Line 53"/>
        <xdr:cNvSpPr>
          <a:spLocks/>
        </xdr:cNvSpPr>
      </xdr:nvSpPr>
      <xdr:spPr>
        <a:xfrm>
          <a:off x="3933825" y="414337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52</xdr:row>
      <xdr:rowOff>95250</xdr:rowOff>
    </xdr:from>
    <xdr:to>
      <xdr:col>24</xdr:col>
      <xdr:colOff>152400</xdr:colOff>
      <xdr:row>52</xdr:row>
      <xdr:rowOff>95250</xdr:rowOff>
    </xdr:to>
    <xdr:sp>
      <xdr:nvSpPr>
        <xdr:cNvPr id="24" name="Line 57"/>
        <xdr:cNvSpPr>
          <a:spLocks/>
        </xdr:cNvSpPr>
      </xdr:nvSpPr>
      <xdr:spPr>
        <a:xfrm>
          <a:off x="6353175" y="8515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85725</xdr:rowOff>
    </xdr:from>
    <xdr:to>
      <xdr:col>28</xdr:col>
      <xdr:colOff>0</xdr:colOff>
      <xdr:row>53</xdr:row>
      <xdr:rowOff>85725</xdr:rowOff>
    </xdr:to>
    <xdr:sp>
      <xdr:nvSpPr>
        <xdr:cNvPr id="25" name="Line 58"/>
        <xdr:cNvSpPr>
          <a:spLocks/>
        </xdr:cNvSpPr>
      </xdr:nvSpPr>
      <xdr:spPr>
        <a:xfrm>
          <a:off x="6686550" y="8667750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54</xdr:row>
      <xdr:rowOff>76200</xdr:rowOff>
    </xdr:from>
    <xdr:to>
      <xdr:col>31</xdr:col>
      <xdr:colOff>0</xdr:colOff>
      <xdr:row>54</xdr:row>
      <xdr:rowOff>76200</xdr:rowOff>
    </xdr:to>
    <xdr:sp>
      <xdr:nvSpPr>
        <xdr:cNvPr id="26" name="Line 59"/>
        <xdr:cNvSpPr>
          <a:spLocks/>
        </xdr:cNvSpPr>
      </xdr:nvSpPr>
      <xdr:spPr>
        <a:xfrm>
          <a:off x="7191375" y="882015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76200</xdr:rowOff>
    </xdr:from>
    <xdr:to>
      <xdr:col>35</xdr:col>
      <xdr:colOff>9525</xdr:colOff>
      <xdr:row>55</xdr:row>
      <xdr:rowOff>76200</xdr:rowOff>
    </xdr:to>
    <xdr:sp>
      <xdr:nvSpPr>
        <xdr:cNvPr id="27" name="Line 60"/>
        <xdr:cNvSpPr>
          <a:spLocks/>
        </xdr:cNvSpPr>
      </xdr:nvSpPr>
      <xdr:spPr>
        <a:xfrm>
          <a:off x="7658100" y="8982075"/>
          <a:ext cx="6572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56</xdr:row>
      <xdr:rowOff>76200</xdr:rowOff>
    </xdr:from>
    <xdr:to>
      <xdr:col>36</xdr:col>
      <xdr:colOff>152400</xdr:colOff>
      <xdr:row>56</xdr:row>
      <xdr:rowOff>76200</xdr:rowOff>
    </xdr:to>
    <xdr:sp>
      <xdr:nvSpPr>
        <xdr:cNvPr id="28" name="Line 62"/>
        <xdr:cNvSpPr>
          <a:spLocks/>
        </xdr:cNvSpPr>
      </xdr:nvSpPr>
      <xdr:spPr>
        <a:xfrm>
          <a:off x="8153400" y="9144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57</xdr:row>
      <xdr:rowOff>85725</xdr:rowOff>
    </xdr:from>
    <xdr:to>
      <xdr:col>27</xdr:col>
      <xdr:colOff>85725</xdr:colOff>
      <xdr:row>57</xdr:row>
      <xdr:rowOff>85725</xdr:rowOff>
    </xdr:to>
    <xdr:sp>
      <xdr:nvSpPr>
        <xdr:cNvPr id="29" name="Line 63"/>
        <xdr:cNvSpPr>
          <a:spLocks/>
        </xdr:cNvSpPr>
      </xdr:nvSpPr>
      <xdr:spPr>
        <a:xfrm>
          <a:off x="6600825" y="9315450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58</xdr:row>
      <xdr:rowOff>85725</xdr:rowOff>
    </xdr:from>
    <xdr:to>
      <xdr:col>33</xdr:col>
      <xdr:colOff>19050</xdr:colOff>
      <xdr:row>58</xdr:row>
      <xdr:rowOff>85725</xdr:rowOff>
    </xdr:to>
    <xdr:sp>
      <xdr:nvSpPr>
        <xdr:cNvPr id="30" name="Line 64"/>
        <xdr:cNvSpPr>
          <a:spLocks/>
        </xdr:cNvSpPr>
      </xdr:nvSpPr>
      <xdr:spPr>
        <a:xfrm>
          <a:off x="7667625" y="947737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1" name="Line 68"/>
        <xdr:cNvSpPr>
          <a:spLocks/>
        </xdr:cNvSpPr>
      </xdr:nvSpPr>
      <xdr:spPr>
        <a:xfrm>
          <a:off x="296227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68</xdr:row>
      <xdr:rowOff>85725</xdr:rowOff>
    </xdr:from>
    <xdr:to>
      <xdr:col>22</xdr:col>
      <xdr:colOff>0</xdr:colOff>
      <xdr:row>68</xdr:row>
      <xdr:rowOff>85725</xdr:rowOff>
    </xdr:to>
    <xdr:sp>
      <xdr:nvSpPr>
        <xdr:cNvPr id="32" name="Line 70"/>
        <xdr:cNvSpPr>
          <a:spLocks/>
        </xdr:cNvSpPr>
      </xdr:nvSpPr>
      <xdr:spPr>
        <a:xfrm>
          <a:off x="5486400" y="11096625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161925</xdr:rowOff>
    </xdr:from>
    <xdr:to>
      <xdr:col>2</xdr:col>
      <xdr:colOff>0</xdr:colOff>
      <xdr:row>68</xdr:row>
      <xdr:rowOff>161925</xdr:rowOff>
    </xdr:to>
    <xdr:sp>
      <xdr:nvSpPr>
        <xdr:cNvPr id="33" name="Line 71"/>
        <xdr:cNvSpPr>
          <a:spLocks/>
        </xdr:cNvSpPr>
      </xdr:nvSpPr>
      <xdr:spPr>
        <a:xfrm>
          <a:off x="2962275" y="11172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42</xdr:row>
      <xdr:rowOff>19050</xdr:rowOff>
    </xdr:from>
    <xdr:to>
      <xdr:col>13</xdr:col>
      <xdr:colOff>142875</xdr:colOff>
      <xdr:row>42</xdr:row>
      <xdr:rowOff>142875</xdr:rowOff>
    </xdr:to>
    <xdr:sp>
      <xdr:nvSpPr>
        <xdr:cNvPr id="34" name="AutoShape 77"/>
        <xdr:cNvSpPr>
          <a:spLocks/>
        </xdr:cNvSpPr>
      </xdr:nvSpPr>
      <xdr:spPr>
        <a:xfrm rot="10800000">
          <a:off x="4791075" y="6819900"/>
          <a:ext cx="952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45</xdr:row>
      <xdr:rowOff>95250</xdr:rowOff>
    </xdr:from>
    <xdr:to>
      <xdr:col>44</xdr:col>
      <xdr:colOff>0</xdr:colOff>
      <xdr:row>45</xdr:row>
      <xdr:rowOff>95250</xdr:rowOff>
    </xdr:to>
    <xdr:sp>
      <xdr:nvSpPr>
        <xdr:cNvPr id="35" name="Line 80"/>
        <xdr:cNvSpPr>
          <a:spLocks/>
        </xdr:cNvSpPr>
      </xdr:nvSpPr>
      <xdr:spPr>
        <a:xfrm>
          <a:off x="9163050" y="7381875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27</xdr:row>
      <xdr:rowOff>95250</xdr:rowOff>
    </xdr:from>
    <xdr:to>
      <xdr:col>30</xdr:col>
      <xdr:colOff>38100</xdr:colOff>
      <xdr:row>27</xdr:row>
      <xdr:rowOff>95250</xdr:rowOff>
    </xdr:to>
    <xdr:sp>
      <xdr:nvSpPr>
        <xdr:cNvPr id="36" name="Line 84"/>
        <xdr:cNvSpPr>
          <a:spLocks/>
        </xdr:cNvSpPr>
      </xdr:nvSpPr>
      <xdr:spPr>
        <a:xfrm>
          <a:off x="6105525" y="4467225"/>
          <a:ext cx="14287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142875</xdr:rowOff>
    </xdr:from>
    <xdr:to>
      <xdr:col>20</xdr:col>
      <xdr:colOff>133350</xdr:colOff>
      <xdr:row>21</xdr:row>
      <xdr:rowOff>152400</xdr:rowOff>
    </xdr:to>
    <xdr:sp>
      <xdr:nvSpPr>
        <xdr:cNvPr id="37" name="AutoShape 88"/>
        <xdr:cNvSpPr>
          <a:spLocks/>
        </xdr:cNvSpPr>
      </xdr:nvSpPr>
      <xdr:spPr>
        <a:xfrm>
          <a:off x="5895975" y="3381375"/>
          <a:ext cx="114300" cy="1714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28575</xdr:rowOff>
    </xdr:from>
    <xdr:to>
      <xdr:col>19</xdr:col>
      <xdr:colOff>28575</xdr:colOff>
      <xdr:row>4</xdr:row>
      <xdr:rowOff>142875</xdr:rowOff>
    </xdr:to>
    <xdr:sp>
      <xdr:nvSpPr>
        <xdr:cNvPr id="38" name="AutoShape 93"/>
        <xdr:cNvSpPr>
          <a:spLocks/>
        </xdr:cNvSpPr>
      </xdr:nvSpPr>
      <xdr:spPr>
        <a:xfrm rot="10800000" flipH="1">
          <a:off x="56007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38100</xdr:rowOff>
    </xdr:from>
    <xdr:to>
      <xdr:col>51</xdr:col>
      <xdr:colOff>161925</xdr:colOff>
      <xdr:row>7</xdr:row>
      <xdr:rowOff>152400</xdr:rowOff>
    </xdr:to>
    <xdr:sp>
      <xdr:nvSpPr>
        <xdr:cNvPr id="39" name="AutoShape 94"/>
        <xdr:cNvSpPr>
          <a:spLocks/>
        </xdr:cNvSpPr>
      </xdr:nvSpPr>
      <xdr:spPr>
        <a:xfrm rot="10800000" flipH="1">
          <a:off x="11201400" y="11715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0" name="AutoShape 99"/>
        <xdr:cNvSpPr>
          <a:spLocks/>
        </xdr:cNvSpPr>
      </xdr:nvSpPr>
      <xdr:spPr>
        <a:xfrm>
          <a:off x="2962275" y="5505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51</xdr:row>
      <xdr:rowOff>0</xdr:rowOff>
    </xdr:from>
    <xdr:to>
      <xdr:col>34</xdr:col>
      <xdr:colOff>114300</xdr:colOff>
      <xdr:row>52</xdr:row>
      <xdr:rowOff>0</xdr:rowOff>
    </xdr:to>
    <xdr:sp>
      <xdr:nvSpPr>
        <xdr:cNvPr id="41" name="AutoShape 101"/>
        <xdr:cNvSpPr>
          <a:spLocks/>
        </xdr:cNvSpPr>
      </xdr:nvSpPr>
      <xdr:spPr>
        <a:xfrm>
          <a:off x="8172450" y="825817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50</xdr:row>
      <xdr:rowOff>152400</xdr:rowOff>
    </xdr:from>
    <xdr:to>
      <xdr:col>38</xdr:col>
      <xdr:colOff>38100</xdr:colOff>
      <xdr:row>51</xdr:row>
      <xdr:rowOff>152400</xdr:rowOff>
    </xdr:to>
    <xdr:sp>
      <xdr:nvSpPr>
        <xdr:cNvPr id="42" name="AutoShape 102"/>
        <xdr:cNvSpPr>
          <a:spLocks/>
        </xdr:cNvSpPr>
      </xdr:nvSpPr>
      <xdr:spPr>
        <a:xfrm>
          <a:off x="8782050" y="824865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62</xdr:row>
      <xdr:rowOff>85725</xdr:rowOff>
    </xdr:from>
    <xdr:to>
      <xdr:col>42</xdr:col>
      <xdr:colOff>161925</xdr:colOff>
      <xdr:row>62</xdr:row>
      <xdr:rowOff>85725</xdr:rowOff>
    </xdr:to>
    <xdr:sp>
      <xdr:nvSpPr>
        <xdr:cNvPr id="43" name="Line 103"/>
        <xdr:cNvSpPr>
          <a:spLocks/>
        </xdr:cNvSpPr>
      </xdr:nvSpPr>
      <xdr:spPr>
        <a:xfrm>
          <a:off x="9020175" y="10125075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0</xdr:rowOff>
    </xdr:from>
    <xdr:to>
      <xdr:col>20</xdr:col>
      <xdr:colOff>114300</xdr:colOff>
      <xdr:row>11</xdr:row>
      <xdr:rowOff>152400</xdr:rowOff>
    </xdr:to>
    <xdr:sp>
      <xdr:nvSpPr>
        <xdr:cNvPr id="44" name="AutoShape 106"/>
        <xdr:cNvSpPr>
          <a:spLocks/>
        </xdr:cNvSpPr>
      </xdr:nvSpPr>
      <xdr:spPr>
        <a:xfrm>
          <a:off x="588645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8</xdr:row>
      <xdr:rowOff>28575</xdr:rowOff>
    </xdr:from>
    <xdr:to>
      <xdr:col>68</xdr:col>
      <xdr:colOff>19050</xdr:colOff>
      <xdr:row>8</xdr:row>
      <xdr:rowOff>142875</xdr:rowOff>
    </xdr:to>
    <xdr:sp>
      <xdr:nvSpPr>
        <xdr:cNvPr id="45" name="AutoShape 113"/>
        <xdr:cNvSpPr>
          <a:spLocks/>
        </xdr:cNvSpPr>
      </xdr:nvSpPr>
      <xdr:spPr>
        <a:xfrm rot="10800000" flipH="1">
          <a:off x="14135100" y="13239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28575</xdr:rowOff>
    </xdr:from>
    <xdr:to>
      <xdr:col>17</xdr:col>
      <xdr:colOff>152400</xdr:colOff>
      <xdr:row>7</xdr:row>
      <xdr:rowOff>152400</xdr:rowOff>
    </xdr:to>
    <xdr:sp>
      <xdr:nvSpPr>
        <xdr:cNvPr id="46" name="AutoShape 115"/>
        <xdr:cNvSpPr>
          <a:spLocks/>
        </xdr:cNvSpPr>
      </xdr:nvSpPr>
      <xdr:spPr>
        <a:xfrm rot="10800000">
          <a:off x="54102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7</xdr:row>
      <xdr:rowOff>28575</xdr:rowOff>
    </xdr:from>
    <xdr:to>
      <xdr:col>36</xdr:col>
      <xdr:colOff>171450</xdr:colOff>
      <xdr:row>7</xdr:row>
      <xdr:rowOff>142875</xdr:rowOff>
    </xdr:to>
    <xdr:sp>
      <xdr:nvSpPr>
        <xdr:cNvPr id="47" name="AutoShape 116"/>
        <xdr:cNvSpPr>
          <a:spLocks/>
        </xdr:cNvSpPr>
      </xdr:nvSpPr>
      <xdr:spPr>
        <a:xfrm rot="10800000" flipH="1">
          <a:off x="8496300" y="11620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38100</xdr:rowOff>
    </xdr:from>
    <xdr:to>
      <xdr:col>38</xdr:col>
      <xdr:colOff>161925</xdr:colOff>
      <xdr:row>7</xdr:row>
      <xdr:rowOff>152400</xdr:rowOff>
    </xdr:to>
    <xdr:sp>
      <xdr:nvSpPr>
        <xdr:cNvPr id="48" name="AutoShape 117"/>
        <xdr:cNvSpPr>
          <a:spLocks/>
        </xdr:cNvSpPr>
      </xdr:nvSpPr>
      <xdr:spPr>
        <a:xfrm rot="10800000" flipH="1">
          <a:off x="8848725" y="1171575"/>
          <a:ext cx="142875" cy="114300"/>
        </a:xfrm>
        <a:prstGeom prst="triangl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19</xdr:row>
      <xdr:rowOff>85725</xdr:rowOff>
    </xdr:from>
    <xdr:to>
      <xdr:col>43</xdr:col>
      <xdr:colOff>123825</xdr:colOff>
      <xdr:row>19</xdr:row>
      <xdr:rowOff>85725</xdr:rowOff>
    </xdr:to>
    <xdr:sp>
      <xdr:nvSpPr>
        <xdr:cNvPr id="49" name="Line 119"/>
        <xdr:cNvSpPr>
          <a:spLocks/>
        </xdr:cNvSpPr>
      </xdr:nvSpPr>
      <xdr:spPr>
        <a:xfrm>
          <a:off x="9105900" y="3162300"/>
          <a:ext cx="752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85725</xdr:rowOff>
    </xdr:from>
    <xdr:to>
      <xdr:col>47</xdr:col>
      <xdr:colOff>38100</xdr:colOff>
      <xdr:row>19</xdr:row>
      <xdr:rowOff>85725</xdr:rowOff>
    </xdr:to>
    <xdr:sp>
      <xdr:nvSpPr>
        <xdr:cNvPr id="50" name="Line 120"/>
        <xdr:cNvSpPr>
          <a:spLocks/>
        </xdr:cNvSpPr>
      </xdr:nvSpPr>
      <xdr:spPr>
        <a:xfrm>
          <a:off x="9915525" y="316230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19</xdr:row>
      <xdr:rowOff>85725</xdr:rowOff>
    </xdr:from>
    <xdr:to>
      <xdr:col>52</xdr:col>
      <xdr:colOff>38100</xdr:colOff>
      <xdr:row>19</xdr:row>
      <xdr:rowOff>85725</xdr:rowOff>
    </xdr:to>
    <xdr:sp>
      <xdr:nvSpPr>
        <xdr:cNvPr id="51" name="Line 121"/>
        <xdr:cNvSpPr>
          <a:spLocks/>
        </xdr:cNvSpPr>
      </xdr:nvSpPr>
      <xdr:spPr>
        <a:xfrm>
          <a:off x="10829925" y="3162300"/>
          <a:ext cx="571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29</xdr:row>
      <xdr:rowOff>85725</xdr:rowOff>
    </xdr:from>
    <xdr:to>
      <xdr:col>47</xdr:col>
      <xdr:colOff>142875</xdr:colOff>
      <xdr:row>29</xdr:row>
      <xdr:rowOff>85725</xdr:rowOff>
    </xdr:to>
    <xdr:sp>
      <xdr:nvSpPr>
        <xdr:cNvPr id="52" name="Line 122"/>
        <xdr:cNvSpPr>
          <a:spLocks/>
        </xdr:cNvSpPr>
      </xdr:nvSpPr>
      <xdr:spPr>
        <a:xfrm>
          <a:off x="10306050" y="47815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49</xdr:row>
      <xdr:rowOff>85725</xdr:rowOff>
    </xdr:from>
    <xdr:to>
      <xdr:col>60</xdr:col>
      <xdr:colOff>76200</xdr:colOff>
      <xdr:row>49</xdr:row>
      <xdr:rowOff>85725</xdr:rowOff>
    </xdr:to>
    <xdr:sp>
      <xdr:nvSpPr>
        <xdr:cNvPr id="53" name="Line 127"/>
        <xdr:cNvSpPr>
          <a:spLocks/>
        </xdr:cNvSpPr>
      </xdr:nvSpPr>
      <xdr:spPr>
        <a:xfrm>
          <a:off x="12592050" y="80200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62</xdr:row>
      <xdr:rowOff>95250</xdr:rowOff>
    </xdr:from>
    <xdr:to>
      <xdr:col>65</xdr:col>
      <xdr:colOff>123825</xdr:colOff>
      <xdr:row>62</xdr:row>
      <xdr:rowOff>95250</xdr:rowOff>
    </xdr:to>
    <xdr:sp>
      <xdr:nvSpPr>
        <xdr:cNvPr id="54" name="Line 129"/>
        <xdr:cNvSpPr>
          <a:spLocks/>
        </xdr:cNvSpPr>
      </xdr:nvSpPr>
      <xdr:spPr>
        <a:xfrm>
          <a:off x="13096875" y="1013460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49</xdr:row>
      <xdr:rowOff>85725</xdr:rowOff>
    </xdr:from>
    <xdr:to>
      <xdr:col>61</xdr:col>
      <xdr:colOff>114300</xdr:colOff>
      <xdr:row>49</xdr:row>
      <xdr:rowOff>85725</xdr:rowOff>
    </xdr:to>
    <xdr:sp>
      <xdr:nvSpPr>
        <xdr:cNvPr id="55" name="Line 134"/>
        <xdr:cNvSpPr>
          <a:spLocks/>
        </xdr:cNvSpPr>
      </xdr:nvSpPr>
      <xdr:spPr>
        <a:xfrm>
          <a:off x="12887325" y="80200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49</xdr:row>
      <xdr:rowOff>85725</xdr:rowOff>
    </xdr:from>
    <xdr:to>
      <xdr:col>64</xdr:col>
      <xdr:colOff>38100</xdr:colOff>
      <xdr:row>49</xdr:row>
      <xdr:rowOff>85725</xdr:rowOff>
    </xdr:to>
    <xdr:sp>
      <xdr:nvSpPr>
        <xdr:cNvPr id="56" name="Line 135"/>
        <xdr:cNvSpPr>
          <a:spLocks/>
        </xdr:cNvSpPr>
      </xdr:nvSpPr>
      <xdr:spPr>
        <a:xfrm>
          <a:off x="13335000" y="80200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</xdr:colOff>
      <xdr:row>49</xdr:row>
      <xdr:rowOff>123825</xdr:rowOff>
    </xdr:from>
    <xdr:to>
      <xdr:col>60</xdr:col>
      <xdr:colOff>66675</xdr:colOff>
      <xdr:row>61</xdr:row>
      <xdr:rowOff>85725</xdr:rowOff>
    </xdr:to>
    <xdr:sp>
      <xdr:nvSpPr>
        <xdr:cNvPr id="57" name="Line 138"/>
        <xdr:cNvSpPr>
          <a:spLocks/>
        </xdr:cNvSpPr>
      </xdr:nvSpPr>
      <xdr:spPr>
        <a:xfrm flipV="1">
          <a:off x="12877800" y="8058150"/>
          <a:ext cx="0" cy="1905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49</xdr:row>
      <xdr:rowOff>152400</xdr:rowOff>
    </xdr:from>
    <xdr:to>
      <xdr:col>61</xdr:col>
      <xdr:colOff>104775</xdr:colOff>
      <xdr:row>62</xdr:row>
      <xdr:rowOff>123825</xdr:rowOff>
    </xdr:to>
    <xdr:sp>
      <xdr:nvSpPr>
        <xdr:cNvPr id="58" name="Line 139"/>
        <xdr:cNvSpPr>
          <a:spLocks/>
        </xdr:cNvSpPr>
      </xdr:nvSpPr>
      <xdr:spPr>
        <a:xfrm flipV="1">
          <a:off x="13096875" y="8086725"/>
          <a:ext cx="0" cy="20764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49</xdr:row>
      <xdr:rowOff>85725</xdr:rowOff>
    </xdr:from>
    <xdr:to>
      <xdr:col>64</xdr:col>
      <xdr:colOff>28575</xdr:colOff>
      <xdr:row>61</xdr:row>
      <xdr:rowOff>85725</xdr:rowOff>
    </xdr:to>
    <xdr:sp>
      <xdr:nvSpPr>
        <xdr:cNvPr id="59" name="Line 140"/>
        <xdr:cNvSpPr>
          <a:spLocks/>
        </xdr:cNvSpPr>
      </xdr:nvSpPr>
      <xdr:spPr>
        <a:xfrm flipV="1">
          <a:off x="13563600" y="8020050"/>
          <a:ext cx="0" cy="19431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27</xdr:row>
      <xdr:rowOff>95250</xdr:rowOff>
    </xdr:from>
    <xdr:to>
      <xdr:col>58</xdr:col>
      <xdr:colOff>133350</xdr:colOff>
      <xdr:row>49</xdr:row>
      <xdr:rowOff>76200</xdr:rowOff>
    </xdr:to>
    <xdr:sp>
      <xdr:nvSpPr>
        <xdr:cNvPr id="60" name="Line 141"/>
        <xdr:cNvSpPr>
          <a:spLocks/>
        </xdr:cNvSpPr>
      </xdr:nvSpPr>
      <xdr:spPr>
        <a:xfrm flipV="1">
          <a:off x="12582525" y="4467225"/>
          <a:ext cx="0" cy="35433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32</xdr:row>
      <xdr:rowOff>142875</xdr:rowOff>
    </xdr:from>
    <xdr:to>
      <xdr:col>60</xdr:col>
      <xdr:colOff>76200</xdr:colOff>
      <xdr:row>49</xdr:row>
      <xdr:rowOff>38100</xdr:rowOff>
    </xdr:to>
    <xdr:sp>
      <xdr:nvSpPr>
        <xdr:cNvPr id="61" name="Line 142"/>
        <xdr:cNvSpPr>
          <a:spLocks/>
        </xdr:cNvSpPr>
      </xdr:nvSpPr>
      <xdr:spPr>
        <a:xfrm flipV="1">
          <a:off x="12887325" y="5324475"/>
          <a:ext cx="0" cy="2647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31</xdr:row>
      <xdr:rowOff>0</xdr:rowOff>
    </xdr:from>
    <xdr:to>
      <xdr:col>62</xdr:col>
      <xdr:colOff>171450</xdr:colOff>
      <xdr:row>49</xdr:row>
      <xdr:rowOff>66675</xdr:rowOff>
    </xdr:to>
    <xdr:sp>
      <xdr:nvSpPr>
        <xdr:cNvPr id="62" name="Line 143"/>
        <xdr:cNvSpPr>
          <a:spLocks/>
        </xdr:cNvSpPr>
      </xdr:nvSpPr>
      <xdr:spPr>
        <a:xfrm flipV="1">
          <a:off x="13344525" y="5019675"/>
          <a:ext cx="0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30</xdr:row>
      <xdr:rowOff>95250</xdr:rowOff>
    </xdr:from>
    <xdr:to>
      <xdr:col>63</xdr:col>
      <xdr:colOff>9525</xdr:colOff>
      <xdr:row>30</xdr:row>
      <xdr:rowOff>95250</xdr:rowOff>
    </xdr:to>
    <xdr:sp>
      <xdr:nvSpPr>
        <xdr:cNvPr id="63" name="Line 144"/>
        <xdr:cNvSpPr>
          <a:spLocks/>
        </xdr:cNvSpPr>
      </xdr:nvSpPr>
      <xdr:spPr>
        <a:xfrm>
          <a:off x="13096875" y="49530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85725</xdr:colOff>
      <xdr:row>29</xdr:row>
      <xdr:rowOff>95250</xdr:rowOff>
    </xdr:from>
    <xdr:to>
      <xdr:col>62</xdr:col>
      <xdr:colOff>9525</xdr:colOff>
      <xdr:row>29</xdr:row>
      <xdr:rowOff>95250</xdr:rowOff>
    </xdr:to>
    <xdr:sp>
      <xdr:nvSpPr>
        <xdr:cNvPr id="64" name="Line 145"/>
        <xdr:cNvSpPr>
          <a:spLocks/>
        </xdr:cNvSpPr>
      </xdr:nvSpPr>
      <xdr:spPr>
        <a:xfrm>
          <a:off x="12896850" y="47910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61</xdr:row>
      <xdr:rowOff>85725</xdr:rowOff>
    </xdr:from>
    <xdr:to>
      <xdr:col>67</xdr:col>
      <xdr:colOff>123825</xdr:colOff>
      <xdr:row>61</xdr:row>
      <xdr:rowOff>85725</xdr:rowOff>
    </xdr:to>
    <xdr:sp>
      <xdr:nvSpPr>
        <xdr:cNvPr id="65" name="Line 148"/>
        <xdr:cNvSpPr>
          <a:spLocks/>
        </xdr:cNvSpPr>
      </xdr:nvSpPr>
      <xdr:spPr>
        <a:xfrm>
          <a:off x="13563600" y="9963150"/>
          <a:ext cx="638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61</xdr:row>
      <xdr:rowOff>85725</xdr:rowOff>
    </xdr:from>
    <xdr:to>
      <xdr:col>64</xdr:col>
      <xdr:colOff>28575</xdr:colOff>
      <xdr:row>61</xdr:row>
      <xdr:rowOff>85725</xdr:rowOff>
    </xdr:to>
    <xdr:sp>
      <xdr:nvSpPr>
        <xdr:cNvPr id="66" name="Line 149"/>
        <xdr:cNvSpPr>
          <a:spLocks/>
        </xdr:cNvSpPr>
      </xdr:nvSpPr>
      <xdr:spPr>
        <a:xfrm>
          <a:off x="12887325" y="9963150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95250</xdr:rowOff>
    </xdr:from>
    <xdr:to>
      <xdr:col>15</xdr:col>
      <xdr:colOff>0</xdr:colOff>
      <xdr:row>14</xdr:row>
      <xdr:rowOff>95250</xdr:rowOff>
    </xdr:to>
    <xdr:sp>
      <xdr:nvSpPr>
        <xdr:cNvPr id="67" name="Line 150"/>
        <xdr:cNvSpPr>
          <a:spLocks/>
        </xdr:cNvSpPr>
      </xdr:nvSpPr>
      <xdr:spPr>
        <a:xfrm>
          <a:off x="4514850" y="236220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9</xdr:row>
      <xdr:rowOff>0</xdr:rowOff>
    </xdr:from>
    <xdr:to>
      <xdr:col>67</xdr:col>
      <xdr:colOff>123825</xdr:colOff>
      <xdr:row>61</xdr:row>
      <xdr:rowOff>114300</xdr:rowOff>
    </xdr:to>
    <xdr:sp>
      <xdr:nvSpPr>
        <xdr:cNvPr id="68" name="Line 153"/>
        <xdr:cNvSpPr>
          <a:spLocks/>
        </xdr:cNvSpPr>
      </xdr:nvSpPr>
      <xdr:spPr>
        <a:xfrm flipV="1">
          <a:off x="14201775" y="1457325"/>
          <a:ext cx="0" cy="853440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9</xdr:row>
      <xdr:rowOff>38100</xdr:rowOff>
    </xdr:from>
    <xdr:to>
      <xdr:col>70</xdr:col>
      <xdr:colOff>142875</xdr:colOff>
      <xdr:row>9</xdr:row>
      <xdr:rowOff>152400</xdr:rowOff>
    </xdr:to>
    <xdr:sp>
      <xdr:nvSpPr>
        <xdr:cNvPr id="69" name="AutoShape 154"/>
        <xdr:cNvSpPr>
          <a:spLocks/>
        </xdr:cNvSpPr>
      </xdr:nvSpPr>
      <xdr:spPr>
        <a:xfrm rot="10800000" flipH="1">
          <a:off x="14620875" y="1495425"/>
          <a:ext cx="142875" cy="114300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85725</xdr:rowOff>
    </xdr:from>
    <xdr:to>
      <xdr:col>59</xdr:col>
      <xdr:colOff>161925</xdr:colOff>
      <xdr:row>30</xdr:row>
      <xdr:rowOff>85725</xdr:rowOff>
    </xdr:to>
    <xdr:sp>
      <xdr:nvSpPr>
        <xdr:cNvPr id="70" name="Line 157"/>
        <xdr:cNvSpPr>
          <a:spLocks/>
        </xdr:cNvSpPr>
      </xdr:nvSpPr>
      <xdr:spPr>
        <a:xfrm>
          <a:off x="12506325" y="49434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85725</xdr:rowOff>
    </xdr:from>
    <xdr:to>
      <xdr:col>60</xdr:col>
      <xdr:colOff>76200</xdr:colOff>
      <xdr:row>31</xdr:row>
      <xdr:rowOff>85725</xdr:rowOff>
    </xdr:to>
    <xdr:sp>
      <xdr:nvSpPr>
        <xdr:cNvPr id="71" name="Line 158"/>
        <xdr:cNvSpPr>
          <a:spLocks/>
        </xdr:cNvSpPr>
      </xdr:nvSpPr>
      <xdr:spPr>
        <a:xfrm>
          <a:off x="12639675" y="5105400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27</xdr:row>
      <xdr:rowOff>95250</xdr:rowOff>
    </xdr:from>
    <xdr:to>
      <xdr:col>58</xdr:col>
      <xdr:colOff>133350</xdr:colOff>
      <xdr:row>27</xdr:row>
      <xdr:rowOff>95250</xdr:rowOff>
    </xdr:to>
    <xdr:sp>
      <xdr:nvSpPr>
        <xdr:cNvPr id="72" name="Line 159"/>
        <xdr:cNvSpPr>
          <a:spLocks/>
        </xdr:cNvSpPr>
      </xdr:nvSpPr>
      <xdr:spPr>
        <a:xfrm>
          <a:off x="12334875" y="4467225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0</xdr:rowOff>
    </xdr:from>
    <xdr:to>
      <xdr:col>15</xdr:col>
      <xdr:colOff>142875</xdr:colOff>
      <xdr:row>11</xdr:row>
      <xdr:rowOff>152400</xdr:rowOff>
    </xdr:to>
    <xdr:sp>
      <xdr:nvSpPr>
        <xdr:cNvPr id="73" name="AutoShape 164"/>
        <xdr:cNvSpPr>
          <a:spLocks/>
        </xdr:cNvSpPr>
      </xdr:nvSpPr>
      <xdr:spPr>
        <a:xfrm>
          <a:off x="510540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61</xdr:row>
      <xdr:rowOff>76200</xdr:rowOff>
    </xdr:from>
    <xdr:to>
      <xdr:col>43</xdr:col>
      <xdr:colOff>0</xdr:colOff>
      <xdr:row>61</xdr:row>
      <xdr:rowOff>76200</xdr:rowOff>
    </xdr:to>
    <xdr:sp>
      <xdr:nvSpPr>
        <xdr:cNvPr id="74" name="Line 168"/>
        <xdr:cNvSpPr>
          <a:spLocks/>
        </xdr:cNvSpPr>
      </xdr:nvSpPr>
      <xdr:spPr>
        <a:xfrm>
          <a:off x="8991600" y="995362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19</xdr:row>
      <xdr:rowOff>9525</xdr:rowOff>
    </xdr:from>
    <xdr:to>
      <xdr:col>43</xdr:col>
      <xdr:colOff>123825</xdr:colOff>
      <xdr:row>19</xdr:row>
      <xdr:rowOff>142875</xdr:rowOff>
    </xdr:to>
    <xdr:sp>
      <xdr:nvSpPr>
        <xdr:cNvPr id="75" name="Line 170"/>
        <xdr:cNvSpPr>
          <a:spLocks/>
        </xdr:cNvSpPr>
      </xdr:nvSpPr>
      <xdr:spPr>
        <a:xfrm>
          <a:off x="9858375" y="30861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3</xdr:row>
      <xdr:rowOff>28575</xdr:rowOff>
    </xdr:from>
    <xdr:to>
      <xdr:col>40</xdr:col>
      <xdr:colOff>47625</xdr:colOff>
      <xdr:row>3</xdr:row>
      <xdr:rowOff>152400</xdr:rowOff>
    </xdr:to>
    <xdr:sp>
      <xdr:nvSpPr>
        <xdr:cNvPr id="76" name="AutoShape 171"/>
        <xdr:cNvSpPr>
          <a:spLocks/>
        </xdr:cNvSpPr>
      </xdr:nvSpPr>
      <xdr:spPr>
        <a:xfrm rot="10800000">
          <a:off x="9105900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3</xdr:row>
      <xdr:rowOff>28575</xdr:rowOff>
    </xdr:from>
    <xdr:to>
      <xdr:col>41</xdr:col>
      <xdr:colOff>47625</xdr:colOff>
      <xdr:row>3</xdr:row>
      <xdr:rowOff>152400</xdr:rowOff>
    </xdr:to>
    <xdr:sp>
      <xdr:nvSpPr>
        <xdr:cNvPr id="77" name="AutoShape 172"/>
        <xdr:cNvSpPr>
          <a:spLocks/>
        </xdr:cNvSpPr>
      </xdr:nvSpPr>
      <xdr:spPr>
        <a:xfrm rot="10800000">
          <a:off x="9286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4</xdr:row>
      <xdr:rowOff>28575</xdr:rowOff>
    </xdr:from>
    <xdr:to>
      <xdr:col>48</xdr:col>
      <xdr:colOff>19050</xdr:colOff>
      <xdr:row>4</xdr:row>
      <xdr:rowOff>142875</xdr:rowOff>
    </xdr:to>
    <xdr:sp>
      <xdr:nvSpPr>
        <xdr:cNvPr id="78" name="AutoShape 173"/>
        <xdr:cNvSpPr>
          <a:spLocks/>
        </xdr:cNvSpPr>
      </xdr:nvSpPr>
      <xdr:spPr>
        <a:xfrm rot="10800000" flipH="1">
          <a:off x="105156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28575</xdr:rowOff>
    </xdr:from>
    <xdr:to>
      <xdr:col>37</xdr:col>
      <xdr:colOff>152400</xdr:colOff>
      <xdr:row>6</xdr:row>
      <xdr:rowOff>142875</xdr:rowOff>
    </xdr:to>
    <xdr:sp>
      <xdr:nvSpPr>
        <xdr:cNvPr id="79" name="AutoShape 176"/>
        <xdr:cNvSpPr>
          <a:spLocks/>
        </xdr:cNvSpPr>
      </xdr:nvSpPr>
      <xdr:spPr>
        <a:xfrm rot="10800000" flipH="1">
          <a:off x="86582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6</xdr:row>
      <xdr:rowOff>28575</xdr:rowOff>
    </xdr:from>
    <xdr:to>
      <xdr:col>62</xdr:col>
      <xdr:colOff>133350</xdr:colOff>
      <xdr:row>6</xdr:row>
      <xdr:rowOff>142875</xdr:rowOff>
    </xdr:to>
    <xdr:sp>
      <xdr:nvSpPr>
        <xdr:cNvPr id="80" name="AutoShape 177"/>
        <xdr:cNvSpPr>
          <a:spLocks/>
        </xdr:cNvSpPr>
      </xdr:nvSpPr>
      <xdr:spPr>
        <a:xfrm rot="10800000" flipH="1">
          <a:off x="1316355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6</xdr:row>
      <xdr:rowOff>152400</xdr:rowOff>
    </xdr:from>
    <xdr:to>
      <xdr:col>62</xdr:col>
      <xdr:colOff>66675</xdr:colOff>
      <xdr:row>30</xdr:row>
      <xdr:rowOff>57150</xdr:rowOff>
    </xdr:to>
    <xdr:sp>
      <xdr:nvSpPr>
        <xdr:cNvPr id="81" name="Line 180"/>
        <xdr:cNvSpPr>
          <a:spLocks/>
        </xdr:cNvSpPr>
      </xdr:nvSpPr>
      <xdr:spPr>
        <a:xfrm flipV="1">
          <a:off x="13239750" y="112395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6</xdr:row>
      <xdr:rowOff>28575</xdr:rowOff>
    </xdr:from>
    <xdr:to>
      <xdr:col>45</xdr:col>
      <xdr:colOff>133350</xdr:colOff>
      <xdr:row>6</xdr:row>
      <xdr:rowOff>142875</xdr:rowOff>
    </xdr:to>
    <xdr:sp>
      <xdr:nvSpPr>
        <xdr:cNvPr id="82" name="AutoShape 181"/>
        <xdr:cNvSpPr>
          <a:spLocks/>
        </xdr:cNvSpPr>
      </xdr:nvSpPr>
      <xdr:spPr>
        <a:xfrm rot="10800000" flipH="1">
          <a:off x="100869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6</xdr:row>
      <xdr:rowOff>38100</xdr:rowOff>
    </xdr:from>
    <xdr:to>
      <xdr:col>48</xdr:col>
      <xdr:colOff>133350</xdr:colOff>
      <xdr:row>6</xdr:row>
      <xdr:rowOff>152400</xdr:rowOff>
    </xdr:to>
    <xdr:sp>
      <xdr:nvSpPr>
        <xdr:cNvPr id="83" name="AutoShape 182"/>
        <xdr:cNvSpPr>
          <a:spLocks/>
        </xdr:cNvSpPr>
      </xdr:nvSpPr>
      <xdr:spPr>
        <a:xfrm rot="10800000" flipH="1">
          <a:off x="106299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38100</xdr:rowOff>
    </xdr:from>
    <xdr:to>
      <xdr:col>51</xdr:col>
      <xdr:colOff>142875</xdr:colOff>
      <xdr:row>6</xdr:row>
      <xdr:rowOff>152400</xdr:rowOff>
    </xdr:to>
    <xdr:sp>
      <xdr:nvSpPr>
        <xdr:cNvPr id="84" name="AutoShape 183"/>
        <xdr:cNvSpPr>
          <a:spLocks/>
        </xdr:cNvSpPr>
      </xdr:nvSpPr>
      <xdr:spPr>
        <a:xfrm rot="10800000" flipH="1">
          <a:off x="1118235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</xdr:row>
      <xdr:rowOff>38100</xdr:rowOff>
    </xdr:from>
    <xdr:to>
      <xdr:col>54</xdr:col>
      <xdr:colOff>0</xdr:colOff>
      <xdr:row>6</xdr:row>
      <xdr:rowOff>152400</xdr:rowOff>
    </xdr:to>
    <xdr:sp>
      <xdr:nvSpPr>
        <xdr:cNvPr id="85" name="AutoShape 184"/>
        <xdr:cNvSpPr>
          <a:spLocks/>
        </xdr:cNvSpPr>
      </xdr:nvSpPr>
      <xdr:spPr>
        <a:xfrm rot="10800000" flipH="1">
          <a:off x="115824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38100</xdr:rowOff>
    </xdr:from>
    <xdr:to>
      <xdr:col>54</xdr:col>
      <xdr:colOff>161925</xdr:colOff>
      <xdr:row>6</xdr:row>
      <xdr:rowOff>152400</xdr:rowOff>
    </xdr:to>
    <xdr:sp>
      <xdr:nvSpPr>
        <xdr:cNvPr id="86" name="AutoShape 185"/>
        <xdr:cNvSpPr>
          <a:spLocks/>
        </xdr:cNvSpPr>
      </xdr:nvSpPr>
      <xdr:spPr>
        <a:xfrm rot="10800000" flipH="1">
          <a:off x="117443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28575</xdr:rowOff>
    </xdr:from>
    <xdr:to>
      <xdr:col>61</xdr:col>
      <xdr:colOff>133350</xdr:colOff>
      <xdr:row>6</xdr:row>
      <xdr:rowOff>142875</xdr:rowOff>
    </xdr:to>
    <xdr:sp>
      <xdr:nvSpPr>
        <xdr:cNvPr id="87" name="AutoShape 186"/>
        <xdr:cNvSpPr>
          <a:spLocks/>
        </xdr:cNvSpPr>
      </xdr:nvSpPr>
      <xdr:spPr>
        <a:xfrm rot="10800000" flipH="1">
          <a:off x="129825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47625</xdr:colOff>
      <xdr:row>6</xdr:row>
      <xdr:rowOff>28575</xdr:rowOff>
    </xdr:from>
    <xdr:to>
      <xdr:col>60</xdr:col>
      <xdr:colOff>9525</xdr:colOff>
      <xdr:row>6</xdr:row>
      <xdr:rowOff>142875</xdr:rowOff>
    </xdr:to>
    <xdr:sp>
      <xdr:nvSpPr>
        <xdr:cNvPr id="88" name="AutoShape 187"/>
        <xdr:cNvSpPr>
          <a:spLocks/>
        </xdr:cNvSpPr>
      </xdr:nvSpPr>
      <xdr:spPr>
        <a:xfrm rot="10800000" flipH="1">
          <a:off x="126777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6</xdr:row>
      <xdr:rowOff>152400</xdr:rowOff>
    </xdr:from>
    <xdr:to>
      <xdr:col>61</xdr:col>
      <xdr:colOff>66675</xdr:colOff>
      <xdr:row>29</xdr:row>
      <xdr:rowOff>95250</xdr:rowOff>
    </xdr:to>
    <xdr:sp>
      <xdr:nvSpPr>
        <xdr:cNvPr id="89" name="Line 188"/>
        <xdr:cNvSpPr>
          <a:spLocks/>
        </xdr:cNvSpPr>
      </xdr:nvSpPr>
      <xdr:spPr>
        <a:xfrm flipV="1">
          <a:off x="13058775" y="1123950"/>
          <a:ext cx="0" cy="36671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104775</xdr:colOff>
      <xdr:row>7</xdr:row>
      <xdr:rowOff>0</xdr:rowOff>
    </xdr:from>
    <xdr:to>
      <xdr:col>59</xdr:col>
      <xdr:colOff>104775</xdr:colOff>
      <xdr:row>31</xdr:row>
      <xdr:rowOff>85725</xdr:rowOff>
    </xdr:to>
    <xdr:sp>
      <xdr:nvSpPr>
        <xdr:cNvPr id="90" name="Line 189"/>
        <xdr:cNvSpPr>
          <a:spLocks/>
        </xdr:cNvSpPr>
      </xdr:nvSpPr>
      <xdr:spPr>
        <a:xfrm flipV="1">
          <a:off x="12734925" y="1133475"/>
          <a:ext cx="0" cy="3971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85725</xdr:colOff>
      <xdr:row>6</xdr:row>
      <xdr:rowOff>152400</xdr:rowOff>
    </xdr:from>
    <xdr:to>
      <xdr:col>54</xdr:col>
      <xdr:colOff>85725</xdr:colOff>
      <xdr:row>27</xdr:row>
      <xdr:rowOff>95250</xdr:rowOff>
    </xdr:to>
    <xdr:sp>
      <xdr:nvSpPr>
        <xdr:cNvPr id="91" name="Line 190"/>
        <xdr:cNvSpPr>
          <a:spLocks/>
        </xdr:cNvSpPr>
      </xdr:nvSpPr>
      <xdr:spPr>
        <a:xfrm flipV="1">
          <a:off x="11811000" y="1123950"/>
          <a:ext cx="0" cy="33432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30</xdr:row>
      <xdr:rowOff>95250</xdr:rowOff>
    </xdr:from>
    <xdr:to>
      <xdr:col>46</xdr:col>
      <xdr:colOff>0</xdr:colOff>
      <xdr:row>30</xdr:row>
      <xdr:rowOff>95250</xdr:rowOff>
    </xdr:to>
    <xdr:sp>
      <xdr:nvSpPr>
        <xdr:cNvPr id="92" name="Line 191"/>
        <xdr:cNvSpPr>
          <a:spLocks/>
        </xdr:cNvSpPr>
      </xdr:nvSpPr>
      <xdr:spPr>
        <a:xfrm>
          <a:off x="10172700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7</xdr:row>
      <xdr:rowOff>9525</xdr:rowOff>
    </xdr:from>
    <xdr:to>
      <xdr:col>45</xdr:col>
      <xdr:colOff>57150</xdr:colOff>
      <xdr:row>30</xdr:row>
      <xdr:rowOff>76200</xdr:rowOff>
    </xdr:to>
    <xdr:sp>
      <xdr:nvSpPr>
        <xdr:cNvPr id="93" name="Line 192"/>
        <xdr:cNvSpPr>
          <a:spLocks/>
        </xdr:cNvSpPr>
      </xdr:nvSpPr>
      <xdr:spPr>
        <a:xfrm flipV="1">
          <a:off x="10153650" y="114300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7</xdr:row>
      <xdr:rowOff>0</xdr:rowOff>
    </xdr:from>
    <xdr:to>
      <xdr:col>48</xdr:col>
      <xdr:colOff>66675</xdr:colOff>
      <xdr:row>30</xdr:row>
      <xdr:rowOff>85725</xdr:rowOff>
    </xdr:to>
    <xdr:sp>
      <xdr:nvSpPr>
        <xdr:cNvPr id="94" name="Line 193"/>
        <xdr:cNvSpPr>
          <a:spLocks/>
        </xdr:cNvSpPr>
      </xdr:nvSpPr>
      <xdr:spPr>
        <a:xfrm flipV="1">
          <a:off x="10706100" y="1133475"/>
          <a:ext cx="0" cy="3810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30</xdr:row>
      <xdr:rowOff>95250</xdr:rowOff>
    </xdr:from>
    <xdr:to>
      <xdr:col>48</xdr:col>
      <xdr:colOff>161925</xdr:colOff>
      <xdr:row>30</xdr:row>
      <xdr:rowOff>95250</xdr:rowOff>
    </xdr:to>
    <xdr:sp>
      <xdr:nvSpPr>
        <xdr:cNvPr id="95" name="Line 194"/>
        <xdr:cNvSpPr>
          <a:spLocks/>
        </xdr:cNvSpPr>
      </xdr:nvSpPr>
      <xdr:spPr>
        <a:xfrm>
          <a:off x="1069657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6</xdr:row>
      <xdr:rowOff>133350</xdr:rowOff>
    </xdr:from>
    <xdr:to>
      <xdr:col>51</xdr:col>
      <xdr:colOff>76200</xdr:colOff>
      <xdr:row>30</xdr:row>
      <xdr:rowOff>85725</xdr:rowOff>
    </xdr:to>
    <xdr:sp>
      <xdr:nvSpPr>
        <xdr:cNvPr id="96" name="Line 195"/>
        <xdr:cNvSpPr>
          <a:spLocks/>
        </xdr:cNvSpPr>
      </xdr:nvSpPr>
      <xdr:spPr>
        <a:xfrm flipV="1">
          <a:off x="11258550" y="1104900"/>
          <a:ext cx="0" cy="38385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30</xdr:row>
      <xdr:rowOff>104775</xdr:rowOff>
    </xdr:from>
    <xdr:to>
      <xdr:col>52</xdr:col>
      <xdr:colOff>19050</xdr:colOff>
      <xdr:row>30</xdr:row>
      <xdr:rowOff>104775</xdr:rowOff>
    </xdr:to>
    <xdr:sp>
      <xdr:nvSpPr>
        <xdr:cNvPr id="97" name="Line 196"/>
        <xdr:cNvSpPr>
          <a:spLocks/>
        </xdr:cNvSpPr>
      </xdr:nvSpPr>
      <xdr:spPr>
        <a:xfrm>
          <a:off x="11277600" y="49625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26</xdr:row>
      <xdr:rowOff>152400</xdr:rowOff>
    </xdr:from>
    <xdr:to>
      <xdr:col>67</xdr:col>
      <xdr:colOff>28575</xdr:colOff>
      <xdr:row>32</xdr:row>
      <xdr:rowOff>95250</xdr:rowOff>
    </xdr:to>
    <xdr:sp>
      <xdr:nvSpPr>
        <xdr:cNvPr id="98" name="AutoShape 197"/>
        <xdr:cNvSpPr>
          <a:spLocks/>
        </xdr:cNvSpPr>
      </xdr:nvSpPr>
      <xdr:spPr>
        <a:xfrm>
          <a:off x="13963650" y="4362450"/>
          <a:ext cx="14287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76200</xdr:colOff>
      <xdr:row>28</xdr:row>
      <xdr:rowOff>95250</xdr:rowOff>
    </xdr:from>
    <xdr:ext cx="1428750" cy="523875"/>
    <xdr:sp>
      <xdr:nvSpPr>
        <xdr:cNvPr id="99" name="TextBox 198"/>
        <xdr:cNvSpPr txBox="1">
          <a:spLocks noChangeArrowheads="1"/>
        </xdr:cNvSpPr>
      </xdr:nvSpPr>
      <xdr:spPr>
        <a:xfrm>
          <a:off x="14335125" y="4629150"/>
          <a:ext cx="14287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THREE STAGE 2
FIXTURES BECAUSE 
OF OVERLAP</a:t>
          </a:r>
        </a:p>
      </xdr:txBody>
    </xdr:sp>
    <xdr:clientData/>
  </xdr:oneCellAnchor>
  <xdr:oneCellAnchor>
    <xdr:from>
      <xdr:col>69</xdr:col>
      <xdr:colOff>114300</xdr:colOff>
      <xdr:row>60</xdr:row>
      <xdr:rowOff>66675</xdr:rowOff>
    </xdr:from>
    <xdr:ext cx="1304925" cy="523875"/>
    <xdr:sp>
      <xdr:nvSpPr>
        <xdr:cNvPr id="100" name="TextBox 199"/>
        <xdr:cNvSpPr txBox="1">
          <a:spLocks noChangeArrowheads="1"/>
        </xdr:cNvSpPr>
      </xdr:nvSpPr>
      <xdr:spPr>
        <a:xfrm>
          <a:off x="14554200" y="9782175"/>
          <a:ext cx="130492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TWO STAGE 3
FIXTURES BECAUSE 
OF OVERLAP</a:t>
          </a:r>
        </a:p>
      </xdr:txBody>
    </xdr:sp>
    <xdr:clientData/>
  </xdr:oneCellAnchor>
  <xdr:twoCellAnchor>
    <xdr:from>
      <xdr:col>68</xdr:col>
      <xdr:colOff>66675</xdr:colOff>
      <xdr:row>60</xdr:row>
      <xdr:rowOff>123825</xdr:rowOff>
    </xdr:from>
    <xdr:to>
      <xdr:col>69</xdr:col>
      <xdr:colOff>38100</xdr:colOff>
      <xdr:row>63</xdr:row>
      <xdr:rowOff>104775</xdr:rowOff>
    </xdr:to>
    <xdr:sp>
      <xdr:nvSpPr>
        <xdr:cNvPr id="101" name="AutoShape 200"/>
        <xdr:cNvSpPr>
          <a:spLocks/>
        </xdr:cNvSpPr>
      </xdr:nvSpPr>
      <xdr:spPr>
        <a:xfrm>
          <a:off x="14325600" y="9839325"/>
          <a:ext cx="1524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42</xdr:row>
      <xdr:rowOff>28575</xdr:rowOff>
    </xdr:from>
    <xdr:to>
      <xdr:col>18</xdr:col>
      <xdr:colOff>66675</xdr:colOff>
      <xdr:row>42</xdr:row>
      <xdr:rowOff>152400</xdr:rowOff>
    </xdr:to>
    <xdr:sp>
      <xdr:nvSpPr>
        <xdr:cNvPr id="102" name="AutoShape 201"/>
        <xdr:cNvSpPr>
          <a:spLocks/>
        </xdr:cNvSpPr>
      </xdr:nvSpPr>
      <xdr:spPr>
        <a:xfrm rot="10800000">
          <a:off x="54959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42</xdr:row>
      <xdr:rowOff>19050</xdr:rowOff>
    </xdr:from>
    <xdr:to>
      <xdr:col>23</xdr:col>
      <xdr:colOff>47625</xdr:colOff>
      <xdr:row>42</xdr:row>
      <xdr:rowOff>142875</xdr:rowOff>
    </xdr:to>
    <xdr:sp>
      <xdr:nvSpPr>
        <xdr:cNvPr id="103" name="AutoShape 202"/>
        <xdr:cNvSpPr>
          <a:spLocks/>
        </xdr:cNvSpPr>
      </xdr:nvSpPr>
      <xdr:spPr>
        <a:xfrm rot="10800000">
          <a:off x="62865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42</xdr:row>
      <xdr:rowOff>28575</xdr:rowOff>
    </xdr:from>
    <xdr:to>
      <xdr:col>36</xdr:col>
      <xdr:colOff>85725</xdr:colOff>
      <xdr:row>42</xdr:row>
      <xdr:rowOff>152400</xdr:rowOff>
    </xdr:to>
    <xdr:sp>
      <xdr:nvSpPr>
        <xdr:cNvPr id="104" name="AutoShape 203"/>
        <xdr:cNvSpPr>
          <a:spLocks/>
        </xdr:cNvSpPr>
      </xdr:nvSpPr>
      <xdr:spPr>
        <a:xfrm rot="10800000">
          <a:off x="84296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42</xdr:row>
      <xdr:rowOff>19050</xdr:rowOff>
    </xdr:from>
    <xdr:to>
      <xdr:col>44</xdr:col>
      <xdr:colOff>38100</xdr:colOff>
      <xdr:row>42</xdr:row>
      <xdr:rowOff>142875</xdr:rowOff>
    </xdr:to>
    <xdr:sp>
      <xdr:nvSpPr>
        <xdr:cNvPr id="105" name="AutoShape 204"/>
        <xdr:cNvSpPr>
          <a:spLocks/>
        </xdr:cNvSpPr>
      </xdr:nvSpPr>
      <xdr:spPr>
        <a:xfrm rot="10800000">
          <a:off x="98298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42</xdr:row>
      <xdr:rowOff>28575</xdr:rowOff>
    </xdr:from>
    <xdr:to>
      <xdr:col>37</xdr:col>
      <xdr:colOff>66675</xdr:colOff>
      <xdr:row>42</xdr:row>
      <xdr:rowOff>152400</xdr:rowOff>
    </xdr:to>
    <xdr:sp>
      <xdr:nvSpPr>
        <xdr:cNvPr id="106" name="AutoShape 206"/>
        <xdr:cNvSpPr>
          <a:spLocks/>
        </xdr:cNvSpPr>
      </xdr:nvSpPr>
      <xdr:spPr>
        <a:xfrm rot="10800000">
          <a:off x="8591550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47</xdr:row>
      <xdr:rowOff>66675</xdr:rowOff>
    </xdr:from>
    <xdr:to>
      <xdr:col>45</xdr:col>
      <xdr:colOff>57150</xdr:colOff>
      <xdr:row>47</xdr:row>
      <xdr:rowOff>66675</xdr:rowOff>
    </xdr:to>
    <xdr:sp>
      <xdr:nvSpPr>
        <xdr:cNvPr id="107" name="Line 207"/>
        <xdr:cNvSpPr>
          <a:spLocks/>
        </xdr:cNvSpPr>
      </xdr:nvSpPr>
      <xdr:spPr>
        <a:xfrm>
          <a:off x="9982200" y="7677150"/>
          <a:ext cx="171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48</xdr:row>
      <xdr:rowOff>57150</xdr:rowOff>
    </xdr:from>
    <xdr:to>
      <xdr:col>48</xdr:col>
      <xdr:colOff>171450</xdr:colOff>
      <xdr:row>48</xdr:row>
      <xdr:rowOff>57150</xdr:rowOff>
    </xdr:to>
    <xdr:sp>
      <xdr:nvSpPr>
        <xdr:cNvPr id="108" name="Line 208"/>
        <xdr:cNvSpPr>
          <a:spLocks/>
        </xdr:cNvSpPr>
      </xdr:nvSpPr>
      <xdr:spPr>
        <a:xfrm>
          <a:off x="10648950" y="782955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0</xdr:rowOff>
    </xdr:from>
    <xdr:to>
      <xdr:col>15</xdr:col>
      <xdr:colOff>123825</xdr:colOff>
      <xdr:row>21</xdr:row>
      <xdr:rowOff>152400</xdr:rowOff>
    </xdr:to>
    <xdr:sp>
      <xdr:nvSpPr>
        <xdr:cNvPr id="109" name="AutoShape 209"/>
        <xdr:cNvSpPr>
          <a:spLocks/>
        </xdr:cNvSpPr>
      </xdr:nvSpPr>
      <xdr:spPr>
        <a:xfrm>
          <a:off x="5086350" y="3400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28</xdr:row>
      <xdr:rowOff>66675</xdr:rowOff>
    </xdr:from>
    <xdr:to>
      <xdr:col>37</xdr:col>
      <xdr:colOff>9525</xdr:colOff>
      <xdr:row>28</xdr:row>
      <xdr:rowOff>66675</xdr:rowOff>
    </xdr:to>
    <xdr:sp>
      <xdr:nvSpPr>
        <xdr:cNvPr id="110" name="Line 210"/>
        <xdr:cNvSpPr>
          <a:spLocks/>
        </xdr:cNvSpPr>
      </xdr:nvSpPr>
      <xdr:spPr>
        <a:xfrm>
          <a:off x="6115050" y="4600575"/>
          <a:ext cx="2543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85725</xdr:rowOff>
    </xdr:from>
    <xdr:to>
      <xdr:col>8</xdr:col>
      <xdr:colOff>9525</xdr:colOff>
      <xdr:row>35</xdr:row>
      <xdr:rowOff>85725</xdr:rowOff>
    </xdr:to>
    <xdr:sp>
      <xdr:nvSpPr>
        <xdr:cNvPr id="111" name="Line 211"/>
        <xdr:cNvSpPr>
          <a:spLocks/>
        </xdr:cNvSpPr>
      </xdr:nvSpPr>
      <xdr:spPr>
        <a:xfrm>
          <a:off x="3600450" y="57531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112" name="Line 212"/>
        <xdr:cNvSpPr>
          <a:spLocks/>
        </xdr:cNvSpPr>
      </xdr:nvSpPr>
      <xdr:spPr>
        <a:xfrm>
          <a:off x="3933825" y="5915025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113" name="Line 213"/>
        <xdr:cNvSpPr>
          <a:spLocks/>
        </xdr:cNvSpPr>
      </xdr:nvSpPr>
      <xdr:spPr>
        <a:xfrm>
          <a:off x="3781425" y="6229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85725</xdr:rowOff>
    </xdr:from>
    <xdr:to>
      <xdr:col>12</xdr:col>
      <xdr:colOff>19050</xdr:colOff>
      <xdr:row>39</xdr:row>
      <xdr:rowOff>85725</xdr:rowOff>
    </xdr:to>
    <xdr:sp>
      <xdr:nvSpPr>
        <xdr:cNvPr id="114" name="Line 214"/>
        <xdr:cNvSpPr>
          <a:spLocks/>
        </xdr:cNvSpPr>
      </xdr:nvSpPr>
      <xdr:spPr>
        <a:xfrm>
          <a:off x="4124325" y="6400800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95250</xdr:rowOff>
    </xdr:from>
    <xdr:to>
      <xdr:col>32</xdr:col>
      <xdr:colOff>0</xdr:colOff>
      <xdr:row>40</xdr:row>
      <xdr:rowOff>95250</xdr:rowOff>
    </xdr:to>
    <xdr:sp>
      <xdr:nvSpPr>
        <xdr:cNvPr id="115" name="Line 215"/>
        <xdr:cNvSpPr>
          <a:spLocks/>
        </xdr:cNvSpPr>
      </xdr:nvSpPr>
      <xdr:spPr>
        <a:xfrm>
          <a:off x="7496175" y="65722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133350</xdr:rowOff>
    </xdr:from>
    <xdr:to>
      <xdr:col>6</xdr:col>
      <xdr:colOff>123825</xdr:colOff>
      <xdr:row>24</xdr:row>
      <xdr:rowOff>123825</xdr:rowOff>
    </xdr:to>
    <xdr:sp>
      <xdr:nvSpPr>
        <xdr:cNvPr id="116" name="TextBox 216"/>
        <xdr:cNvSpPr txBox="1">
          <a:spLocks noChangeArrowheads="1"/>
        </xdr:cNvSpPr>
      </xdr:nvSpPr>
      <xdr:spPr>
        <a:xfrm>
          <a:off x="3314700" y="3857625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15</xdr:col>
      <xdr:colOff>0</xdr:colOff>
      <xdr:row>23</xdr:row>
      <xdr:rowOff>85725</xdr:rowOff>
    </xdr:to>
    <xdr:sp>
      <xdr:nvSpPr>
        <xdr:cNvPr id="117" name="Line 217"/>
        <xdr:cNvSpPr>
          <a:spLocks/>
        </xdr:cNvSpPr>
      </xdr:nvSpPr>
      <xdr:spPr>
        <a:xfrm>
          <a:off x="4600575" y="3810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23</xdr:row>
      <xdr:rowOff>9525</xdr:rowOff>
    </xdr:from>
    <xdr:to>
      <xdr:col>18</xdr:col>
      <xdr:colOff>104775</xdr:colOff>
      <xdr:row>24</xdr:row>
      <xdr:rowOff>19050</xdr:rowOff>
    </xdr:to>
    <xdr:sp>
      <xdr:nvSpPr>
        <xdr:cNvPr id="118" name="TextBox 218"/>
        <xdr:cNvSpPr txBox="1">
          <a:spLocks noChangeArrowheads="1"/>
        </xdr:cNvSpPr>
      </xdr:nvSpPr>
      <xdr:spPr>
        <a:xfrm>
          <a:off x="5124450" y="3733800"/>
          <a:ext cx="53340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11</xdr:col>
      <xdr:colOff>104775</xdr:colOff>
      <xdr:row>12</xdr:row>
      <xdr:rowOff>66675</xdr:rowOff>
    </xdr:from>
    <xdr:to>
      <xdr:col>16</xdr:col>
      <xdr:colOff>123825</xdr:colOff>
      <xdr:row>13</xdr:row>
      <xdr:rowOff>66675</xdr:rowOff>
    </xdr:to>
    <xdr:sp>
      <xdr:nvSpPr>
        <xdr:cNvPr id="119" name="TextBox 219"/>
        <xdr:cNvSpPr txBox="1">
          <a:spLocks noChangeArrowheads="1"/>
        </xdr:cNvSpPr>
      </xdr:nvSpPr>
      <xdr:spPr>
        <a:xfrm>
          <a:off x="4524375" y="2009775"/>
          <a:ext cx="82867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47625</xdr:colOff>
      <xdr:row>14</xdr:row>
      <xdr:rowOff>28575</xdr:rowOff>
    </xdr:from>
    <xdr:to>
      <xdr:col>20</xdr:col>
      <xdr:colOff>66675</xdr:colOff>
      <xdr:row>15</xdr:row>
      <xdr:rowOff>57150</xdr:rowOff>
    </xdr:to>
    <xdr:sp>
      <xdr:nvSpPr>
        <xdr:cNvPr id="120" name="TextBox 220"/>
        <xdr:cNvSpPr txBox="1">
          <a:spLocks noChangeArrowheads="1"/>
        </xdr:cNvSpPr>
      </xdr:nvSpPr>
      <xdr:spPr>
        <a:xfrm>
          <a:off x="5114925" y="2295525"/>
          <a:ext cx="82867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70</xdr:row>
      <xdr:rowOff>19050</xdr:rowOff>
    </xdr:to>
    <xdr:sp>
      <xdr:nvSpPr>
        <xdr:cNvPr id="121" name="Line 221"/>
        <xdr:cNvSpPr>
          <a:spLocks/>
        </xdr:cNvSpPr>
      </xdr:nvSpPr>
      <xdr:spPr>
        <a:xfrm flipV="1">
          <a:off x="5067300" y="3886200"/>
          <a:ext cx="0" cy="7467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76200</xdr:rowOff>
    </xdr:from>
    <xdr:to>
      <xdr:col>19</xdr:col>
      <xdr:colOff>142875</xdr:colOff>
      <xdr:row>69</xdr:row>
      <xdr:rowOff>76200</xdr:rowOff>
    </xdr:to>
    <xdr:sp>
      <xdr:nvSpPr>
        <xdr:cNvPr id="122" name="Line 222"/>
        <xdr:cNvSpPr>
          <a:spLocks/>
        </xdr:cNvSpPr>
      </xdr:nvSpPr>
      <xdr:spPr>
        <a:xfrm>
          <a:off x="5076825" y="11249025"/>
          <a:ext cx="781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142875</xdr:rowOff>
    </xdr:from>
    <xdr:to>
      <xdr:col>12</xdr:col>
      <xdr:colOff>0</xdr:colOff>
      <xdr:row>40</xdr:row>
      <xdr:rowOff>133350</xdr:rowOff>
    </xdr:to>
    <xdr:sp>
      <xdr:nvSpPr>
        <xdr:cNvPr id="123" name="TextBox 224"/>
        <xdr:cNvSpPr txBox="1">
          <a:spLocks noChangeArrowheads="1"/>
        </xdr:cNvSpPr>
      </xdr:nvSpPr>
      <xdr:spPr>
        <a:xfrm>
          <a:off x="4162425" y="645795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17</xdr:col>
      <xdr:colOff>9525</xdr:colOff>
      <xdr:row>39</xdr:row>
      <xdr:rowOff>85725</xdr:rowOff>
    </xdr:to>
    <xdr:sp>
      <xdr:nvSpPr>
        <xdr:cNvPr id="124" name="Line 225"/>
        <xdr:cNvSpPr>
          <a:spLocks/>
        </xdr:cNvSpPr>
      </xdr:nvSpPr>
      <xdr:spPr>
        <a:xfrm>
          <a:off x="5076825" y="640080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39</xdr:row>
      <xdr:rowOff>133350</xdr:rowOff>
    </xdr:from>
    <xdr:to>
      <xdr:col>17</xdr:col>
      <xdr:colOff>95250</xdr:colOff>
      <xdr:row>40</xdr:row>
      <xdr:rowOff>123825</xdr:rowOff>
    </xdr:to>
    <xdr:sp>
      <xdr:nvSpPr>
        <xdr:cNvPr id="125" name="TextBox 226"/>
        <xdr:cNvSpPr txBox="1">
          <a:spLocks noChangeArrowheads="1"/>
        </xdr:cNvSpPr>
      </xdr:nvSpPr>
      <xdr:spPr>
        <a:xfrm>
          <a:off x="5124450" y="6448425"/>
          <a:ext cx="3619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Dwgs</a:t>
          </a:r>
        </a:p>
      </xdr:txBody>
    </xdr:sp>
    <xdr:clientData/>
  </xdr:twoCellAnchor>
  <xdr:twoCellAnchor>
    <xdr:from>
      <xdr:col>27</xdr:col>
      <xdr:colOff>0</xdr:colOff>
      <xdr:row>71</xdr:row>
      <xdr:rowOff>85725</xdr:rowOff>
    </xdr:from>
    <xdr:to>
      <xdr:col>32</xdr:col>
      <xdr:colOff>28575</xdr:colOff>
      <xdr:row>71</xdr:row>
      <xdr:rowOff>85725</xdr:rowOff>
    </xdr:to>
    <xdr:sp>
      <xdr:nvSpPr>
        <xdr:cNvPr id="126" name="Line 227"/>
        <xdr:cNvSpPr>
          <a:spLocks/>
        </xdr:cNvSpPr>
      </xdr:nvSpPr>
      <xdr:spPr>
        <a:xfrm>
          <a:off x="7010400" y="11582400"/>
          <a:ext cx="83820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</xdr:row>
      <xdr:rowOff>47625</xdr:rowOff>
    </xdr:from>
    <xdr:to>
      <xdr:col>59</xdr:col>
      <xdr:colOff>104775</xdr:colOff>
      <xdr:row>5</xdr:row>
      <xdr:rowOff>0</xdr:rowOff>
    </xdr:to>
    <xdr:sp>
      <xdr:nvSpPr>
        <xdr:cNvPr id="127" name="AutoShape 229"/>
        <xdr:cNvSpPr>
          <a:spLocks/>
        </xdr:cNvSpPr>
      </xdr:nvSpPr>
      <xdr:spPr>
        <a:xfrm rot="10800000" flipH="1">
          <a:off x="12592050" y="6953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142875</xdr:colOff>
      <xdr:row>6</xdr:row>
      <xdr:rowOff>142875</xdr:rowOff>
    </xdr:to>
    <xdr:sp>
      <xdr:nvSpPr>
        <xdr:cNvPr id="128" name="AutoShape 230"/>
        <xdr:cNvSpPr>
          <a:spLocks/>
        </xdr:cNvSpPr>
      </xdr:nvSpPr>
      <xdr:spPr>
        <a:xfrm rot="10800000" flipH="1">
          <a:off x="1226820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6</xdr:row>
      <xdr:rowOff>28575</xdr:rowOff>
    </xdr:from>
    <xdr:to>
      <xdr:col>57</xdr:col>
      <xdr:colOff>0</xdr:colOff>
      <xdr:row>6</xdr:row>
      <xdr:rowOff>142875</xdr:rowOff>
    </xdr:to>
    <xdr:sp>
      <xdr:nvSpPr>
        <xdr:cNvPr id="129" name="AutoShape 231"/>
        <xdr:cNvSpPr>
          <a:spLocks/>
        </xdr:cNvSpPr>
      </xdr:nvSpPr>
      <xdr:spPr>
        <a:xfrm rot="10800000" flipH="1">
          <a:off x="121253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0</xdr:rowOff>
    </xdr:from>
    <xdr:to>
      <xdr:col>59</xdr:col>
      <xdr:colOff>19050</xdr:colOff>
      <xdr:row>30</xdr:row>
      <xdr:rowOff>66675</xdr:rowOff>
    </xdr:to>
    <xdr:sp>
      <xdr:nvSpPr>
        <xdr:cNvPr id="130" name="Line 232"/>
        <xdr:cNvSpPr>
          <a:spLocks/>
        </xdr:cNvSpPr>
      </xdr:nvSpPr>
      <xdr:spPr>
        <a:xfrm flipV="1">
          <a:off x="12649200" y="809625"/>
          <a:ext cx="0" cy="4114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28575</xdr:rowOff>
    </xdr:from>
    <xdr:to>
      <xdr:col>42</xdr:col>
      <xdr:colOff>161925</xdr:colOff>
      <xdr:row>6</xdr:row>
      <xdr:rowOff>142875</xdr:rowOff>
    </xdr:to>
    <xdr:sp>
      <xdr:nvSpPr>
        <xdr:cNvPr id="131" name="AutoShape 233"/>
        <xdr:cNvSpPr>
          <a:spLocks/>
        </xdr:cNvSpPr>
      </xdr:nvSpPr>
      <xdr:spPr>
        <a:xfrm rot="10800000" flipH="1">
          <a:off x="95726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6</xdr:row>
      <xdr:rowOff>142875</xdr:rowOff>
    </xdr:from>
    <xdr:to>
      <xdr:col>42</xdr:col>
      <xdr:colOff>85725</xdr:colOff>
      <xdr:row>30</xdr:row>
      <xdr:rowOff>47625</xdr:rowOff>
    </xdr:to>
    <xdr:sp>
      <xdr:nvSpPr>
        <xdr:cNvPr id="132" name="Line 234"/>
        <xdr:cNvSpPr>
          <a:spLocks/>
        </xdr:cNvSpPr>
      </xdr:nvSpPr>
      <xdr:spPr>
        <a:xfrm flipV="1">
          <a:off x="9639300" y="1114425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30</xdr:row>
      <xdr:rowOff>95250</xdr:rowOff>
    </xdr:from>
    <xdr:to>
      <xdr:col>43</xdr:col>
      <xdr:colOff>19050</xdr:colOff>
      <xdr:row>30</xdr:row>
      <xdr:rowOff>95250</xdr:rowOff>
    </xdr:to>
    <xdr:sp>
      <xdr:nvSpPr>
        <xdr:cNvPr id="133" name="Line 235"/>
        <xdr:cNvSpPr>
          <a:spLocks/>
        </xdr:cNvSpPr>
      </xdr:nvSpPr>
      <xdr:spPr>
        <a:xfrm>
          <a:off x="964882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</xdr:row>
      <xdr:rowOff>38100</xdr:rowOff>
    </xdr:from>
    <xdr:to>
      <xdr:col>39</xdr:col>
      <xdr:colOff>152400</xdr:colOff>
      <xdr:row>6</xdr:row>
      <xdr:rowOff>152400</xdr:rowOff>
    </xdr:to>
    <xdr:sp>
      <xdr:nvSpPr>
        <xdr:cNvPr id="134" name="AutoShape 236"/>
        <xdr:cNvSpPr>
          <a:spLocks/>
        </xdr:cNvSpPr>
      </xdr:nvSpPr>
      <xdr:spPr>
        <a:xfrm rot="10800000" flipH="1">
          <a:off x="90201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57150</xdr:colOff>
      <xdr:row>56</xdr:row>
      <xdr:rowOff>104775</xdr:rowOff>
    </xdr:from>
    <xdr:to>
      <xdr:col>94</xdr:col>
      <xdr:colOff>161925</xdr:colOff>
      <xdr:row>56</xdr:row>
      <xdr:rowOff>104775</xdr:rowOff>
    </xdr:to>
    <xdr:sp>
      <xdr:nvSpPr>
        <xdr:cNvPr id="135" name="Line 237"/>
        <xdr:cNvSpPr>
          <a:spLocks/>
        </xdr:cNvSpPr>
      </xdr:nvSpPr>
      <xdr:spPr>
        <a:xfrm>
          <a:off x="23002875" y="91725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85725</xdr:rowOff>
    </xdr:from>
    <xdr:to>
      <xdr:col>55</xdr:col>
      <xdr:colOff>19050</xdr:colOff>
      <xdr:row>27</xdr:row>
      <xdr:rowOff>85725</xdr:rowOff>
    </xdr:to>
    <xdr:sp>
      <xdr:nvSpPr>
        <xdr:cNvPr id="136" name="Line 238"/>
        <xdr:cNvSpPr>
          <a:spLocks/>
        </xdr:cNvSpPr>
      </xdr:nvSpPr>
      <xdr:spPr>
        <a:xfrm>
          <a:off x="11820525" y="44577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7</xdr:row>
      <xdr:rowOff>0</xdr:rowOff>
    </xdr:from>
    <xdr:to>
      <xdr:col>57</xdr:col>
      <xdr:colOff>66675</xdr:colOff>
      <xdr:row>27</xdr:row>
      <xdr:rowOff>57150</xdr:rowOff>
    </xdr:to>
    <xdr:sp>
      <xdr:nvSpPr>
        <xdr:cNvPr id="137" name="Line 239"/>
        <xdr:cNvSpPr>
          <a:spLocks/>
        </xdr:cNvSpPr>
      </xdr:nvSpPr>
      <xdr:spPr>
        <a:xfrm flipV="1">
          <a:off x="12334875" y="1133475"/>
          <a:ext cx="0" cy="3295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28</xdr:row>
      <xdr:rowOff>85725</xdr:rowOff>
    </xdr:from>
    <xdr:to>
      <xdr:col>57</xdr:col>
      <xdr:colOff>38100</xdr:colOff>
      <xdr:row>28</xdr:row>
      <xdr:rowOff>85725</xdr:rowOff>
    </xdr:to>
    <xdr:sp>
      <xdr:nvSpPr>
        <xdr:cNvPr id="138" name="Line 240"/>
        <xdr:cNvSpPr>
          <a:spLocks/>
        </xdr:cNvSpPr>
      </xdr:nvSpPr>
      <xdr:spPr>
        <a:xfrm>
          <a:off x="12201525" y="46196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9735" ySplit="3315" topLeftCell="J64" activePane="bottomRight" state="split"/>
      <selection pane="topLeft" activeCell="D5" sqref="D5"/>
      <selection pane="topRight" activeCell="J5" sqref="J5"/>
      <selection pane="bottomLeft" activeCell="C67" sqref="C67"/>
      <selection pane="bottomRight" activeCell="Q72" sqref="Q72"/>
    </sheetView>
  </sheetViews>
  <sheetFormatPr defaultColWidth="9.140625" defaultRowHeight="12.75"/>
  <cols>
    <col min="1" max="1" width="11.8515625" style="1" customWidth="1"/>
    <col min="2" max="2" width="34.8515625" style="2" customWidth="1"/>
    <col min="3" max="4" width="8.421875" style="29" customWidth="1"/>
    <col min="5" max="5" width="8.8515625" style="18" customWidth="1"/>
    <col min="6" max="6" width="16.7109375" style="18" customWidth="1"/>
    <col min="7" max="7" width="25.28125" style="2" customWidth="1"/>
    <col min="8" max="8" width="2.57421875" style="4" customWidth="1"/>
    <col min="9" max="9" width="11.8515625" style="1" bestFit="1" customWidth="1"/>
    <col min="10" max="14" width="9.140625" style="1" customWidth="1"/>
    <col min="15" max="15" width="2.140625" style="5" customWidth="1"/>
    <col min="16" max="16" width="11.8515625" style="1" bestFit="1" customWidth="1"/>
    <col min="17" max="17" width="9.140625" style="3" customWidth="1"/>
    <col min="18" max="16384" width="9.140625" style="1" customWidth="1"/>
  </cols>
  <sheetData>
    <row r="1" spans="1:17" ht="12.75">
      <c r="A1" s="33"/>
      <c r="B1" s="12"/>
      <c r="C1" s="27"/>
      <c r="D1" s="27"/>
      <c r="E1" s="16"/>
      <c r="F1" s="16"/>
      <c r="G1" s="12"/>
      <c r="H1" s="13"/>
      <c r="I1" s="6" t="s">
        <v>13</v>
      </c>
      <c r="J1" s="6"/>
      <c r="K1" s="6"/>
      <c r="L1" s="6"/>
      <c r="M1" s="6"/>
      <c r="N1" s="6"/>
      <c r="O1" s="9"/>
      <c r="P1" s="6" t="s">
        <v>14</v>
      </c>
      <c r="Q1" s="10"/>
    </row>
    <row r="2" spans="1:17" ht="12.75">
      <c r="A2" s="11"/>
      <c r="B2" s="12"/>
      <c r="C2" s="27"/>
      <c r="D2" s="27"/>
      <c r="E2" s="16"/>
      <c r="F2" s="16"/>
      <c r="G2" s="12"/>
      <c r="H2" s="13"/>
      <c r="I2" s="20" t="s">
        <v>5</v>
      </c>
      <c r="J2" s="19" t="s">
        <v>3</v>
      </c>
      <c r="K2" s="79" t="s">
        <v>84</v>
      </c>
      <c r="L2" s="19" t="s">
        <v>45</v>
      </c>
      <c r="M2" s="19" t="s">
        <v>8</v>
      </c>
      <c r="N2" s="19" t="s">
        <v>44</v>
      </c>
      <c r="O2" s="14"/>
      <c r="P2" s="19" t="s">
        <v>6</v>
      </c>
      <c r="Q2" s="23" t="s">
        <v>7</v>
      </c>
    </row>
    <row r="3" spans="1:17" ht="12.75">
      <c r="A3" s="11"/>
      <c r="B3" s="12"/>
      <c r="C3" s="27"/>
      <c r="D3" s="27"/>
      <c r="E3" s="16"/>
      <c r="F3" s="16"/>
      <c r="G3" s="12"/>
      <c r="H3" s="13"/>
      <c r="I3" s="21" t="s">
        <v>6</v>
      </c>
      <c r="J3" s="11" t="s">
        <v>9</v>
      </c>
      <c r="K3" s="11" t="s">
        <v>9</v>
      </c>
      <c r="L3" s="11" t="s">
        <v>9</v>
      </c>
      <c r="M3" s="11" t="s">
        <v>10</v>
      </c>
      <c r="N3" s="11" t="s">
        <v>10</v>
      </c>
      <c r="O3" s="14"/>
      <c r="P3" s="11" t="s">
        <v>10</v>
      </c>
      <c r="Q3" s="15">
        <v>97.73</v>
      </c>
    </row>
    <row r="4" spans="1:17" ht="12.75">
      <c r="A4" s="11"/>
      <c r="B4" s="12"/>
      <c r="C4" s="27"/>
      <c r="D4" s="27"/>
      <c r="E4" s="16"/>
      <c r="F4" s="16"/>
      <c r="G4" s="12"/>
      <c r="H4" s="13"/>
      <c r="I4" s="21" t="s">
        <v>12</v>
      </c>
      <c r="J4" s="15">
        <f>IF(J3=$P$3,$Q$3,IF(J3=$P$4,$Q$4,IF(J3=$P$5,$Q$5,0)))</f>
        <v>149.23</v>
      </c>
      <c r="K4" s="15">
        <f>IF(K3=$P$3,$Q$3,IF(K3=$P$4,$Q$4,IF(K3=$P$5,$Q$5,0)))</f>
        <v>149.23</v>
      </c>
      <c r="L4" s="15">
        <f>IF(L3=$P$3,$Q$3,IF(L3=$P$4,$Q$4,IF(L3=$P$5,$Q$5,0)))</f>
        <v>149.23</v>
      </c>
      <c r="M4" s="15">
        <f>IF(M3=$P$3,$Q$3,IF(M3=$P$4,$Q$4,IF(M3=$P$5,$Q$5,0)))</f>
        <v>97.73</v>
      </c>
      <c r="N4" s="15">
        <f>IF(N3=$P$3,$Q$3,IF(N3=$P$4,$Q$4,IF(N3=$P$5,$Q$5,0)))</f>
        <v>97.73</v>
      </c>
      <c r="O4" s="14"/>
      <c r="P4" s="11" t="s">
        <v>9</v>
      </c>
      <c r="Q4" s="15">
        <v>149.23</v>
      </c>
    </row>
    <row r="5" spans="1:17" ht="12.75">
      <c r="A5" s="11"/>
      <c r="B5" s="12"/>
      <c r="C5" s="27"/>
      <c r="D5" s="62" t="s">
        <v>234</v>
      </c>
      <c r="E5" s="63">
        <f>E13+E24+E35+E50+E64+E71+E69+E77+E79</f>
        <v>609.4156500000001</v>
      </c>
      <c r="F5" s="61" t="s">
        <v>61</v>
      </c>
      <c r="G5" s="58">
        <f>SUM(J5:N5)</f>
        <v>4314</v>
      </c>
      <c r="H5" s="13"/>
      <c r="I5" s="21" t="s">
        <v>20</v>
      </c>
      <c r="J5" s="51">
        <f>J13+J24+J35+J50+J64+J71</f>
        <v>1470</v>
      </c>
      <c r="K5" s="51">
        <f>K13+K24+K35+K50+K64+K71</f>
        <v>160</v>
      </c>
      <c r="L5" s="51">
        <f>L13+L24+L35+L50+L64+L71</f>
        <v>560</v>
      </c>
      <c r="M5" s="51">
        <f>M13+M24+M35+M50+M64+M71</f>
        <v>1240</v>
      </c>
      <c r="N5" s="51">
        <f>N13+N24+N35+N50+N64+N71</f>
        <v>884</v>
      </c>
      <c r="O5" s="14"/>
      <c r="P5" s="11" t="s">
        <v>11</v>
      </c>
      <c r="Q5" s="15">
        <f>96.92*1.62</f>
        <v>157.0104</v>
      </c>
    </row>
    <row r="6" spans="1:17" ht="12.75">
      <c r="A6" s="6"/>
      <c r="B6" s="7"/>
      <c r="C6" s="28"/>
      <c r="D6" s="28"/>
      <c r="E6" s="17"/>
      <c r="F6" s="17"/>
      <c r="G6" s="7"/>
      <c r="H6" s="8"/>
      <c r="I6" s="22" t="s">
        <v>21</v>
      </c>
      <c r="J6" s="26">
        <f>J5/1726</f>
        <v>0.8516801853997682</v>
      </c>
      <c r="K6" s="26">
        <f>K5/1726</f>
        <v>0.09269988412514485</v>
      </c>
      <c r="L6" s="26">
        <f>L5/1726</f>
        <v>0.32444959443800697</v>
      </c>
      <c r="M6" s="26">
        <f>M5/1726</f>
        <v>0.7184241019698725</v>
      </c>
      <c r="N6" s="26">
        <f>N5/1726</f>
        <v>0.5121668597914253</v>
      </c>
      <c r="O6" s="9"/>
      <c r="P6" s="6"/>
      <c r="Q6" s="10"/>
    </row>
    <row r="7" spans="1:14" ht="12.75">
      <c r="A7" s="5"/>
      <c r="B7" s="4"/>
      <c r="C7" s="30"/>
      <c r="D7" s="30"/>
      <c r="E7" s="24"/>
      <c r="F7" s="24"/>
      <c r="G7" s="4"/>
      <c r="I7" s="5"/>
      <c r="J7" s="25"/>
      <c r="K7" s="25"/>
      <c r="L7" s="25"/>
      <c r="M7" s="25"/>
      <c r="N7" s="25"/>
    </row>
    <row r="9" spans="1:2" ht="12.75">
      <c r="A9" s="1" t="s">
        <v>0</v>
      </c>
      <c r="B9" s="2" t="s">
        <v>23</v>
      </c>
    </row>
    <row r="10" spans="1:2" ht="12.75">
      <c r="A10" s="1" t="s">
        <v>1</v>
      </c>
      <c r="B10" s="2" t="s">
        <v>43</v>
      </c>
    </row>
    <row r="11" ht="12.75">
      <c r="A11" s="1" t="s">
        <v>2</v>
      </c>
    </row>
    <row r="12" spans="2:7" ht="12.75">
      <c r="B12" s="6" t="s">
        <v>4</v>
      </c>
      <c r="C12" s="28" t="s">
        <v>15</v>
      </c>
      <c r="D12" s="28" t="s">
        <v>16</v>
      </c>
      <c r="E12" s="31" t="s">
        <v>17</v>
      </c>
      <c r="F12" s="31" t="s">
        <v>19</v>
      </c>
      <c r="G12" s="32" t="s">
        <v>18</v>
      </c>
    </row>
    <row r="13" spans="1:14" ht="12.75">
      <c r="A13" s="59">
        <v>1</v>
      </c>
      <c r="B13" s="38" t="s">
        <v>30</v>
      </c>
      <c r="C13" s="52" t="s">
        <v>22</v>
      </c>
      <c r="D13" s="52"/>
      <c r="E13" s="53">
        <f>SUM(E14:E22)</f>
        <v>81.16672000000001</v>
      </c>
      <c r="F13" s="54"/>
      <c r="G13" s="55"/>
      <c r="I13" s="56"/>
      <c r="J13" s="53">
        <f>SUM(J14:J22)</f>
        <v>236</v>
      </c>
      <c r="K13" s="53"/>
      <c r="L13" s="53">
        <f>SUM(L14:L22)</f>
        <v>80</v>
      </c>
      <c r="M13" s="53">
        <f>SUM(M14:M22)</f>
        <v>0</v>
      </c>
      <c r="N13" s="53">
        <f>SUM(N14:N22)</f>
        <v>348</v>
      </c>
    </row>
    <row r="14" spans="1:14" ht="12.75">
      <c r="A14" s="60">
        <f>A13+0.01</f>
        <v>1.01</v>
      </c>
      <c r="B14" t="s">
        <v>28</v>
      </c>
      <c r="C14" s="29">
        <v>38378</v>
      </c>
      <c r="E14" s="34">
        <f>SUMPRODUCT(J$4:N$4,J14:N14)/1000</f>
        <v>14.817599999999999</v>
      </c>
      <c r="J14" s="1">
        <v>60</v>
      </c>
      <c r="N14" s="1">
        <v>60</v>
      </c>
    </row>
    <row r="15" spans="1:14" ht="25.5">
      <c r="A15" s="64">
        <f aca="true" t="shared" si="0" ref="A15:A22">A14+0.01</f>
        <v>1.02</v>
      </c>
      <c r="B15" s="40" t="s">
        <v>41</v>
      </c>
      <c r="C15" s="29">
        <v>38397</v>
      </c>
      <c r="E15" s="34">
        <f aca="true" t="shared" si="1" ref="E15:E22">SUMPRODUCT(J$4:N$4,J15:N15)/1000</f>
        <v>12.92144</v>
      </c>
      <c r="J15" s="1">
        <v>8</v>
      </c>
      <c r="N15" s="1">
        <v>120</v>
      </c>
    </row>
    <row r="16" spans="1:14" ht="38.25">
      <c r="A16" s="64">
        <f t="shared" si="0"/>
        <v>1.03</v>
      </c>
      <c r="B16" s="40" t="s">
        <v>63</v>
      </c>
      <c r="C16" s="29">
        <v>38418</v>
      </c>
      <c r="E16" s="34">
        <f t="shared" si="1"/>
        <v>23.666</v>
      </c>
      <c r="J16" s="1">
        <v>80</v>
      </c>
      <c r="N16" s="1">
        <v>120</v>
      </c>
    </row>
    <row r="17" spans="1:12" ht="12.75">
      <c r="A17" s="64">
        <f t="shared" si="0"/>
        <v>1.04</v>
      </c>
      <c r="B17" s="40" t="s">
        <v>182</v>
      </c>
      <c r="C17" s="29">
        <v>38432</v>
      </c>
      <c r="E17" s="34">
        <f t="shared" si="1"/>
        <v>11.9384</v>
      </c>
      <c r="L17" s="1">
        <v>80</v>
      </c>
    </row>
    <row r="18" spans="1:10" ht="12.75">
      <c r="A18" s="64">
        <f t="shared" si="0"/>
        <v>1.05</v>
      </c>
      <c r="B18" s="49" t="s">
        <v>26</v>
      </c>
      <c r="E18" s="34">
        <f t="shared" si="1"/>
        <v>3.5815199999999994</v>
      </c>
      <c r="J18" s="1">
        <v>24</v>
      </c>
    </row>
    <row r="19" spans="1:14" ht="12.75">
      <c r="A19" s="64">
        <f t="shared" si="0"/>
        <v>1.06</v>
      </c>
      <c r="B19" s="49" t="s">
        <v>29</v>
      </c>
      <c r="C19" s="29">
        <v>38453</v>
      </c>
      <c r="E19" s="34">
        <f t="shared" si="1"/>
        <v>3.16952</v>
      </c>
      <c r="J19" s="1">
        <v>16</v>
      </c>
      <c r="N19" s="1">
        <v>8</v>
      </c>
    </row>
    <row r="20" spans="1:10" ht="12.75">
      <c r="A20" s="64">
        <f t="shared" si="0"/>
        <v>1.07</v>
      </c>
      <c r="B20" s="49" t="s">
        <v>27</v>
      </c>
      <c r="E20" s="34">
        <f t="shared" si="1"/>
        <v>2.38768</v>
      </c>
      <c r="G20" s="2" t="s">
        <v>96</v>
      </c>
      <c r="J20" s="1">
        <v>16</v>
      </c>
    </row>
    <row r="21" spans="1:10" ht="25.5">
      <c r="A21" s="64">
        <f t="shared" si="0"/>
        <v>1.08</v>
      </c>
      <c r="B21" s="40" t="s">
        <v>68</v>
      </c>
      <c r="E21" s="34">
        <f t="shared" si="1"/>
        <v>2.38768</v>
      </c>
      <c r="J21" s="1">
        <v>16</v>
      </c>
    </row>
    <row r="22" spans="1:14" ht="12.75">
      <c r="A22" s="64">
        <f t="shared" si="0"/>
        <v>1.09</v>
      </c>
      <c r="B22" s="49" t="s">
        <v>76</v>
      </c>
      <c r="C22" s="29">
        <v>38544</v>
      </c>
      <c r="D22" s="29">
        <v>38597</v>
      </c>
      <c r="E22" s="34">
        <f t="shared" si="1"/>
        <v>6.29688</v>
      </c>
      <c r="J22" s="1">
        <v>16</v>
      </c>
      <c r="N22" s="1">
        <v>40</v>
      </c>
    </row>
    <row r="23" ht="12.75">
      <c r="A23" s="11"/>
    </row>
    <row r="24" spans="1:14" ht="12.75">
      <c r="A24" s="59">
        <v>2</v>
      </c>
      <c r="B24" s="38" t="s">
        <v>48</v>
      </c>
      <c r="C24" s="52" t="s">
        <v>22</v>
      </c>
      <c r="D24" s="52"/>
      <c r="E24" s="53">
        <f>SUM(E25:E33)</f>
        <v>81.92748000000002</v>
      </c>
      <c r="F24" s="54"/>
      <c r="G24" s="55"/>
      <c r="I24" s="56"/>
      <c r="J24" s="53">
        <f>SUM(J25:J33)</f>
        <v>228</v>
      </c>
      <c r="K24" s="53"/>
      <c r="L24" s="53">
        <f>SUM(L25:L33)</f>
        <v>80</v>
      </c>
      <c r="M24" s="53">
        <f>SUM(M25:M33)</f>
        <v>0</v>
      </c>
      <c r="N24" s="53">
        <f>SUM(N25:N33)</f>
        <v>368</v>
      </c>
    </row>
    <row r="25" spans="1:14" ht="12.75">
      <c r="A25" s="60">
        <f>A24+0.01</f>
        <v>2.01</v>
      </c>
      <c r="B25" t="s">
        <v>28</v>
      </c>
      <c r="C25" s="29">
        <v>38392</v>
      </c>
      <c r="E25" s="34">
        <f>SUMPRODUCT(J$4:N$4,J25:N25)/1000</f>
        <v>14.817599999999999</v>
      </c>
      <c r="J25" s="1">
        <v>60</v>
      </c>
      <c r="N25" s="1">
        <v>60</v>
      </c>
    </row>
    <row r="26" spans="1:14" ht="25.5">
      <c r="A26" s="64">
        <f aca="true" t="shared" si="2" ref="A26:A33">A25+0.01</f>
        <v>2.0199999999999996</v>
      </c>
      <c r="B26" s="40" t="s">
        <v>238</v>
      </c>
      <c r="C26" s="29">
        <v>38404</v>
      </c>
      <c r="E26" s="34">
        <f aca="true" t="shared" si="3" ref="E26:E33">SUMPRODUCT(J$4:N$4,J26:N26)/1000</f>
        <v>20.576</v>
      </c>
      <c r="J26" s="1">
        <v>20</v>
      </c>
      <c r="N26" s="1">
        <v>180</v>
      </c>
    </row>
    <row r="27" spans="1:14" ht="38.25">
      <c r="A27" s="64">
        <f t="shared" si="2"/>
        <v>2.0299999999999994</v>
      </c>
      <c r="B27" s="40" t="s">
        <v>63</v>
      </c>
      <c r="C27" s="29">
        <v>38425</v>
      </c>
      <c r="E27" s="34">
        <f t="shared" si="3"/>
        <v>16.7722</v>
      </c>
      <c r="J27" s="1">
        <v>60</v>
      </c>
      <c r="N27" s="1">
        <v>80</v>
      </c>
    </row>
    <row r="28" spans="1:12" ht="12.75">
      <c r="A28" s="64">
        <f t="shared" si="2"/>
        <v>2.039999999999999</v>
      </c>
      <c r="B28" s="40" t="s">
        <v>31</v>
      </c>
      <c r="C28" s="29">
        <v>38432</v>
      </c>
      <c r="E28" s="34">
        <f t="shared" si="3"/>
        <v>11.9384</v>
      </c>
      <c r="L28" s="1">
        <v>80</v>
      </c>
    </row>
    <row r="29" spans="1:10" ht="12.75">
      <c r="A29" s="64">
        <f t="shared" si="2"/>
        <v>2.049999999999999</v>
      </c>
      <c r="B29" s="49" t="s">
        <v>26</v>
      </c>
      <c r="E29" s="34">
        <f t="shared" si="3"/>
        <v>3.5815199999999994</v>
      </c>
      <c r="J29" s="1">
        <v>24</v>
      </c>
    </row>
    <row r="30" spans="1:14" ht="12.75">
      <c r="A30" s="64">
        <f t="shared" si="2"/>
        <v>2.0599999999999987</v>
      </c>
      <c r="B30" s="49" t="s">
        <v>29</v>
      </c>
      <c r="E30" s="34">
        <f t="shared" si="3"/>
        <v>3.16952</v>
      </c>
      <c r="J30" s="1">
        <v>16</v>
      </c>
      <c r="N30" s="1">
        <v>8</v>
      </c>
    </row>
    <row r="31" spans="1:10" ht="15" customHeight="1">
      <c r="A31" s="64">
        <f t="shared" si="2"/>
        <v>2.0699999999999985</v>
      </c>
      <c r="B31" s="49" t="s">
        <v>27</v>
      </c>
      <c r="E31" s="34">
        <f t="shared" si="3"/>
        <v>2.38768</v>
      </c>
      <c r="G31" s="2" t="s">
        <v>96</v>
      </c>
      <c r="J31" s="1">
        <v>16</v>
      </c>
    </row>
    <row r="32" spans="1:10" ht="25.5">
      <c r="A32" s="64">
        <f t="shared" si="2"/>
        <v>2.0799999999999983</v>
      </c>
      <c r="B32" s="40" t="s">
        <v>68</v>
      </c>
      <c r="E32" s="34">
        <f t="shared" si="3"/>
        <v>2.38768</v>
      </c>
      <c r="J32" s="1">
        <v>16</v>
      </c>
    </row>
    <row r="33" spans="1:14" ht="12.75">
      <c r="A33" s="64">
        <f t="shared" si="2"/>
        <v>2.089999999999998</v>
      </c>
      <c r="B33" s="49" t="s">
        <v>76</v>
      </c>
      <c r="C33" s="29">
        <v>38544</v>
      </c>
      <c r="D33" s="29">
        <v>38655</v>
      </c>
      <c r="E33" s="34">
        <f t="shared" si="3"/>
        <v>6.29688</v>
      </c>
      <c r="J33" s="1">
        <v>16</v>
      </c>
      <c r="N33" s="1">
        <v>40</v>
      </c>
    </row>
    <row r="34" ht="12.75">
      <c r="A34" s="11"/>
    </row>
    <row r="35" spans="1:14" ht="12.75">
      <c r="A35" s="59">
        <v>3</v>
      </c>
      <c r="B35" s="38" t="s">
        <v>64</v>
      </c>
      <c r="C35" s="52" t="s">
        <v>22</v>
      </c>
      <c r="D35" s="52"/>
      <c r="E35" s="53">
        <f>SUM(E36:E48)</f>
        <v>151.3163</v>
      </c>
      <c r="F35" s="54"/>
      <c r="G35" s="55"/>
      <c r="I35" s="56"/>
      <c r="J35" s="53">
        <f>SUM(J36:J48)</f>
        <v>482</v>
      </c>
      <c r="K35" s="53"/>
      <c r="L35" s="53">
        <f>SUM(L36:L48)</f>
        <v>160</v>
      </c>
      <c r="M35" s="53">
        <f>SUM(M36:M48)</f>
        <v>568</v>
      </c>
      <c r="N35" s="53">
        <f>SUM(N36:N48)</f>
        <v>0</v>
      </c>
    </row>
    <row r="36" spans="1:13" ht="12.75">
      <c r="A36" s="64">
        <f>A35+0.01</f>
        <v>3.01</v>
      </c>
      <c r="B36" t="s">
        <v>28</v>
      </c>
      <c r="C36" s="29">
        <v>38285</v>
      </c>
      <c r="D36" s="29" t="s">
        <v>22</v>
      </c>
      <c r="E36" s="34">
        <f aca="true" t="shared" si="4" ref="E36:E48">SUMPRODUCT(J$4:N$4,J36:N36)/1000</f>
        <v>9.8784</v>
      </c>
      <c r="J36" s="1">
        <v>40</v>
      </c>
      <c r="M36" s="1">
        <v>40</v>
      </c>
    </row>
    <row r="37" spans="1:14" ht="24.75" customHeight="1">
      <c r="A37" s="64">
        <f aca="true" t="shared" si="5" ref="A37:A48">A36+0.01</f>
        <v>3.0199999999999996</v>
      </c>
      <c r="B37" s="40" t="s">
        <v>50</v>
      </c>
      <c r="C37" s="29">
        <v>38306</v>
      </c>
      <c r="E37" s="34">
        <f t="shared" si="4"/>
        <v>13.518360000000001</v>
      </c>
      <c r="G37" s="2" t="s">
        <v>65</v>
      </c>
      <c r="J37" s="1">
        <v>12</v>
      </c>
      <c r="M37" s="1">
        <v>120</v>
      </c>
      <c r="N37" s="1" t="s">
        <v>22</v>
      </c>
    </row>
    <row r="38" spans="1:14" ht="24.75" customHeight="1">
      <c r="A38" s="64">
        <f t="shared" si="5"/>
        <v>3.0299999999999994</v>
      </c>
      <c r="B38" s="40" t="s">
        <v>49</v>
      </c>
      <c r="C38" s="29">
        <v>38320</v>
      </c>
      <c r="E38" s="34">
        <f t="shared" si="4"/>
        <v>13.518360000000001</v>
      </c>
      <c r="G38" s="2" t="s">
        <v>65</v>
      </c>
      <c r="J38" s="1">
        <v>12</v>
      </c>
      <c r="M38" s="1">
        <v>120</v>
      </c>
      <c r="N38" s="1" t="s">
        <v>22</v>
      </c>
    </row>
    <row r="39" spans="1:13" ht="24.75" customHeight="1">
      <c r="A39" s="64">
        <f t="shared" si="5"/>
        <v>3.039999999999999</v>
      </c>
      <c r="B39" s="40" t="s">
        <v>122</v>
      </c>
      <c r="C39" s="29">
        <v>38355</v>
      </c>
      <c r="E39" s="34">
        <f t="shared" si="4"/>
        <v>8.41532</v>
      </c>
      <c r="G39" s="2" t="s">
        <v>99</v>
      </c>
      <c r="J39" s="1">
        <v>4</v>
      </c>
      <c r="M39" s="1">
        <v>80</v>
      </c>
    </row>
    <row r="40" spans="1:13" ht="12.75" customHeight="1">
      <c r="A40" s="64">
        <f t="shared" si="5"/>
        <v>3.049999999999999</v>
      </c>
      <c r="B40" s="66" t="s">
        <v>52</v>
      </c>
      <c r="C40" s="29">
        <v>38376</v>
      </c>
      <c r="E40" s="34">
        <f t="shared" si="4"/>
        <v>8.71378</v>
      </c>
      <c r="G40" s="2" t="s">
        <v>99</v>
      </c>
      <c r="J40" s="1">
        <v>6</v>
      </c>
      <c r="M40" s="1">
        <v>80</v>
      </c>
    </row>
    <row r="41" spans="1:14" ht="38.25">
      <c r="A41" s="64">
        <f t="shared" si="5"/>
        <v>3.0599999999999987</v>
      </c>
      <c r="B41" s="66" t="s">
        <v>63</v>
      </c>
      <c r="C41" s="29">
        <v>38355</v>
      </c>
      <c r="E41" s="34">
        <f t="shared" si="4"/>
        <v>13.787600000000001</v>
      </c>
      <c r="J41" s="1">
        <v>40</v>
      </c>
      <c r="M41" s="1">
        <v>80</v>
      </c>
      <c r="N41" s="1" t="s">
        <v>22</v>
      </c>
    </row>
    <row r="42" spans="1:12" ht="12.75">
      <c r="A42" s="64">
        <f t="shared" si="5"/>
        <v>3.0699999999999985</v>
      </c>
      <c r="B42" s="66" t="s">
        <v>31</v>
      </c>
      <c r="C42" s="29">
        <v>38358</v>
      </c>
      <c r="E42" s="34">
        <f t="shared" si="4"/>
        <v>23.8768</v>
      </c>
      <c r="L42" s="1">
        <v>160</v>
      </c>
    </row>
    <row r="43" spans="1:10" ht="12.75">
      <c r="A43" s="64">
        <f t="shared" si="5"/>
        <v>3.0799999999999983</v>
      </c>
      <c r="B43" s="67" t="s">
        <v>26</v>
      </c>
      <c r="E43" s="34">
        <f t="shared" si="4"/>
        <v>3.5815199999999994</v>
      </c>
      <c r="J43" s="1">
        <v>24</v>
      </c>
    </row>
    <row r="44" spans="1:14" ht="12.75">
      <c r="A44" s="64">
        <f t="shared" si="5"/>
        <v>3.089999999999998</v>
      </c>
      <c r="B44" s="67" t="s">
        <v>29</v>
      </c>
      <c r="C44" s="29">
        <v>38376</v>
      </c>
      <c r="E44" s="34">
        <f t="shared" si="4"/>
        <v>3.16952</v>
      </c>
      <c r="J44" s="1">
        <v>16</v>
      </c>
      <c r="M44" s="1">
        <v>8</v>
      </c>
      <c r="N44" s="1" t="s">
        <v>22</v>
      </c>
    </row>
    <row r="45" spans="1:10" ht="25.5">
      <c r="A45" s="64">
        <f t="shared" si="5"/>
        <v>3.099999999999998</v>
      </c>
      <c r="B45" s="67" t="s">
        <v>73</v>
      </c>
      <c r="E45" s="34">
        <f t="shared" si="4"/>
        <v>17.9076</v>
      </c>
      <c r="G45" s="2" t="s">
        <v>66</v>
      </c>
      <c r="J45" s="1">
        <v>120</v>
      </c>
    </row>
    <row r="46" spans="1:10" ht="25.5">
      <c r="A46" s="64">
        <f t="shared" si="5"/>
        <v>3.1099999999999977</v>
      </c>
      <c r="B46" s="67" t="s">
        <v>72</v>
      </c>
      <c r="E46" s="34">
        <f t="shared" si="4"/>
        <v>22.682959999999998</v>
      </c>
      <c r="G46" s="2" t="s">
        <v>98</v>
      </c>
      <c r="J46" s="1">
        <v>152</v>
      </c>
    </row>
    <row r="47" spans="1:10" ht="25.5">
      <c r="A47" s="64">
        <f t="shared" si="5"/>
        <v>3.1199999999999974</v>
      </c>
      <c r="B47" s="40" t="s">
        <v>68</v>
      </c>
      <c r="E47" s="34">
        <f t="shared" si="4"/>
        <v>2.38768</v>
      </c>
      <c r="J47" s="1">
        <v>16</v>
      </c>
    </row>
    <row r="48" spans="1:14" ht="12.75">
      <c r="A48" s="64">
        <f t="shared" si="5"/>
        <v>3.1299999999999972</v>
      </c>
      <c r="B48" s="49" t="s">
        <v>46</v>
      </c>
      <c r="C48" s="29">
        <v>38455</v>
      </c>
      <c r="D48" s="29">
        <v>38688</v>
      </c>
      <c r="E48" s="34">
        <f t="shared" si="4"/>
        <v>9.8784</v>
      </c>
      <c r="J48" s="1">
        <v>40</v>
      </c>
      <c r="M48" s="1">
        <v>40</v>
      </c>
      <c r="N48" s="1" t="s">
        <v>22</v>
      </c>
    </row>
    <row r="49" ht="12.75">
      <c r="A49" s="11"/>
    </row>
    <row r="50" spans="1:14" ht="12.75">
      <c r="A50" s="65">
        <v>4</v>
      </c>
      <c r="B50" s="38" t="s">
        <v>51</v>
      </c>
      <c r="C50" s="52" t="s">
        <v>22</v>
      </c>
      <c r="D50" s="52"/>
      <c r="E50" s="53">
        <f>SUM(E51:E62)</f>
        <v>89.2074</v>
      </c>
      <c r="F50" s="54"/>
      <c r="G50" s="55"/>
      <c r="I50" s="56"/>
      <c r="J50" s="53">
        <f>SUM(J51:J62)</f>
        <v>184</v>
      </c>
      <c r="K50" s="53"/>
      <c r="L50" s="53">
        <f>SUM(L51:L62)</f>
        <v>80</v>
      </c>
      <c r="M50" s="53">
        <f>SUM(M51:M62)</f>
        <v>648</v>
      </c>
      <c r="N50" s="53">
        <f>SUM(N51:N62)</f>
        <v>0</v>
      </c>
    </row>
    <row r="51" spans="1:13" ht="12.75">
      <c r="A51" s="64">
        <f>A50+0.01</f>
        <v>4.01</v>
      </c>
      <c r="B51" t="s">
        <v>28</v>
      </c>
      <c r="C51" s="29">
        <v>38474</v>
      </c>
      <c r="E51" s="34">
        <f>SUMPRODUCT(J$4:N$4,J51:N51)/1000</f>
        <v>9.8784</v>
      </c>
      <c r="J51" s="1">
        <v>40</v>
      </c>
      <c r="M51" s="1">
        <v>40</v>
      </c>
    </row>
    <row r="52" spans="1:14" ht="30" customHeight="1">
      <c r="A52" s="64">
        <f aca="true" t="shared" si="6" ref="A52:A62">A51+0.01</f>
        <v>4.02</v>
      </c>
      <c r="B52" s="40" t="s">
        <v>55</v>
      </c>
      <c r="C52" s="29">
        <v>38481</v>
      </c>
      <c r="E52" s="34">
        <f>SUMPRODUCT(J$4:N$4,J52:N52)/1000</f>
        <v>13.518360000000001</v>
      </c>
      <c r="J52" s="1">
        <v>12</v>
      </c>
      <c r="M52" s="1">
        <v>120</v>
      </c>
      <c r="N52" s="1" t="s">
        <v>22</v>
      </c>
    </row>
    <row r="53" spans="1:14" ht="25.5">
      <c r="A53" s="64">
        <f t="shared" si="6"/>
        <v>4.029999999999999</v>
      </c>
      <c r="B53" s="40" t="s">
        <v>53</v>
      </c>
      <c r="C53" s="29">
        <v>38502</v>
      </c>
      <c r="E53" s="34">
        <f>SUMPRODUCT(J$4:N$4,J53:N53)/1000</f>
        <v>13.518360000000001</v>
      </c>
      <c r="J53" s="1">
        <v>12</v>
      </c>
      <c r="M53" s="1">
        <v>120</v>
      </c>
      <c r="N53" s="1" t="s">
        <v>22</v>
      </c>
    </row>
    <row r="54" spans="1:13" ht="25.5">
      <c r="A54" s="64">
        <f t="shared" si="6"/>
        <v>4.039999999999999</v>
      </c>
      <c r="B54" s="40" t="s">
        <v>54</v>
      </c>
      <c r="C54" s="29">
        <v>38523</v>
      </c>
      <c r="E54" s="34"/>
      <c r="J54" s="1">
        <v>12</v>
      </c>
      <c r="M54" s="1">
        <v>120</v>
      </c>
    </row>
    <row r="55" spans="1:13" ht="25.5">
      <c r="A55" s="64">
        <f t="shared" si="6"/>
        <v>4.049999999999999</v>
      </c>
      <c r="B55" s="40" t="s">
        <v>42</v>
      </c>
      <c r="C55" s="29">
        <v>38544</v>
      </c>
      <c r="E55" s="34">
        <f aca="true" t="shared" si="7" ref="E55:E62">SUMPRODUCT(J$4:N$4,J55:N55)/1000</f>
        <v>13.518360000000001</v>
      </c>
      <c r="G55" s="18" t="s">
        <v>47</v>
      </c>
      <c r="J55" s="1">
        <v>12</v>
      </c>
      <c r="M55" s="1">
        <v>120</v>
      </c>
    </row>
    <row r="56" spans="1:14" ht="38.25">
      <c r="A56" s="64">
        <f t="shared" si="6"/>
        <v>4.059999999999999</v>
      </c>
      <c r="B56" s="40" t="s">
        <v>63</v>
      </c>
      <c r="C56" s="29">
        <v>38544</v>
      </c>
      <c r="E56" s="34">
        <f t="shared" si="7"/>
        <v>9.01224</v>
      </c>
      <c r="J56" s="1">
        <v>8</v>
      </c>
      <c r="M56" s="1">
        <v>80</v>
      </c>
      <c r="N56" s="1" t="s">
        <v>22</v>
      </c>
    </row>
    <row r="57" spans="1:12" ht="12.75">
      <c r="A57" s="64">
        <f t="shared" si="6"/>
        <v>4.0699999999999985</v>
      </c>
      <c r="B57" s="40" t="s">
        <v>31</v>
      </c>
      <c r="C57" s="29">
        <v>38523</v>
      </c>
      <c r="E57" s="34">
        <f t="shared" si="7"/>
        <v>11.9384</v>
      </c>
      <c r="L57" s="1">
        <v>80</v>
      </c>
    </row>
    <row r="58" spans="1:10" ht="12.75">
      <c r="A58" s="64">
        <f t="shared" si="6"/>
        <v>4.079999999999998</v>
      </c>
      <c r="B58" s="49" t="s">
        <v>26</v>
      </c>
      <c r="E58" s="34">
        <f t="shared" si="7"/>
        <v>2.38768</v>
      </c>
      <c r="J58" s="1">
        <v>16</v>
      </c>
    </row>
    <row r="59" spans="1:14" ht="12.75">
      <c r="A59" s="64">
        <f t="shared" si="6"/>
        <v>4.089999999999998</v>
      </c>
      <c r="B59" s="49" t="s">
        <v>29</v>
      </c>
      <c r="E59" s="34">
        <f t="shared" si="7"/>
        <v>3.16952</v>
      </c>
      <c r="J59" s="1">
        <v>16</v>
      </c>
      <c r="M59" s="1">
        <v>8</v>
      </c>
      <c r="N59" s="1" t="s">
        <v>22</v>
      </c>
    </row>
    <row r="60" spans="1:10" ht="12.75">
      <c r="A60" s="64">
        <f t="shared" si="6"/>
        <v>4.099999999999998</v>
      </c>
      <c r="B60" s="49" t="s">
        <v>27</v>
      </c>
      <c r="E60" s="34">
        <f t="shared" si="7"/>
        <v>3.5815199999999994</v>
      </c>
      <c r="G60" s="2" t="s">
        <v>96</v>
      </c>
      <c r="J60" s="1">
        <v>24</v>
      </c>
    </row>
    <row r="61" spans="1:10" ht="25.5">
      <c r="A61" s="64">
        <f t="shared" si="6"/>
        <v>4.109999999999998</v>
      </c>
      <c r="B61" s="40" t="s">
        <v>68</v>
      </c>
      <c r="E61" s="34">
        <f t="shared" si="7"/>
        <v>2.38768</v>
      </c>
      <c r="J61" s="1">
        <v>16</v>
      </c>
    </row>
    <row r="62" spans="1:14" ht="14.25" customHeight="1">
      <c r="A62" s="64">
        <f t="shared" si="6"/>
        <v>4.119999999999997</v>
      </c>
      <c r="B62" s="49" t="s">
        <v>46</v>
      </c>
      <c r="C62" s="29">
        <v>38687</v>
      </c>
      <c r="D62" s="29">
        <v>38807</v>
      </c>
      <c r="E62" s="34">
        <f t="shared" si="7"/>
        <v>6.29688</v>
      </c>
      <c r="J62" s="1">
        <v>16</v>
      </c>
      <c r="M62" s="1">
        <v>40</v>
      </c>
      <c r="N62" s="1" t="s">
        <v>22</v>
      </c>
    </row>
    <row r="63" ht="12.75">
      <c r="A63" s="11"/>
    </row>
    <row r="64" spans="1:14" ht="12.75">
      <c r="A64" s="65">
        <v>5</v>
      </c>
      <c r="B64" s="38" t="s">
        <v>59</v>
      </c>
      <c r="C64" s="52" t="s">
        <v>22</v>
      </c>
      <c r="D64" s="52"/>
      <c r="E64" s="53">
        <f>SUM(E65:E67)</f>
        <v>43.91911999999999</v>
      </c>
      <c r="F64" s="54"/>
      <c r="G64" s="55"/>
      <c r="I64" s="56"/>
      <c r="J64" s="53">
        <f>SUM(J65:J67)</f>
        <v>120</v>
      </c>
      <c r="K64" s="53"/>
      <c r="L64" s="53">
        <f>SUM(L65:L67)</f>
        <v>80</v>
      </c>
      <c r="M64" s="53">
        <f>SUM(M65:M67)</f>
        <v>0</v>
      </c>
      <c r="N64" s="53">
        <f>SUM(N65:N67)</f>
        <v>144</v>
      </c>
    </row>
    <row r="65" spans="1:14" ht="25.5">
      <c r="A65" s="64">
        <f>A64+0.01</f>
        <v>5.01</v>
      </c>
      <c r="B65" s="57" t="s">
        <v>56</v>
      </c>
      <c r="E65" s="34">
        <f>SUMPRODUCT(J$4:N$4,J65:N65)/1000</f>
        <v>8.31472</v>
      </c>
      <c r="J65" s="1">
        <v>40</v>
      </c>
      <c r="N65" s="1">
        <v>24</v>
      </c>
    </row>
    <row r="66" spans="1:10" ht="25.5">
      <c r="A66" s="64">
        <f>A65+0.01</f>
        <v>5.02</v>
      </c>
      <c r="B66" s="57" t="s">
        <v>69</v>
      </c>
      <c r="E66" s="34">
        <f>SUMPRODUCT(J$4:N$4,J66:N66)/1000</f>
        <v>5.9692</v>
      </c>
      <c r="J66" s="1">
        <v>40</v>
      </c>
    </row>
    <row r="67" spans="1:14" ht="24.75" customHeight="1">
      <c r="A67" s="64">
        <f>A66+0.01</f>
        <v>5.029999999999999</v>
      </c>
      <c r="B67" s="40" t="s">
        <v>70</v>
      </c>
      <c r="C67" s="29">
        <v>38376</v>
      </c>
      <c r="E67" s="34">
        <f>SUMPRODUCT(J$4:N$4,J67:N67)/1000</f>
        <v>29.635199999999998</v>
      </c>
      <c r="J67" s="1">
        <v>40</v>
      </c>
      <c r="L67" s="1">
        <v>80</v>
      </c>
      <c r="M67" s="1" t="s">
        <v>22</v>
      </c>
      <c r="N67" s="1">
        <v>120</v>
      </c>
    </row>
    <row r="68" spans="1:5" ht="12.75" customHeight="1">
      <c r="A68" s="64"/>
      <c r="B68" s="40"/>
      <c r="E68" s="34"/>
    </row>
    <row r="69" spans="1:14" ht="12.75">
      <c r="A69" s="65">
        <v>6</v>
      </c>
      <c r="B69" s="38" t="s">
        <v>111</v>
      </c>
      <c r="C69" s="52" t="s">
        <v>22</v>
      </c>
      <c r="D69" s="52"/>
      <c r="E69" s="53">
        <f>SUMPRODUCT(J$4:N$4,J69:N69)/1000</f>
        <v>0</v>
      </c>
      <c r="F69" s="54"/>
      <c r="G69" s="55"/>
      <c r="I69" s="56"/>
      <c r="J69" s="53">
        <v>0</v>
      </c>
      <c r="K69" s="53">
        <v>0</v>
      </c>
      <c r="L69" s="53">
        <v>0</v>
      </c>
      <c r="M69" s="53">
        <v>0</v>
      </c>
      <c r="N69" s="53">
        <v>0</v>
      </c>
    </row>
    <row r="70" ht="12.75">
      <c r="A70" s="11"/>
    </row>
    <row r="71" spans="1:14" ht="12.75">
      <c r="A71" s="65">
        <v>7</v>
      </c>
      <c r="B71" s="38" t="s">
        <v>57</v>
      </c>
      <c r="C71" s="52" t="s">
        <v>22</v>
      </c>
      <c r="D71" s="52"/>
      <c r="E71" s="53">
        <f>SUM(E72:E76)</f>
        <v>73.33684</v>
      </c>
      <c r="F71" s="54"/>
      <c r="G71" s="55"/>
      <c r="I71" s="56"/>
      <c r="J71" s="53">
        <f>SUM(J72:J75)</f>
        <v>220</v>
      </c>
      <c r="K71" s="53">
        <f>SUM(K72:K75)</f>
        <v>160</v>
      </c>
      <c r="L71" s="53">
        <f>SUM(L72:L75)</f>
        <v>80</v>
      </c>
      <c r="M71" s="53">
        <f>SUM(M72:M75)</f>
        <v>24</v>
      </c>
      <c r="N71" s="53">
        <f>SUM(N72:N75)</f>
        <v>24</v>
      </c>
    </row>
    <row r="72" spans="1:14" ht="13.5" customHeight="1">
      <c r="A72" s="64">
        <f>A71+0.01</f>
        <v>7.01</v>
      </c>
      <c r="B72" s="40" t="s">
        <v>58</v>
      </c>
      <c r="E72" s="34">
        <f>SUMPRODUCT(J$4:N$4,J72:N72)/1000</f>
        <v>28.56784</v>
      </c>
      <c r="G72" s="2" t="s">
        <v>22</v>
      </c>
      <c r="J72" s="1">
        <v>80</v>
      </c>
      <c r="L72" s="1">
        <v>80</v>
      </c>
      <c r="M72" s="1">
        <v>24</v>
      </c>
      <c r="N72" s="1">
        <v>24</v>
      </c>
    </row>
    <row r="73" spans="1:10" ht="38.25" customHeight="1">
      <c r="A73" s="64">
        <f>A72+0.01</f>
        <v>7.02</v>
      </c>
      <c r="B73" s="66" t="s">
        <v>62</v>
      </c>
      <c r="E73" s="34">
        <f>SUMPRODUCT(J$4:N$4,J73:N73)/1000</f>
        <v>8.9538</v>
      </c>
      <c r="G73" s="2" t="s">
        <v>67</v>
      </c>
      <c r="J73" s="1">
        <v>60</v>
      </c>
    </row>
    <row r="74" spans="1:10" ht="25.5">
      <c r="A74" s="64">
        <f>A73+0.01</f>
        <v>7.029999999999999</v>
      </c>
      <c r="B74" s="2" t="s">
        <v>60</v>
      </c>
      <c r="E74" s="34">
        <f>SUMPRODUCT(J$4:N$4,J74:N74)/1000</f>
        <v>11.9384</v>
      </c>
      <c r="J74" s="1">
        <v>80</v>
      </c>
    </row>
    <row r="75" spans="1:11" ht="25.5">
      <c r="A75" s="64">
        <f>A74+0.01</f>
        <v>7.039999999999999</v>
      </c>
      <c r="B75" s="2" t="s">
        <v>113</v>
      </c>
      <c r="E75" s="34">
        <f>SUMPRODUCT(J$4:N$4,J75:N75)/1000</f>
        <v>23.8768</v>
      </c>
      <c r="K75" s="1">
        <v>160</v>
      </c>
    </row>
    <row r="76" spans="1:5" ht="12.75">
      <c r="A76" s="64" t="s">
        <v>22</v>
      </c>
      <c r="B76" s="40" t="s">
        <v>22</v>
      </c>
      <c r="E76" s="34"/>
    </row>
    <row r="77" spans="1:14" ht="12.75">
      <c r="A77" s="11"/>
      <c r="B77" s="38" t="s">
        <v>97</v>
      </c>
      <c r="C77" s="52"/>
      <c r="D77" s="52"/>
      <c r="E77" s="53">
        <f>SUMPRODUCT(J$4:N$4,J77:N77)/1000</f>
        <v>76.54178999999999</v>
      </c>
      <c r="F77" s="54"/>
      <c r="G77" s="55" t="s">
        <v>74</v>
      </c>
      <c r="I77" s="56"/>
      <c r="J77" s="95">
        <v>220</v>
      </c>
      <c r="K77" s="56"/>
      <c r="L77" s="95">
        <v>84</v>
      </c>
      <c r="M77" s="95">
        <v>186</v>
      </c>
      <c r="N77" s="95">
        <v>133</v>
      </c>
    </row>
    <row r="78" ht="12.75">
      <c r="A78" s="11"/>
    </row>
    <row r="79" spans="1:7" ht="12.75">
      <c r="A79" s="11"/>
      <c r="B79" s="77" t="s">
        <v>112</v>
      </c>
      <c r="C79" s="52" t="s">
        <v>22</v>
      </c>
      <c r="D79" s="52" t="s">
        <v>22</v>
      </c>
      <c r="E79" s="53">
        <f>SUM(E80:E82)</f>
        <v>12</v>
      </c>
      <c r="F79" s="52" t="s">
        <v>22</v>
      </c>
      <c r="G79" s="52" t="s">
        <v>22</v>
      </c>
    </row>
    <row r="80" spans="2:7" ht="12.75">
      <c r="B80" s="2" t="s">
        <v>82</v>
      </c>
      <c r="E80" s="78">
        <v>3</v>
      </c>
      <c r="G80" s="2" t="s">
        <v>83</v>
      </c>
    </row>
    <row r="81" spans="2:7" ht="12.75">
      <c r="B81" s="2" t="s">
        <v>79</v>
      </c>
      <c r="E81" s="78">
        <v>4.5</v>
      </c>
      <c r="G81" s="2" t="s">
        <v>80</v>
      </c>
    </row>
    <row r="82" spans="2:7" ht="12.75">
      <c r="B82" s="2" t="s">
        <v>81</v>
      </c>
      <c r="E82" s="78">
        <v>4.5</v>
      </c>
      <c r="G82" s="2" t="s">
        <v>80</v>
      </c>
    </row>
    <row r="84" spans="2:7" ht="13.5" thickBot="1">
      <c r="B84" s="118"/>
      <c r="C84" s="119"/>
      <c r="D84" s="119"/>
      <c r="E84" s="120"/>
      <c r="F84" s="120"/>
      <c r="G84" s="121"/>
    </row>
    <row r="86" spans="2:7" ht="25.5">
      <c r="B86" s="117" t="s">
        <v>115</v>
      </c>
      <c r="G86" s="2" t="s">
        <v>114</v>
      </c>
    </row>
    <row r="88" ht="12.75">
      <c r="C88" s="97"/>
    </row>
  </sheetData>
  <printOptions gridLines="1"/>
  <pageMargins left="0.5" right="0.5" top="0.5" bottom="0.5" header="0.5" footer="0.5"/>
  <pageSetup horizontalDpi="600" verticalDpi="600" orientation="landscape" scale="65" r:id="rId1"/>
  <headerFooter alignWithMargins="0">
    <oddFooter>&amp;L&amp;F&amp;C&amp;P&amp;R&amp;D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pane ySplit="1995" topLeftCell="BM63" activePane="bottomLeft" state="split"/>
      <selection pane="topLeft" activeCell="A61" sqref="A61"/>
      <selection pane="bottomLeft" activeCell="I86" sqref="I86"/>
    </sheetView>
  </sheetViews>
  <sheetFormatPr defaultColWidth="9.140625" defaultRowHeight="12.75"/>
  <cols>
    <col min="1" max="1" width="5.7109375" style="36" customWidth="1"/>
    <col min="2" max="2" width="70.00390625" style="0" customWidth="1"/>
    <col min="3" max="3" width="6.140625" style="36" customWidth="1"/>
    <col min="4" max="4" width="4.7109375" style="36" bestFit="1" customWidth="1"/>
    <col min="5" max="5" width="5.7109375" style="36" bestFit="1" customWidth="1"/>
    <col min="6" max="6" width="5.28125" style="36" customWidth="1"/>
    <col min="7" max="7" width="4.8515625" style="36" customWidth="1"/>
    <col min="8" max="8" width="3.7109375" style="36" customWidth="1"/>
    <col min="9" max="9" width="56.28125" style="137" customWidth="1"/>
  </cols>
  <sheetData>
    <row r="1" spans="1:9" ht="81.75" thickBot="1">
      <c r="A1" s="154"/>
      <c r="B1" s="133" t="s">
        <v>134</v>
      </c>
      <c r="C1" s="134" t="s">
        <v>135</v>
      </c>
      <c r="D1" s="140" t="s">
        <v>183</v>
      </c>
      <c r="E1" s="140" t="s">
        <v>184</v>
      </c>
      <c r="F1" s="141" t="s">
        <v>204</v>
      </c>
      <c r="G1" s="141" t="s">
        <v>205</v>
      </c>
      <c r="H1" s="134" t="s">
        <v>148</v>
      </c>
      <c r="I1" s="133" t="s">
        <v>147</v>
      </c>
    </row>
    <row r="2" spans="1:9" ht="12.75">
      <c r="A2" s="135"/>
      <c r="B2" s="139"/>
      <c r="C2" s="142"/>
      <c r="D2" s="135"/>
      <c r="E2" s="135"/>
      <c r="F2" s="135"/>
      <c r="G2" s="135"/>
      <c r="H2" s="142"/>
      <c r="I2" s="139"/>
    </row>
    <row r="3" spans="1:9" ht="12.75">
      <c r="A3" s="143" t="s">
        <v>167</v>
      </c>
      <c r="B3" s="139"/>
      <c r="C3" s="144">
        <f>SUM(C4:C19)</f>
        <v>79.5</v>
      </c>
      <c r="D3" s="142"/>
      <c r="E3" s="144">
        <f>SUM(E4:E19)</f>
        <v>2356</v>
      </c>
      <c r="F3" s="142"/>
      <c r="G3" s="142"/>
      <c r="H3" s="142"/>
      <c r="I3" s="163" t="s">
        <v>22</v>
      </c>
    </row>
    <row r="4" spans="1:9" ht="12.75">
      <c r="A4" s="135">
        <v>1</v>
      </c>
      <c r="B4" s="139" t="s">
        <v>169</v>
      </c>
      <c r="C4" s="135">
        <v>4</v>
      </c>
      <c r="D4" s="135">
        <v>3</v>
      </c>
      <c r="E4" s="135">
        <f>C4*D4*8</f>
        <v>96</v>
      </c>
      <c r="F4" s="135" t="s">
        <v>185</v>
      </c>
      <c r="G4" s="135">
        <v>2</v>
      </c>
      <c r="H4" s="135"/>
      <c r="I4" s="139" t="s">
        <v>213</v>
      </c>
    </row>
    <row r="5" spans="1:9" ht="12.75">
      <c r="A5" s="135">
        <f aca="true" t="shared" si="0" ref="A5:A19">A4+1</f>
        <v>2</v>
      </c>
      <c r="B5" s="139" t="s">
        <v>153</v>
      </c>
      <c r="C5" s="135">
        <v>0.5</v>
      </c>
      <c r="D5" s="135">
        <v>3</v>
      </c>
      <c r="E5" s="135">
        <f aca="true" t="shared" si="1" ref="E5:E19">C5*D5*8</f>
        <v>12</v>
      </c>
      <c r="F5" s="135" t="s">
        <v>185</v>
      </c>
      <c r="G5" s="135" t="s">
        <v>22</v>
      </c>
      <c r="H5" s="135"/>
      <c r="I5" s="139"/>
    </row>
    <row r="6" spans="1:9" ht="25.5">
      <c r="A6" s="136">
        <f t="shared" si="0"/>
        <v>3</v>
      </c>
      <c r="B6" s="138" t="s">
        <v>154</v>
      </c>
      <c r="C6" s="136">
        <v>3</v>
      </c>
      <c r="D6" s="135">
        <v>3</v>
      </c>
      <c r="E6" s="135">
        <f t="shared" si="1"/>
        <v>72</v>
      </c>
      <c r="F6" s="135" t="s">
        <v>185</v>
      </c>
      <c r="G6" s="135">
        <v>2</v>
      </c>
      <c r="H6" s="136" t="s">
        <v>22</v>
      </c>
      <c r="I6" s="138"/>
    </row>
    <row r="7" spans="1:9" ht="12.75" customHeight="1">
      <c r="A7" s="136">
        <f t="shared" si="0"/>
        <v>4</v>
      </c>
      <c r="B7" s="138" t="s">
        <v>186</v>
      </c>
      <c r="C7" s="136">
        <v>0</v>
      </c>
      <c r="D7" s="135"/>
      <c r="E7" s="135"/>
      <c r="F7" s="135" t="s">
        <v>185</v>
      </c>
      <c r="G7" s="135" t="s">
        <v>22</v>
      </c>
      <c r="H7" s="136"/>
      <c r="I7" s="138" t="s">
        <v>187</v>
      </c>
    </row>
    <row r="8" spans="1:9" ht="12.75">
      <c r="A8" s="136">
        <f t="shared" si="0"/>
        <v>5</v>
      </c>
      <c r="B8" s="138" t="s">
        <v>188</v>
      </c>
      <c r="C8" s="155">
        <v>0</v>
      </c>
      <c r="D8" s="135" t="s">
        <v>22</v>
      </c>
      <c r="E8" s="135" t="s">
        <v>22</v>
      </c>
      <c r="F8" s="135"/>
      <c r="G8" s="135" t="s">
        <v>22</v>
      </c>
      <c r="H8" s="136"/>
      <c r="I8" s="145" t="s">
        <v>225</v>
      </c>
    </row>
    <row r="9" spans="1:9" ht="26.25" customHeight="1">
      <c r="A9" s="136">
        <f t="shared" si="0"/>
        <v>6</v>
      </c>
      <c r="B9" s="138" t="s">
        <v>196</v>
      </c>
      <c r="C9" s="155">
        <f>1200/25/6</f>
        <v>8</v>
      </c>
      <c r="D9" s="135">
        <v>3</v>
      </c>
      <c r="E9" s="135">
        <f t="shared" si="1"/>
        <v>192</v>
      </c>
      <c r="F9" s="135" t="s">
        <v>185</v>
      </c>
      <c r="G9" s="135" t="s">
        <v>22</v>
      </c>
      <c r="H9" s="136"/>
      <c r="I9" s="138" t="s">
        <v>210</v>
      </c>
    </row>
    <row r="10" spans="1:9" ht="25.5">
      <c r="A10" s="136">
        <f t="shared" si="0"/>
        <v>7</v>
      </c>
      <c r="B10" s="138" t="s">
        <v>197</v>
      </c>
      <c r="C10" s="135">
        <v>8</v>
      </c>
      <c r="D10" s="135">
        <v>3</v>
      </c>
      <c r="E10" s="135">
        <f t="shared" si="1"/>
        <v>192</v>
      </c>
      <c r="F10" s="135" t="s">
        <v>185</v>
      </c>
      <c r="G10" s="135">
        <v>2</v>
      </c>
      <c r="H10" s="135"/>
      <c r="I10" s="139"/>
    </row>
    <row r="11" spans="1:9" ht="12.75">
      <c r="A11" s="136">
        <f t="shared" si="0"/>
        <v>8</v>
      </c>
      <c r="B11" s="139" t="s">
        <v>155</v>
      </c>
      <c r="C11" s="146">
        <v>8</v>
      </c>
      <c r="D11" s="135">
        <v>4</v>
      </c>
      <c r="E11" s="135">
        <f t="shared" si="1"/>
        <v>256</v>
      </c>
      <c r="F11" s="135"/>
      <c r="G11" s="135"/>
      <c r="H11" s="135" t="s">
        <v>22</v>
      </c>
      <c r="I11" s="139" t="s">
        <v>190</v>
      </c>
    </row>
    <row r="12" spans="1:9" ht="12.75" customHeight="1">
      <c r="A12" s="136">
        <f t="shared" si="0"/>
        <v>9</v>
      </c>
      <c r="B12" s="139" t="s">
        <v>156</v>
      </c>
      <c r="C12" s="146">
        <v>10</v>
      </c>
      <c r="D12" s="135">
        <v>5</v>
      </c>
      <c r="E12" s="135">
        <f t="shared" si="1"/>
        <v>400</v>
      </c>
      <c r="F12" s="135"/>
      <c r="G12" s="135"/>
      <c r="H12" s="135" t="s">
        <v>22</v>
      </c>
      <c r="I12" s="139"/>
    </row>
    <row r="13" spans="1:9" ht="12.75">
      <c r="A13" s="136">
        <f t="shared" si="0"/>
        <v>10</v>
      </c>
      <c r="B13" s="139" t="s">
        <v>157</v>
      </c>
      <c r="C13" s="146">
        <v>1</v>
      </c>
      <c r="D13" s="135">
        <v>3</v>
      </c>
      <c r="E13" s="135">
        <f t="shared" si="1"/>
        <v>24</v>
      </c>
      <c r="F13" s="135" t="s">
        <v>185</v>
      </c>
      <c r="G13" s="135" t="s">
        <v>22</v>
      </c>
      <c r="H13" s="135" t="s">
        <v>22</v>
      </c>
      <c r="I13" s="139"/>
    </row>
    <row r="14" spans="1:9" ht="12.75">
      <c r="A14" s="136">
        <f t="shared" si="0"/>
        <v>11</v>
      </c>
      <c r="B14" s="138" t="s">
        <v>188</v>
      </c>
      <c r="C14" s="155">
        <v>0</v>
      </c>
      <c r="D14" s="135" t="s">
        <v>22</v>
      </c>
      <c r="E14" s="135" t="s">
        <v>22</v>
      </c>
      <c r="F14" s="135"/>
      <c r="G14" s="135" t="s">
        <v>22</v>
      </c>
      <c r="H14" s="136"/>
      <c r="I14" s="145" t="s">
        <v>225</v>
      </c>
    </row>
    <row r="15" spans="1:9" ht="26.25" customHeight="1">
      <c r="A15" s="136">
        <f t="shared" si="0"/>
        <v>12</v>
      </c>
      <c r="B15" s="138" t="s">
        <v>189</v>
      </c>
      <c r="C15" s="155">
        <f>1200/25/6</f>
        <v>8</v>
      </c>
      <c r="D15" s="135">
        <v>3</v>
      </c>
      <c r="E15" s="135">
        <f t="shared" si="1"/>
        <v>192</v>
      </c>
      <c r="F15" s="135" t="s">
        <v>185</v>
      </c>
      <c r="G15" s="135" t="s">
        <v>22</v>
      </c>
      <c r="H15" s="136"/>
      <c r="I15" s="138" t="s">
        <v>211</v>
      </c>
    </row>
    <row r="16" spans="1:9" ht="25.5">
      <c r="A16" s="136">
        <f t="shared" si="0"/>
        <v>13</v>
      </c>
      <c r="B16" s="138" t="s">
        <v>198</v>
      </c>
      <c r="C16" s="165">
        <v>8</v>
      </c>
      <c r="D16" s="135">
        <v>3</v>
      </c>
      <c r="E16" s="135">
        <f t="shared" si="1"/>
        <v>192</v>
      </c>
      <c r="F16" s="135" t="s">
        <v>185</v>
      </c>
      <c r="G16" s="135">
        <v>2</v>
      </c>
      <c r="H16" s="135"/>
      <c r="I16" s="139"/>
    </row>
    <row r="17" spans="1:9" ht="12.75">
      <c r="A17" s="136">
        <f t="shared" si="0"/>
        <v>14</v>
      </c>
      <c r="B17" s="139" t="s">
        <v>158</v>
      </c>
      <c r="C17" s="166">
        <v>8</v>
      </c>
      <c r="D17" s="135">
        <v>4</v>
      </c>
      <c r="E17" s="135">
        <f t="shared" si="1"/>
        <v>256</v>
      </c>
      <c r="F17" s="135"/>
      <c r="G17" s="135"/>
      <c r="H17" s="135"/>
      <c r="I17" s="139"/>
    </row>
    <row r="18" spans="1:9" ht="12.75">
      <c r="A18" s="136">
        <f t="shared" si="0"/>
        <v>15</v>
      </c>
      <c r="B18" s="139" t="s">
        <v>159</v>
      </c>
      <c r="C18" s="166">
        <v>10</v>
      </c>
      <c r="D18" s="135">
        <v>5</v>
      </c>
      <c r="E18" s="135">
        <f t="shared" si="1"/>
        <v>400</v>
      </c>
      <c r="F18" s="135"/>
      <c r="G18" s="135"/>
      <c r="H18" s="135"/>
      <c r="I18" s="139"/>
    </row>
    <row r="19" spans="1:9" ht="12.75">
      <c r="A19" s="136">
        <f t="shared" si="0"/>
        <v>16</v>
      </c>
      <c r="B19" s="139" t="s">
        <v>173</v>
      </c>
      <c r="C19" s="147">
        <v>3</v>
      </c>
      <c r="D19" s="135">
        <v>3</v>
      </c>
      <c r="E19" s="135">
        <f t="shared" si="1"/>
        <v>72</v>
      </c>
      <c r="F19" s="135" t="s">
        <v>185</v>
      </c>
      <c r="G19" s="135" t="s">
        <v>22</v>
      </c>
      <c r="H19" s="135" t="s">
        <v>22</v>
      </c>
      <c r="I19" s="139"/>
    </row>
    <row r="20" spans="1:9" ht="12.75">
      <c r="A20" s="136"/>
      <c r="B20" s="139"/>
      <c r="C20" s="135"/>
      <c r="D20" s="135"/>
      <c r="E20" s="135"/>
      <c r="F20" s="135"/>
      <c r="G20" s="135"/>
      <c r="H20" s="135"/>
      <c r="I20" s="139"/>
    </row>
    <row r="21" spans="1:9" ht="12.75">
      <c r="A21" s="143" t="s">
        <v>168</v>
      </c>
      <c r="B21" s="139"/>
      <c r="C21" s="144">
        <f>SUM(C22:C35)</f>
        <v>61.5</v>
      </c>
      <c r="D21" s="142"/>
      <c r="E21" s="144">
        <f>SUM(E22:E35)</f>
        <v>1796</v>
      </c>
      <c r="F21" s="142"/>
      <c r="G21" s="142"/>
      <c r="H21" s="142"/>
      <c r="I21" s="163" t="s">
        <v>22</v>
      </c>
    </row>
    <row r="22" spans="1:9" ht="12.75" customHeight="1">
      <c r="A22" s="135">
        <v>1</v>
      </c>
      <c r="B22" s="139" t="s">
        <v>170</v>
      </c>
      <c r="C22" s="135">
        <v>4</v>
      </c>
      <c r="D22" s="135">
        <v>3</v>
      </c>
      <c r="E22" s="135">
        <f aca="true" t="shared" si="2" ref="E22:E35">C22*D22*8</f>
        <v>96</v>
      </c>
      <c r="F22" s="135" t="s">
        <v>185</v>
      </c>
      <c r="G22" s="135">
        <v>2</v>
      </c>
      <c r="H22" s="135"/>
      <c r="I22" s="139" t="s">
        <v>22</v>
      </c>
    </row>
    <row r="23" spans="1:9" ht="12.75">
      <c r="A23" s="135">
        <f aca="true" t="shared" si="3" ref="A23:A35">A22+1</f>
        <v>2</v>
      </c>
      <c r="B23" s="139" t="s">
        <v>153</v>
      </c>
      <c r="C23" s="135">
        <v>0.5</v>
      </c>
      <c r="D23" s="135">
        <v>3</v>
      </c>
      <c r="E23" s="135">
        <f t="shared" si="2"/>
        <v>12</v>
      </c>
      <c r="F23" s="135" t="s">
        <v>185</v>
      </c>
      <c r="G23" s="135" t="s">
        <v>22</v>
      </c>
      <c r="H23" s="135"/>
      <c r="I23" s="139"/>
    </row>
    <row r="24" spans="1:9" ht="25.5">
      <c r="A24" s="135">
        <f t="shared" si="3"/>
        <v>3</v>
      </c>
      <c r="B24" s="138" t="s">
        <v>154</v>
      </c>
      <c r="C24" s="136">
        <v>3</v>
      </c>
      <c r="D24" s="135">
        <v>3</v>
      </c>
      <c r="E24" s="135">
        <f t="shared" si="2"/>
        <v>72</v>
      </c>
      <c r="F24" s="135" t="s">
        <v>185</v>
      </c>
      <c r="G24" s="135">
        <v>2</v>
      </c>
      <c r="H24" s="136"/>
      <c r="I24" s="138"/>
    </row>
    <row r="25" spans="1:9" ht="12.75" customHeight="1">
      <c r="A25" s="135">
        <f t="shared" si="3"/>
        <v>4</v>
      </c>
      <c r="B25" s="138" t="s">
        <v>186</v>
      </c>
      <c r="C25" s="136">
        <v>0</v>
      </c>
      <c r="D25" s="135"/>
      <c r="E25" s="135"/>
      <c r="F25" s="135" t="s">
        <v>185</v>
      </c>
      <c r="G25" s="135" t="s">
        <v>22</v>
      </c>
      <c r="H25" s="136"/>
      <c r="I25" s="138" t="s">
        <v>187</v>
      </c>
    </row>
    <row r="26" spans="1:9" ht="12.75">
      <c r="A26" s="135">
        <f t="shared" si="3"/>
        <v>5</v>
      </c>
      <c r="B26" s="138" t="s">
        <v>188</v>
      </c>
      <c r="C26" s="136">
        <v>0</v>
      </c>
      <c r="D26" s="135" t="s">
        <v>22</v>
      </c>
      <c r="E26" s="135" t="s">
        <v>22</v>
      </c>
      <c r="F26" s="135"/>
      <c r="G26" s="135" t="s">
        <v>22</v>
      </c>
      <c r="H26" s="136"/>
      <c r="I26" s="145" t="s">
        <v>225</v>
      </c>
    </row>
    <row r="27" spans="1:9" ht="25.5">
      <c r="A27" s="135">
        <f t="shared" si="3"/>
        <v>6</v>
      </c>
      <c r="B27" s="138" t="s">
        <v>199</v>
      </c>
      <c r="C27" s="136">
        <v>7</v>
      </c>
      <c r="D27" s="135">
        <v>3</v>
      </c>
      <c r="E27" s="135">
        <f t="shared" si="2"/>
        <v>168</v>
      </c>
      <c r="F27" s="135" t="s">
        <v>185</v>
      </c>
      <c r="G27" s="135" t="s">
        <v>22</v>
      </c>
      <c r="H27" s="136"/>
      <c r="I27" s="138" t="s">
        <v>200</v>
      </c>
    </row>
    <row r="28" spans="1:9" ht="12.75">
      <c r="A28" s="135">
        <f t="shared" si="3"/>
        <v>7</v>
      </c>
      <c r="B28" s="139" t="s">
        <v>155</v>
      </c>
      <c r="C28" s="147">
        <v>8</v>
      </c>
      <c r="D28" s="135">
        <v>3</v>
      </c>
      <c r="E28" s="135">
        <f t="shared" si="2"/>
        <v>192</v>
      </c>
      <c r="F28" s="135"/>
      <c r="G28" s="135"/>
      <c r="H28" s="135"/>
      <c r="I28" s="139"/>
    </row>
    <row r="29" spans="1:9" ht="12.75">
      <c r="A29" s="135">
        <f t="shared" si="3"/>
        <v>8</v>
      </c>
      <c r="B29" s="139" t="s">
        <v>156</v>
      </c>
      <c r="C29" s="147">
        <v>10</v>
      </c>
      <c r="D29" s="135">
        <v>5</v>
      </c>
      <c r="E29" s="135">
        <f t="shared" si="2"/>
        <v>400</v>
      </c>
      <c r="F29" s="135"/>
      <c r="G29" s="135"/>
      <c r="H29" s="135"/>
      <c r="I29" s="139"/>
    </row>
    <row r="30" spans="1:9" ht="12.75">
      <c r="A30" s="135">
        <f t="shared" si="3"/>
        <v>9</v>
      </c>
      <c r="B30" s="139" t="s">
        <v>157</v>
      </c>
      <c r="C30" s="147">
        <v>1</v>
      </c>
      <c r="D30" s="135">
        <v>3</v>
      </c>
      <c r="E30" s="135">
        <f t="shared" si="2"/>
        <v>24</v>
      </c>
      <c r="F30" s="135" t="s">
        <v>185</v>
      </c>
      <c r="G30" s="135" t="s">
        <v>22</v>
      </c>
      <c r="H30" s="135"/>
      <c r="I30" s="139"/>
    </row>
    <row r="31" spans="1:9" ht="12.75">
      <c r="A31" s="135">
        <f t="shared" si="3"/>
        <v>10</v>
      </c>
      <c r="B31" s="138" t="s">
        <v>188</v>
      </c>
      <c r="C31" s="155">
        <v>0</v>
      </c>
      <c r="D31" s="135" t="s">
        <v>22</v>
      </c>
      <c r="E31" s="135" t="s">
        <v>22</v>
      </c>
      <c r="F31" s="135"/>
      <c r="G31" s="135"/>
      <c r="H31" s="136"/>
      <c r="I31" s="145" t="s">
        <v>225</v>
      </c>
    </row>
    <row r="32" spans="1:9" ht="25.5">
      <c r="A32" s="135">
        <f t="shared" si="3"/>
        <v>11</v>
      </c>
      <c r="B32" s="138" t="s">
        <v>199</v>
      </c>
      <c r="C32" s="155">
        <v>7</v>
      </c>
      <c r="D32" s="135">
        <v>3</v>
      </c>
      <c r="E32" s="135">
        <f t="shared" si="2"/>
        <v>168</v>
      </c>
      <c r="F32" s="135" t="s">
        <v>185</v>
      </c>
      <c r="G32" s="135" t="s">
        <v>22</v>
      </c>
      <c r="H32" s="136"/>
      <c r="I32" s="138" t="s">
        <v>201</v>
      </c>
    </row>
    <row r="33" spans="1:9" ht="12.75">
      <c r="A33" s="135">
        <f t="shared" si="3"/>
        <v>12</v>
      </c>
      <c r="B33" s="139" t="s">
        <v>158</v>
      </c>
      <c r="C33" s="167">
        <v>8</v>
      </c>
      <c r="D33" s="135">
        <v>3</v>
      </c>
      <c r="E33" s="135">
        <f t="shared" si="2"/>
        <v>192</v>
      </c>
      <c r="F33" s="135"/>
      <c r="G33" s="135"/>
      <c r="H33" s="135"/>
      <c r="I33" s="139"/>
    </row>
    <row r="34" spans="1:9" ht="12.75">
      <c r="A34" s="135">
        <f t="shared" si="3"/>
        <v>13</v>
      </c>
      <c r="B34" s="148" t="s">
        <v>159</v>
      </c>
      <c r="C34" s="167">
        <v>10</v>
      </c>
      <c r="D34" s="147">
        <v>5</v>
      </c>
      <c r="E34" s="147">
        <f t="shared" si="2"/>
        <v>400</v>
      </c>
      <c r="F34" s="149"/>
      <c r="G34" s="149"/>
      <c r="H34" s="135"/>
      <c r="I34" s="139"/>
    </row>
    <row r="35" spans="1:9" ht="12.75">
      <c r="A35" s="135">
        <f t="shared" si="3"/>
        <v>14</v>
      </c>
      <c r="B35" s="139" t="s">
        <v>173</v>
      </c>
      <c r="C35" s="147">
        <v>3</v>
      </c>
      <c r="D35" s="135">
        <v>3</v>
      </c>
      <c r="E35" s="135">
        <f t="shared" si="2"/>
        <v>72</v>
      </c>
      <c r="F35" s="135" t="s">
        <v>185</v>
      </c>
      <c r="G35" s="135" t="s">
        <v>22</v>
      </c>
      <c r="H35" s="135"/>
      <c r="I35" s="139"/>
    </row>
    <row r="36" spans="1:9" ht="12.75">
      <c r="A36" s="135"/>
      <c r="B36" s="139"/>
      <c r="C36" s="135"/>
      <c r="D36" s="135"/>
      <c r="E36" s="135"/>
      <c r="F36" s="135"/>
      <c r="G36" s="135"/>
      <c r="H36" s="135"/>
      <c r="I36" s="139"/>
    </row>
    <row r="37" spans="1:9" ht="12.75">
      <c r="A37" s="143" t="s">
        <v>149</v>
      </c>
      <c r="B37" s="139"/>
      <c r="C37" s="144">
        <f>SUM(C38:C48)</f>
        <v>27</v>
      </c>
      <c r="D37" s="142"/>
      <c r="E37" s="144">
        <f>SUM(E38:E48)</f>
        <v>808</v>
      </c>
      <c r="F37" s="142"/>
      <c r="G37" s="142"/>
      <c r="H37" s="142"/>
      <c r="I37" s="139" t="s">
        <v>191</v>
      </c>
    </row>
    <row r="38" spans="1:9" ht="12.75">
      <c r="A38" s="135">
        <v>1</v>
      </c>
      <c r="B38" s="138" t="s">
        <v>160</v>
      </c>
      <c r="C38" s="135">
        <v>2</v>
      </c>
      <c r="D38" s="135">
        <v>3</v>
      </c>
      <c r="E38" s="135">
        <f aca="true" t="shared" si="4" ref="E38:E48">C38*D38*8</f>
        <v>48</v>
      </c>
      <c r="F38" s="135" t="s">
        <v>185</v>
      </c>
      <c r="G38" s="135">
        <v>2</v>
      </c>
      <c r="H38" s="135"/>
      <c r="I38" s="150"/>
    </row>
    <row r="39" spans="1:9" ht="25.5">
      <c r="A39" s="135">
        <f>A38+1</f>
        <v>2</v>
      </c>
      <c r="B39" s="138" t="s">
        <v>161</v>
      </c>
      <c r="C39" s="135">
        <v>2</v>
      </c>
      <c r="D39" s="135">
        <v>3</v>
      </c>
      <c r="E39" s="135">
        <f t="shared" si="4"/>
        <v>48</v>
      </c>
      <c r="F39" s="135" t="s">
        <v>185</v>
      </c>
      <c r="G39" s="135">
        <v>2</v>
      </c>
      <c r="H39" s="135"/>
      <c r="I39" s="139"/>
    </row>
    <row r="40" spans="1:9" ht="12.75">
      <c r="A40" s="135">
        <f aca="true" t="shared" si="5" ref="A40:A48">A39+1</f>
        <v>3</v>
      </c>
      <c r="B40" s="138" t="s">
        <v>162</v>
      </c>
      <c r="C40" s="135">
        <v>5</v>
      </c>
      <c r="D40" s="135">
        <v>5</v>
      </c>
      <c r="E40" s="135">
        <f t="shared" si="4"/>
        <v>200</v>
      </c>
      <c r="F40" s="135" t="s">
        <v>185</v>
      </c>
      <c r="G40" s="135" t="s">
        <v>22</v>
      </c>
      <c r="H40" s="135"/>
      <c r="I40" s="139"/>
    </row>
    <row r="41" spans="1:9" ht="12.75">
      <c r="A41" s="135">
        <v>4</v>
      </c>
      <c r="B41" s="138" t="s">
        <v>163</v>
      </c>
      <c r="C41" s="135">
        <v>2</v>
      </c>
      <c r="D41" s="135">
        <v>3</v>
      </c>
      <c r="E41" s="135">
        <f t="shared" si="4"/>
        <v>48</v>
      </c>
      <c r="F41" s="135"/>
      <c r="G41" s="135">
        <v>2</v>
      </c>
      <c r="H41" s="135"/>
      <c r="I41" s="139"/>
    </row>
    <row r="42" spans="1:9" ht="12.75">
      <c r="A42" s="135">
        <f>A40+1</f>
        <v>4</v>
      </c>
      <c r="B42" s="138" t="s">
        <v>174</v>
      </c>
      <c r="C42" s="135">
        <v>2</v>
      </c>
      <c r="D42" s="135">
        <v>3</v>
      </c>
      <c r="E42" s="135">
        <f t="shared" si="4"/>
        <v>48</v>
      </c>
      <c r="F42" s="135" t="s">
        <v>185</v>
      </c>
      <c r="G42" s="135">
        <v>2</v>
      </c>
      <c r="H42" s="135"/>
      <c r="I42" s="139"/>
    </row>
    <row r="43" spans="1:9" ht="25.5">
      <c r="A43" s="135">
        <f t="shared" si="5"/>
        <v>5</v>
      </c>
      <c r="B43" s="138" t="s">
        <v>164</v>
      </c>
      <c r="C43" s="135">
        <v>2</v>
      </c>
      <c r="D43" s="135">
        <v>3</v>
      </c>
      <c r="E43" s="135">
        <f t="shared" si="4"/>
        <v>48</v>
      </c>
      <c r="F43" s="135" t="s">
        <v>185</v>
      </c>
      <c r="G43" s="135">
        <v>2</v>
      </c>
      <c r="H43" s="135"/>
      <c r="I43" s="139"/>
    </row>
    <row r="44" spans="1:9" ht="12.75">
      <c r="A44" s="135">
        <f t="shared" si="5"/>
        <v>6</v>
      </c>
      <c r="B44" s="138" t="s">
        <v>165</v>
      </c>
      <c r="C44" s="135">
        <v>5</v>
      </c>
      <c r="D44" s="135">
        <v>5</v>
      </c>
      <c r="E44" s="135">
        <f t="shared" si="4"/>
        <v>200</v>
      </c>
      <c r="F44" s="135" t="s">
        <v>185</v>
      </c>
      <c r="G44" s="135" t="s">
        <v>22</v>
      </c>
      <c r="H44" s="135"/>
      <c r="I44" s="139"/>
    </row>
    <row r="45" spans="1:9" ht="12.75">
      <c r="A45" s="135">
        <f t="shared" si="5"/>
        <v>7</v>
      </c>
      <c r="B45" s="138" t="s">
        <v>166</v>
      </c>
      <c r="C45" s="135">
        <v>2</v>
      </c>
      <c r="D45" s="135">
        <v>3</v>
      </c>
      <c r="E45" s="135">
        <f t="shared" si="4"/>
        <v>48</v>
      </c>
      <c r="F45" s="135" t="s">
        <v>185</v>
      </c>
      <c r="G45" s="135">
        <v>2</v>
      </c>
      <c r="H45" s="135"/>
      <c r="I45" s="139"/>
    </row>
    <row r="46" spans="1:9" ht="12.75" customHeight="1">
      <c r="A46" s="135">
        <f t="shared" si="5"/>
        <v>8</v>
      </c>
      <c r="B46" s="138" t="s">
        <v>150</v>
      </c>
      <c r="C46" s="135">
        <v>2</v>
      </c>
      <c r="D46" s="135">
        <v>3</v>
      </c>
      <c r="E46" s="135">
        <f t="shared" si="4"/>
        <v>48</v>
      </c>
      <c r="F46" s="135" t="s">
        <v>185</v>
      </c>
      <c r="G46" s="135">
        <v>2</v>
      </c>
      <c r="H46" s="135"/>
      <c r="I46" s="139"/>
    </row>
    <row r="47" spans="1:9" ht="12.75">
      <c r="A47" s="135">
        <f t="shared" si="5"/>
        <v>9</v>
      </c>
      <c r="B47" s="138" t="s">
        <v>136</v>
      </c>
      <c r="C47" s="135">
        <v>2</v>
      </c>
      <c r="D47" s="135">
        <v>3</v>
      </c>
      <c r="E47" s="135">
        <f t="shared" si="4"/>
        <v>48</v>
      </c>
      <c r="F47" s="135" t="s">
        <v>185</v>
      </c>
      <c r="G47" s="135" t="s">
        <v>22</v>
      </c>
      <c r="H47" s="135"/>
      <c r="I47" s="139"/>
    </row>
    <row r="48" spans="1:9" ht="12.75">
      <c r="A48" s="135">
        <f t="shared" si="5"/>
        <v>10</v>
      </c>
      <c r="B48" s="138" t="s">
        <v>175</v>
      </c>
      <c r="C48" s="135">
        <v>1</v>
      </c>
      <c r="D48" s="135">
        <v>3</v>
      </c>
      <c r="E48" s="135">
        <f t="shared" si="4"/>
        <v>24</v>
      </c>
      <c r="F48" s="135" t="s">
        <v>185</v>
      </c>
      <c r="G48" s="135" t="s">
        <v>22</v>
      </c>
      <c r="H48" s="135"/>
      <c r="I48" s="139"/>
    </row>
    <row r="49" spans="1:9" ht="12.75">
      <c r="A49" s="135"/>
      <c r="B49" s="139"/>
      <c r="C49" s="135"/>
      <c r="D49" s="135"/>
      <c r="E49" s="135"/>
      <c r="F49" s="135"/>
      <c r="G49" s="135"/>
      <c r="H49" s="135"/>
      <c r="I49" s="139"/>
    </row>
    <row r="50" spans="1:9" ht="12.75">
      <c r="A50" s="143" t="s">
        <v>137</v>
      </c>
      <c r="B50" s="139"/>
      <c r="C50" s="144">
        <f>SUM(C51:C62)</f>
        <v>30</v>
      </c>
      <c r="D50" s="142"/>
      <c r="E50" s="144">
        <f>SUM(E51:E62)</f>
        <v>816</v>
      </c>
      <c r="F50" s="142"/>
      <c r="G50" s="142"/>
      <c r="H50" s="142"/>
      <c r="I50" s="139"/>
    </row>
    <row r="51" spans="1:9" ht="12.75">
      <c r="A51" s="135">
        <v>1</v>
      </c>
      <c r="B51" s="138" t="s">
        <v>176</v>
      </c>
      <c r="C51" s="135">
        <v>2</v>
      </c>
      <c r="D51" s="135">
        <v>3</v>
      </c>
      <c r="E51" s="135">
        <f aca="true" t="shared" si="6" ref="E51:E62">C51*D51*8</f>
        <v>48</v>
      </c>
      <c r="F51" s="135" t="s">
        <v>185</v>
      </c>
      <c r="G51" s="135">
        <v>2</v>
      </c>
      <c r="H51" s="135">
        <v>2</v>
      </c>
      <c r="I51" s="139" t="s">
        <v>206</v>
      </c>
    </row>
    <row r="52" spans="1:9" ht="12.75">
      <c r="A52" s="136">
        <f>A51+1</f>
        <v>2</v>
      </c>
      <c r="B52" s="138" t="s">
        <v>177</v>
      </c>
      <c r="C52" s="136">
        <v>2</v>
      </c>
      <c r="D52" s="135">
        <v>3</v>
      </c>
      <c r="E52" s="135">
        <f t="shared" si="6"/>
        <v>48</v>
      </c>
      <c r="F52" s="135" t="s">
        <v>185</v>
      </c>
      <c r="G52" s="135">
        <v>2</v>
      </c>
      <c r="H52" s="136">
        <v>3</v>
      </c>
      <c r="I52" s="139" t="s">
        <v>207</v>
      </c>
    </row>
    <row r="53" spans="1:9" ht="12.75">
      <c r="A53" s="135">
        <f>A52+1</f>
        <v>3</v>
      </c>
      <c r="B53" s="139" t="s">
        <v>138</v>
      </c>
      <c r="C53" s="135">
        <v>3</v>
      </c>
      <c r="D53" s="135">
        <v>3</v>
      </c>
      <c r="E53" s="135">
        <f t="shared" si="6"/>
        <v>72</v>
      </c>
      <c r="F53" s="135" t="s">
        <v>185</v>
      </c>
      <c r="G53" s="135">
        <v>2</v>
      </c>
      <c r="H53" s="135" t="s">
        <v>22</v>
      </c>
      <c r="I53" s="139"/>
    </row>
    <row r="54" spans="1:9" ht="12.75">
      <c r="A54" s="135">
        <f aca="true" t="shared" si="7" ref="A54:A62">A53+1</f>
        <v>4</v>
      </c>
      <c r="B54" s="139" t="s">
        <v>139</v>
      </c>
      <c r="C54" s="135">
        <v>2</v>
      </c>
      <c r="D54" s="135">
        <v>3</v>
      </c>
      <c r="E54" s="135">
        <f t="shared" si="6"/>
        <v>48</v>
      </c>
      <c r="F54" s="135" t="s">
        <v>185</v>
      </c>
      <c r="G54" s="135">
        <v>2</v>
      </c>
      <c r="H54" s="135" t="s">
        <v>22</v>
      </c>
      <c r="I54" s="139"/>
    </row>
    <row r="55" spans="1:9" ht="25.5">
      <c r="A55" s="136">
        <f t="shared" si="7"/>
        <v>5</v>
      </c>
      <c r="B55" s="138" t="s">
        <v>178</v>
      </c>
      <c r="C55" s="136">
        <v>2</v>
      </c>
      <c r="D55" s="135">
        <v>3</v>
      </c>
      <c r="E55" s="135">
        <f t="shared" si="6"/>
        <v>48</v>
      </c>
      <c r="F55" s="135" t="s">
        <v>185</v>
      </c>
      <c r="G55" s="135">
        <v>2</v>
      </c>
      <c r="H55" s="136"/>
      <c r="I55" s="139"/>
    </row>
    <row r="56" spans="1:9" ht="12.75">
      <c r="A56" s="135">
        <f t="shared" si="7"/>
        <v>6</v>
      </c>
      <c r="B56" s="139" t="s">
        <v>140</v>
      </c>
      <c r="C56" s="135">
        <v>3</v>
      </c>
      <c r="D56" s="135">
        <v>3</v>
      </c>
      <c r="E56" s="135">
        <f t="shared" si="6"/>
        <v>72</v>
      </c>
      <c r="F56" s="135" t="s">
        <v>185</v>
      </c>
      <c r="G56" s="135">
        <v>2</v>
      </c>
      <c r="H56" s="135"/>
      <c r="I56" s="139"/>
    </row>
    <row r="57" spans="1:9" ht="25.5">
      <c r="A57" s="135">
        <f>A56+1</f>
        <v>7</v>
      </c>
      <c r="B57" s="138" t="s">
        <v>141</v>
      </c>
      <c r="C57" s="136">
        <v>2</v>
      </c>
      <c r="D57" s="135">
        <v>3</v>
      </c>
      <c r="E57" s="135">
        <f t="shared" si="6"/>
        <v>48</v>
      </c>
      <c r="F57" s="135" t="s">
        <v>185</v>
      </c>
      <c r="G57" s="135">
        <v>2</v>
      </c>
      <c r="H57" s="135"/>
      <c r="I57" s="139"/>
    </row>
    <row r="58" spans="1:9" ht="12.75">
      <c r="A58" s="135">
        <f t="shared" si="7"/>
        <v>8</v>
      </c>
      <c r="B58" s="139" t="s">
        <v>181</v>
      </c>
      <c r="C58" s="135">
        <v>7</v>
      </c>
      <c r="D58" s="135">
        <v>5</v>
      </c>
      <c r="E58" s="135">
        <f t="shared" si="6"/>
        <v>280</v>
      </c>
      <c r="F58" s="135" t="s">
        <v>185</v>
      </c>
      <c r="G58" s="135" t="s">
        <v>22</v>
      </c>
      <c r="H58" s="135"/>
      <c r="I58" s="139"/>
    </row>
    <row r="59" spans="1:9" ht="12.75">
      <c r="A59" s="135">
        <f t="shared" si="7"/>
        <v>9</v>
      </c>
      <c r="B59" s="138" t="s">
        <v>171</v>
      </c>
      <c r="C59" s="136">
        <v>2</v>
      </c>
      <c r="D59" s="135">
        <v>3</v>
      </c>
      <c r="E59" s="135">
        <f t="shared" si="6"/>
        <v>48</v>
      </c>
      <c r="F59" s="135"/>
      <c r="G59" s="135"/>
      <c r="H59" s="135"/>
      <c r="I59" s="139"/>
    </row>
    <row r="60" spans="1:9" ht="38.25">
      <c r="A60" s="135">
        <f t="shared" si="7"/>
        <v>10</v>
      </c>
      <c r="B60" s="138" t="s">
        <v>151</v>
      </c>
      <c r="C60" s="136">
        <v>2</v>
      </c>
      <c r="D60" s="135">
        <v>2</v>
      </c>
      <c r="E60" s="135">
        <f t="shared" si="6"/>
        <v>32</v>
      </c>
      <c r="F60" s="135" t="s">
        <v>185</v>
      </c>
      <c r="G60" s="135">
        <v>2</v>
      </c>
      <c r="H60" s="135"/>
      <c r="I60" s="139"/>
    </row>
    <row r="61" spans="1:9" ht="25.5">
      <c r="A61" s="135">
        <f t="shared" si="7"/>
        <v>11</v>
      </c>
      <c r="B61" s="138" t="s">
        <v>152</v>
      </c>
      <c r="C61" s="136">
        <v>2</v>
      </c>
      <c r="D61" s="135">
        <v>3</v>
      </c>
      <c r="E61" s="135">
        <f t="shared" si="6"/>
        <v>48</v>
      </c>
      <c r="F61" s="135" t="s">
        <v>185</v>
      </c>
      <c r="G61" s="135" t="s">
        <v>22</v>
      </c>
      <c r="H61" s="135"/>
      <c r="I61" s="139"/>
    </row>
    <row r="62" spans="1:9" ht="12.75">
      <c r="A62" s="135">
        <f t="shared" si="7"/>
        <v>12</v>
      </c>
      <c r="B62" s="138" t="s">
        <v>179</v>
      </c>
      <c r="C62" s="135">
        <v>1</v>
      </c>
      <c r="D62" s="135">
        <v>3</v>
      </c>
      <c r="E62" s="135">
        <f t="shared" si="6"/>
        <v>24</v>
      </c>
      <c r="F62" s="135" t="s">
        <v>185</v>
      </c>
      <c r="G62" s="135" t="s">
        <v>22</v>
      </c>
      <c r="H62" s="135"/>
      <c r="I62" s="139"/>
    </row>
    <row r="63" spans="1:9" ht="12.75">
      <c r="A63" s="135"/>
      <c r="B63" s="139"/>
      <c r="C63" s="135"/>
      <c r="D63" s="135"/>
      <c r="E63" s="135"/>
      <c r="F63" s="135"/>
      <c r="G63" s="135"/>
      <c r="H63" s="135"/>
      <c r="I63" s="139"/>
    </row>
    <row r="64" spans="1:9" ht="12.75">
      <c r="A64" s="143" t="s">
        <v>142</v>
      </c>
      <c r="B64" s="139"/>
      <c r="C64" s="144">
        <f>SUM(C65:C79)-C75-5</f>
        <v>70</v>
      </c>
      <c r="D64" s="142"/>
      <c r="E64" s="144">
        <f>SUM(E65:E79)</f>
        <v>2968</v>
      </c>
      <c r="F64" s="142"/>
      <c r="G64" s="142"/>
      <c r="H64" s="142"/>
      <c r="I64" s="139"/>
    </row>
    <row r="65" spans="1:9" ht="25.5">
      <c r="A65" s="136">
        <v>1</v>
      </c>
      <c r="B65" s="138" t="s">
        <v>180</v>
      </c>
      <c r="C65" s="136">
        <v>2</v>
      </c>
      <c r="D65" s="135">
        <v>3</v>
      </c>
      <c r="E65" s="135">
        <f aca="true" t="shared" si="8" ref="E65:E79">C65*D65*8</f>
        <v>48</v>
      </c>
      <c r="F65" s="135" t="s">
        <v>185</v>
      </c>
      <c r="G65" s="135">
        <v>2</v>
      </c>
      <c r="H65" s="136"/>
      <c r="I65" s="139"/>
    </row>
    <row r="66" spans="1:9" s="57" customFormat="1" ht="25.5">
      <c r="A66" s="136">
        <f>A65+1</f>
        <v>2</v>
      </c>
      <c r="B66" s="138" t="s">
        <v>143</v>
      </c>
      <c r="C66" s="136">
        <v>20</v>
      </c>
      <c r="D66" s="136">
        <v>6</v>
      </c>
      <c r="E66" s="136">
        <f t="shared" si="8"/>
        <v>960</v>
      </c>
      <c r="F66" s="136" t="s">
        <v>185</v>
      </c>
      <c r="G66" s="136">
        <v>2</v>
      </c>
      <c r="H66" s="136"/>
      <c r="I66" s="163" t="s">
        <v>224</v>
      </c>
    </row>
    <row r="67" spans="1:9" ht="12.75">
      <c r="A67" s="136">
        <f aca="true" t="shared" si="9" ref="A67:A79">A66+1</f>
        <v>3</v>
      </c>
      <c r="B67" s="138" t="s">
        <v>192</v>
      </c>
      <c r="C67" s="162">
        <v>5</v>
      </c>
      <c r="D67" s="135">
        <v>2</v>
      </c>
      <c r="E67" s="135">
        <f t="shared" si="8"/>
        <v>80</v>
      </c>
      <c r="F67" s="135"/>
      <c r="G67" s="135"/>
      <c r="H67" s="135"/>
      <c r="I67" s="139"/>
    </row>
    <row r="68" spans="1:9" ht="12.75">
      <c r="A68" s="136">
        <f t="shared" si="9"/>
        <v>4</v>
      </c>
      <c r="B68" s="139" t="s">
        <v>208</v>
      </c>
      <c r="C68" s="135">
        <v>3</v>
      </c>
      <c r="D68" s="135">
        <v>4</v>
      </c>
      <c r="E68" s="135">
        <f t="shared" si="8"/>
        <v>96</v>
      </c>
      <c r="F68" s="135" t="s">
        <v>185</v>
      </c>
      <c r="G68" s="135">
        <v>2</v>
      </c>
      <c r="H68" s="135"/>
      <c r="I68" s="139"/>
    </row>
    <row r="69" spans="1:9" ht="12.75">
      <c r="A69" s="136">
        <f t="shared" si="9"/>
        <v>5</v>
      </c>
      <c r="B69" s="151" t="s">
        <v>193</v>
      </c>
      <c r="C69" s="135">
        <v>2</v>
      </c>
      <c r="D69" s="135">
        <v>3</v>
      </c>
      <c r="E69" s="135">
        <f t="shared" si="8"/>
        <v>48</v>
      </c>
      <c r="F69" s="135" t="s">
        <v>185</v>
      </c>
      <c r="G69" s="135" t="s">
        <v>22</v>
      </c>
      <c r="H69" s="135"/>
      <c r="I69" s="139"/>
    </row>
    <row r="70" spans="1:9" ht="25.5">
      <c r="A70" s="136">
        <f t="shared" si="9"/>
        <v>6</v>
      </c>
      <c r="B70" s="138" t="s">
        <v>228</v>
      </c>
      <c r="C70" s="136">
        <v>3</v>
      </c>
      <c r="D70" s="135">
        <v>4</v>
      </c>
      <c r="E70" s="135">
        <f t="shared" si="8"/>
        <v>96</v>
      </c>
      <c r="F70" s="135" t="s">
        <v>185</v>
      </c>
      <c r="G70" s="135">
        <v>2</v>
      </c>
      <c r="H70" s="136"/>
      <c r="I70" s="138" t="s">
        <v>172</v>
      </c>
    </row>
    <row r="71" spans="1:9" ht="12.75">
      <c r="A71" s="136">
        <f t="shared" si="9"/>
        <v>7</v>
      </c>
      <c r="B71" s="139" t="s">
        <v>144</v>
      </c>
      <c r="C71" s="135">
        <v>3</v>
      </c>
      <c r="D71" s="135">
        <v>3</v>
      </c>
      <c r="E71" s="135">
        <f t="shared" si="8"/>
        <v>72</v>
      </c>
      <c r="F71" s="135" t="s">
        <v>185</v>
      </c>
      <c r="G71" s="135" t="s">
        <v>22</v>
      </c>
      <c r="H71" s="135"/>
      <c r="I71" s="139"/>
    </row>
    <row r="72" spans="1:9" ht="12.75">
      <c r="A72" s="136">
        <f t="shared" si="9"/>
        <v>8</v>
      </c>
      <c r="B72" s="151" t="s">
        <v>193</v>
      </c>
      <c r="C72" s="136">
        <v>2</v>
      </c>
      <c r="D72" s="135">
        <v>4</v>
      </c>
      <c r="E72" s="135">
        <f>C72*D72*8</f>
        <v>64</v>
      </c>
      <c r="F72" s="135" t="s">
        <v>185</v>
      </c>
      <c r="G72" s="135" t="s">
        <v>22</v>
      </c>
      <c r="H72" s="135"/>
      <c r="I72" s="139"/>
    </row>
    <row r="73" spans="1:9" ht="12.75">
      <c r="A73" s="136">
        <f t="shared" si="9"/>
        <v>9</v>
      </c>
      <c r="B73" s="139" t="s">
        <v>145</v>
      </c>
      <c r="C73" s="135">
        <v>8</v>
      </c>
      <c r="D73" s="135">
        <v>3</v>
      </c>
      <c r="E73" s="135">
        <f t="shared" si="8"/>
        <v>192</v>
      </c>
      <c r="F73" s="135" t="s">
        <v>185</v>
      </c>
      <c r="G73" s="135">
        <v>2</v>
      </c>
      <c r="H73" s="135"/>
      <c r="I73" s="139"/>
    </row>
    <row r="74" spans="1:9" ht="12.75">
      <c r="A74" s="136">
        <f t="shared" si="9"/>
        <v>10</v>
      </c>
      <c r="B74" s="138" t="s">
        <v>192</v>
      </c>
      <c r="C74" s="162">
        <v>1</v>
      </c>
      <c r="D74" s="135">
        <v>2</v>
      </c>
      <c r="E74" s="135">
        <f>C74*D74*8</f>
        <v>16</v>
      </c>
      <c r="F74" s="135"/>
      <c r="G74" s="135"/>
      <c r="H74" s="135"/>
      <c r="I74" s="139"/>
    </row>
    <row r="75" spans="1:9" ht="40.5" customHeight="1">
      <c r="A75" s="155">
        <f>A76+1</f>
        <v>12</v>
      </c>
      <c r="B75" s="164" t="s">
        <v>235</v>
      </c>
      <c r="C75" s="157">
        <v>10</v>
      </c>
      <c r="D75" s="170">
        <v>6</v>
      </c>
      <c r="E75" s="165">
        <f>C75*D75*8</f>
        <v>480</v>
      </c>
      <c r="F75" s="165" t="s">
        <v>185</v>
      </c>
      <c r="G75" s="165">
        <v>2</v>
      </c>
      <c r="H75" s="165"/>
      <c r="I75" s="163" t="s">
        <v>236</v>
      </c>
    </row>
    <row r="76" spans="1:9" ht="25.5">
      <c r="A76" s="136">
        <f>A74+1</f>
        <v>11</v>
      </c>
      <c r="B76" s="138" t="s">
        <v>212</v>
      </c>
      <c r="C76" s="156">
        <v>20</v>
      </c>
      <c r="D76" s="135">
        <v>4</v>
      </c>
      <c r="E76" s="135">
        <f t="shared" si="8"/>
        <v>640</v>
      </c>
      <c r="F76" s="135"/>
      <c r="G76" s="135"/>
      <c r="H76" s="136"/>
      <c r="I76" s="163" t="s">
        <v>226</v>
      </c>
    </row>
    <row r="77" spans="1:9" ht="12.75">
      <c r="A77" s="136">
        <f>A75+1</f>
        <v>13</v>
      </c>
      <c r="B77" s="139" t="s">
        <v>146</v>
      </c>
      <c r="C77" s="135">
        <v>2</v>
      </c>
      <c r="D77" s="135">
        <v>3</v>
      </c>
      <c r="E77" s="135">
        <f t="shared" si="8"/>
        <v>48</v>
      </c>
      <c r="F77" s="135" t="s">
        <v>185</v>
      </c>
      <c r="G77" s="135">
        <v>2</v>
      </c>
      <c r="H77" s="135"/>
      <c r="I77" s="139"/>
    </row>
    <row r="78" spans="1:9" ht="12.75">
      <c r="A78" s="136">
        <f t="shared" si="9"/>
        <v>14</v>
      </c>
      <c r="B78" s="139" t="s">
        <v>194</v>
      </c>
      <c r="C78" s="135">
        <v>2</v>
      </c>
      <c r="D78" s="135">
        <v>3</v>
      </c>
      <c r="E78" s="135">
        <f t="shared" si="8"/>
        <v>48</v>
      </c>
      <c r="F78" s="135" t="s">
        <v>185</v>
      </c>
      <c r="G78" s="135" t="s">
        <v>22</v>
      </c>
      <c r="H78" s="135"/>
      <c r="I78" s="139"/>
    </row>
    <row r="79" spans="1:9" ht="12.75">
      <c r="A79" s="136">
        <f t="shared" si="9"/>
        <v>15</v>
      </c>
      <c r="B79" s="138" t="s">
        <v>209</v>
      </c>
      <c r="C79" s="135">
        <v>2</v>
      </c>
      <c r="D79" s="135">
        <v>5</v>
      </c>
      <c r="E79" s="135">
        <f t="shared" si="8"/>
        <v>80</v>
      </c>
      <c r="F79" s="135" t="s">
        <v>185</v>
      </c>
      <c r="G79" s="135" t="s">
        <v>22</v>
      </c>
      <c r="H79" s="135"/>
      <c r="I79" s="139"/>
    </row>
    <row r="80" spans="1:9" ht="12.75">
      <c r="A80" s="135"/>
      <c r="B80" s="139"/>
      <c r="C80" s="135"/>
      <c r="D80" s="135"/>
      <c r="E80" s="135"/>
      <c r="F80" s="135"/>
      <c r="G80" s="135"/>
      <c r="H80" s="135"/>
      <c r="I80" s="139"/>
    </row>
    <row r="81" spans="1:9" ht="12.75" customHeight="1">
      <c r="A81" s="158"/>
      <c r="B81" s="159" t="s">
        <v>217</v>
      </c>
      <c r="C81" s="158">
        <f>C3*2+C21</f>
        <v>220.5</v>
      </c>
      <c r="D81" s="160"/>
      <c r="E81" s="158"/>
      <c r="F81" s="158"/>
      <c r="G81" s="158"/>
      <c r="H81" s="158"/>
      <c r="I81" s="161" t="s">
        <v>219</v>
      </c>
    </row>
    <row r="82" spans="2:5" ht="12.75">
      <c r="B82" s="132" t="s">
        <v>218</v>
      </c>
      <c r="C82" s="152">
        <f>C37*2*3</f>
        <v>162</v>
      </c>
      <c r="D82" s="152"/>
      <c r="E82" s="152"/>
    </row>
    <row r="83" spans="2:5" ht="12.75">
      <c r="B83" s="153" t="s">
        <v>216</v>
      </c>
      <c r="C83" s="130">
        <f>C50*3</f>
        <v>90</v>
      </c>
      <c r="D83" s="152"/>
      <c r="E83" s="152"/>
    </row>
    <row r="84" spans="2:3" ht="12.75">
      <c r="B84" s="153" t="s">
        <v>195</v>
      </c>
      <c r="C84" s="130">
        <f>C64*3</f>
        <v>210</v>
      </c>
    </row>
    <row r="87" ht="12.75">
      <c r="B87" t="s">
        <v>214</v>
      </c>
    </row>
    <row r="89" spans="1:2" ht="12.75">
      <c r="A89" s="36">
        <v>1</v>
      </c>
      <c r="B89" t="s">
        <v>215</v>
      </c>
    </row>
    <row r="90" ht="12.75">
      <c r="B90" t="s">
        <v>202</v>
      </c>
    </row>
    <row r="91" ht="12.75">
      <c r="B91" t="s">
        <v>203</v>
      </c>
    </row>
    <row r="93" spans="1:2" ht="12.75">
      <c r="A93" s="36">
        <v>2</v>
      </c>
      <c r="B93" t="s">
        <v>227</v>
      </c>
    </row>
  </sheetData>
  <printOptions gridLines="1"/>
  <pageMargins left="0.75" right="0.75" top="1" bottom="1" header="0.5" footer="0.5"/>
  <pageSetup horizontalDpi="600" verticalDpi="600" orientation="landscape" scale="70" r:id="rId1"/>
  <headerFooter alignWithMargins="0">
    <oddFooter>&amp;L&amp;F&amp;C&amp;P&amp;R&amp;D</oddFooter>
  </headerFooter>
  <rowBreaks count="2" manualBreakCount="2">
    <brk id="35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77"/>
  <sheetViews>
    <sheetView tabSelected="1" workbookViewId="0" topLeftCell="R1">
      <selection activeCell="BE40" sqref="BE40"/>
    </sheetView>
  </sheetViews>
  <sheetFormatPr defaultColWidth="9.140625" defaultRowHeight="12.75"/>
  <cols>
    <col min="1" max="1" width="5.421875" style="36" customWidth="1"/>
    <col min="2" max="2" width="39.00390625" style="0" customWidth="1"/>
    <col min="3" max="36" width="2.421875" style="97" customWidth="1"/>
    <col min="37" max="80" width="2.7109375" style="0" customWidth="1"/>
    <col min="81" max="81" width="2.28125" style="0" customWidth="1"/>
    <col min="82" max="85" width="3.28125" style="0" customWidth="1"/>
  </cols>
  <sheetData>
    <row r="1" spans="1:81" ht="12.75">
      <c r="A1" s="44"/>
      <c r="B1" s="45"/>
      <c r="C1" s="104"/>
      <c r="D1" s="104"/>
      <c r="E1" s="104"/>
      <c r="F1" s="104"/>
      <c r="G1" s="104"/>
      <c r="H1" s="104"/>
      <c r="I1" s="104"/>
      <c r="J1" s="104"/>
      <c r="K1" s="104"/>
      <c r="L1" s="104" t="s">
        <v>40</v>
      </c>
      <c r="M1" s="104"/>
      <c r="N1" s="104"/>
      <c r="O1" s="104"/>
      <c r="P1" s="106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6"/>
      <c r="AD1" s="104"/>
      <c r="AE1" s="104"/>
      <c r="AF1" s="104"/>
      <c r="AG1" s="104"/>
      <c r="AH1" s="104"/>
      <c r="AI1" s="104"/>
      <c r="AJ1" s="104"/>
      <c r="AK1" s="46"/>
      <c r="AL1" s="47"/>
      <c r="AM1" s="45"/>
      <c r="AN1" s="45"/>
      <c r="AO1" s="45" t="s">
        <v>71</v>
      </c>
      <c r="AP1" s="47"/>
      <c r="AQ1" s="47"/>
      <c r="AR1" s="47"/>
      <c r="AS1" s="47"/>
      <c r="AT1" s="45"/>
      <c r="AU1" s="45"/>
      <c r="AV1" s="45"/>
      <c r="AW1" s="46"/>
      <c r="AX1" s="47"/>
      <c r="AY1" s="45"/>
      <c r="AZ1" s="45"/>
      <c r="BA1" s="45" t="s">
        <v>93</v>
      </c>
      <c r="BB1" s="47"/>
      <c r="BC1" s="47"/>
      <c r="BD1" s="47"/>
      <c r="BE1" s="47"/>
      <c r="BF1" s="45"/>
      <c r="BG1" s="45"/>
      <c r="BH1" s="91"/>
      <c r="BI1" s="45"/>
      <c r="BJ1" s="45" t="s">
        <v>94</v>
      </c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6"/>
      <c r="BV1" s="45" t="s">
        <v>246</v>
      </c>
      <c r="BW1" s="45"/>
      <c r="BX1" s="45"/>
      <c r="BY1" s="45"/>
      <c r="BZ1" s="45"/>
      <c r="CA1" s="45"/>
      <c r="CB1" s="45"/>
      <c r="CC1" s="91"/>
    </row>
    <row r="2" spans="1:81" ht="12.75">
      <c r="A2" s="41"/>
      <c r="C2" s="96"/>
      <c r="D2" s="97" t="s">
        <v>32</v>
      </c>
      <c r="G2" s="96"/>
      <c r="H2" s="97" t="s">
        <v>33</v>
      </c>
      <c r="K2" s="96"/>
      <c r="L2" s="97" t="s">
        <v>34</v>
      </c>
      <c r="O2" s="98"/>
      <c r="P2" s="99"/>
      <c r="Q2" s="97" t="s">
        <v>35</v>
      </c>
      <c r="T2" s="96"/>
      <c r="U2" s="97" t="s">
        <v>36</v>
      </c>
      <c r="X2" s="96"/>
      <c r="Y2" s="97" t="s">
        <v>37</v>
      </c>
      <c r="AB2" s="96"/>
      <c r="AC2" s="99"/>
      <c r="AD2" s="97" t="s">
        <v>38</v>
      </c>
      <c r="AG2" s="96"/>
      <c r="AH2" s="97" t="s">
        <v>39</v>
      </c>
      <c r="AK2" s="86" t="s">
        <v>85</v>
      </c>
      <c r="AL2" s="87" t="s">
        <v>86</v>
      </c>
      <c r="AM2" s="88" t="s">
        <v>87</v>
      </c>
      <c r="AN2" s="94" t="s">
        <v>88</v>
      </c>
      <c r="AO2" s="88" t="s">
        <v>89</v>
      </c>
      <c r="AP2" s="88" t="s">
        <v>90</v>
      </c>
      <c r="AQ2" s="87" t="s">
        <v>91</v>
      </c>
      <c r="AR2" s="87" t="s">
        <v>90</v>
      </c>
      <c r="AS2" s="88" t="s">
        <v>88</v>
      </c>
      <c r="AT2" s="89" t="s">
        <v>88</v>
      </c>
      <c r="AU2" s="87" t="s">
        <v>91</v>
      </c>
      <c r="AV2" s="90" t="s">
        <v>92</v>
      </c>
      <c r="AW2" s="86" t="s">
        <v>85</v>
      </c>
      <c r="AX2" s="87" t="s">
        <v>86</v>
      </c>
      <c r="AY2" s="88" t="s">
        <v>87</v>
      </c>
      <c r="AZ2" s="87" t="s">
        <v>88</v>
      </c>
      <c r="BA2" s="88" t="s">
        <v>89</v>
      </c>
      <c r="BB2" s="88" t="s">
        <v>90</v>
      </c>
      <c r="BC2" s="87" t="s">
        <v>91</v>
      </c>
      <c r="BD2" s="87" t="s">
        <v>90</v>
      </c>
      <c r="BE2" s="88" t="s">
        <v>88</v>
      </c>
      <c r="BF2" s="89" t="s">
        <v>88</v>
      </c>
      <c r="BG2" s="87" t="s">
        <v>91</v>
      </c>
      <c r="BH2" s="90" t="s">
        <v>92</v>
      </c>
      <c r="BI2" s="86" t="s">
        <v>85</v>
      </c>
      <c r="BJ2" s="87" t="s">
        <v>86</v>
      </c>
      <c r="BK2" s="88" t="s">
        <v>87</v>
      </c>
      <c r="BL2" s="94" t="s">
        <v>88</v>
      </c>
      <c r="BM2" s="88" t="s">
        <v>89</v>
      </c>
      <c r="BN2" s="88" t="s">
        <v>90</v>
      </c>
      <c r="BO2" s="88" t="s">
        <v>91</v>
      </c>
      <c r="BP2" s="88" t="s">
        <v>90</v>
      </c>
      <c r="BQ2" s="88" t="s">
        <v>88</v>
      </c>
      <c r="BR2" s="88" t="s">
        <v>88</v>
      </c>
      <c r="BS2" s="88" t="s">
        <v>91</v>
      </c>
      <c r="BT2" s="88" t="s">
        <v>92</v>
      </c>
      <c r="BU2" s="86" t="s">
        <v>85</v>
      </c>
      <c r="BV2" s="87" t="s">
        <v>86</v>
      </c>
      <c r="BW2" s="88" t="s">
        <v>87</v>
      </c>
      <c r="BX2" s="94" t="s">
        <v>88</v>
      </c>
      <c r="BY2" s="88" t="s">
        <v>89</v>
      </c>
      <c r="BZ2" s="88" t="s">
        <v>90</v>
      </c>
      <c r="CA2" s="88" t="s">
        <v>91</v>
      </c>
      <c r="CB2" s="88" t="s">
        <v>90</v>
      </c>
      <c r="CC2" s="93" t="s">
        <v>88</v>
      </c>
    </row>
    <row r="3" spans="1:81" ht="12.75" customHeight="1">
      <c r="A3" s="176" t="s">
        <v>24</v>
      </c>
      <c r="B3" s="48" t="s">
        <v>25</v>
      </c>
      <c r="C3" s="102">
        <v>7</v>
      </c>
      <c r="D3" s="101">
        <f aca="true" t="shared" si="0" ref="D3:AF3">C3+7</f>
        <v>14</v>
      </c>
      <c r="E3" s="101">
        <f t="shared" si="0"/>
        <v>21</v>
      </c>
      <c r="F3" s="101">
        <f t="shared" si="0"/>
        <v>28</v>
      </c>
      <c r="G3" s="103">
        <v>7</v>
      </c>
      <c r="H3" s="101">
        <f t="shared" si="0"/>
        <v>14</v>
      </c>
      <c r="I3" s="101">
        <f t="shared" si="0"/>
        <v>21</v>
      </c>
      <c r="J3" s="101">
        <f t="shared" si="0"/>
        <v>28</v>
      </c>
      <c r="K3" s="103">
        <v>4</v>
      </c>
      <c r="L3" s="101">
        <f t="shared" si="0"/>
        <v>11</v>
      </c>
      <c r="M3" s="101">
        <f t="shared" si="0"/>
        <v>18</v>
      </c>
      <c r="N3" s="101">
        <f t="shared" si="0"/>
        <v>25</v>
      </c>
      <c r="O3" s="100">
        <v>2</v>
      </c>
      <c r="P3" s="101">
        <f t="shared" si="0"/>
        <v>9</v>
      </c>
      <c r="Q3" s="101">
        <f t="shared" si="0"/>
        <v>16</v>
      </c>
      <c r="R3" s="101">
        <f t="shared" si="0"/>
        <v>23</v>
      </c>
      <c r="S3" s="101">
        <f t="shared" si="0"/>
        <v>30</v>
      </c>
      <c r="T3" s="103">
        <v>6</v>
      </c>
      <c r="U3" s="101">
        <f t="shared" si="0"/>
        <v>13</v>
      </c>
      <c r="V3" s="101">
        <f t="shared" si="0"/>
        <v>20</v>
      </c>
      <c r="W3" s="101">
        <f t="shared" si="0"/>
        <v>27</v>
      </c>
      <c r="X3" s="103">
        <v>4</v>
      </c>
      <c r="Y3" s="101">
        <f t="shared" si="0"/>
        <v>11</v>
      </c>
      <c r="Z3" s="101">
        <f t="shared" si="0"/>
        <v>18</v>
      </c>
      <c r="AA3" s="101">
        <f t="shared" si="0"/>
        <v>25</v>
      </c>
      <c r="AB3" s="103">
        <v>1</v>
      </c>
      <c r="AC3" s="101">
        <f t="shared" si="0"/>
        <v>8</v>
      </c>
      <c r="AD3" s="101">
        <f t="shared" si="0"/>
        <v>15</v>
      </c>
      <c r="AE3" s="101">
        <f t="shared" si="0"/>
        <v>22</v>
      </c>
      <c r="AF3" s="101">
        <f t="shared" si="0"/>
        <v>29</v>
      </c>
      <c r="AG3" s="103">
        <v>5</v>
      </c>
      <c r="AH3" s="101">
        <f>AG3+7</f>
        <v>12</v>
      </c>
      <c r="AI3" s="101">
        <f>AH3+7</f>
        <v>19</v>
      </c>
      <c r="AJ3" s="101">
        <f>AI3+7</f>
        <v>26</v>
      </c>
      <c r="AK3" s="83"/>
      <c r="AL3" s="81"/>
      <c r="AM3" s="81"/>
      <c r="AN3" s="81"/>
      <c r="AO3" s="81"/>
      <c r="AP3" s="82"/>
      <c r="AQ3" s="81"/>
      <c r="AR3" s="81"/>
      <c r="AS3" s="81"/>
      <c r="AT3" s="81"/>
      <c r="AU3" s="81"/>
      <c r="AV3" s="92"/>
      <c r="AW3" s="83"/>
      <c r="AX3" s="81"/>
      <c r="AY3" s="81"/>
      <c r="AZ3" s="81"/>
      <c r="BA3" s="81"/>
      <c r="BB3" s="82"/>
      <c r="BC3" s="81"/>
      <c r="BD3" s="81"/>
      <c r="BE3" s="81"/>
      <c r="BF3" s="81"/>
      <c r="BG3" s="81"/>
      <c r="BH3" s="92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6"/>
      <c r="BV3" s="45"/>
      <c r="BW3" s="45"/>
      <c r="BX3" s="45"/>
      <c r="BY3" s="45"/>
      <c r="BZ3" s="45"/>
      <c r="CA3" s="45"/>
      <c r="CB3" s="45"/>
      <c r="CC3" s="92"/>
    </row>
    <row r="4" spans="1:81" ht="12.75">
      <c r="A4" s="42"/>
      <c r="B4" s="73"/>
      <c r="C4" s="96"/>
      <c r="D4" s="108"/>
      <c r="E4" s="108"/>
      <c r="F4" s="108"/>
      <c r="G4" s="109"/>
      <c r="H4" s="108"/>
      <c r="I4" s="108"/>
      <c r="J4" s="108"/>
      <c r="K4" s="109"/>
      <c r="L4" s="108"/>
      <c r="M4" s="108"/>
      <c r="N4" s="108"/>
      <c r="O4" s="107"/>
      <c r="P4" s="108"/>
      <c r="Q4" s="108"/>
      <c r="R4" s="108"/>
      <c r="S4" s="108"/>
      <c r="T4" s="109"/>
      <c r="U4" s="108"/>
      <c r="V4" s="108"/>
      <c r="W4" s="108"/>
      <c r="X4" s="109"/>
      <c r="Y4" s="108"/>
      <c r="Z4" s="108"/>
      <c r="AA4" s="108"/>
      <c r="AB4" s="109"/>
      <c r="AC4" s="108"/>
      <c r="AD4" s="108"/>
      <c r="AE4" s="108"/>
      <c r="AF4" s="108"/>
      <c r="AG4" s="109"/>
      <c r="AH4" s="108"/>
      <c r="AJ4" s="108"/>
      <c r="AK4" s="74"/>
      <c r="AL4" s="113" t="s">
        <v>243</v>
      </c>
      <c r="AM4" s="72"/>
      <c r="AN4" s="72"/>
      <c r="AO4" s="72"/>
      <c r="AP4" s="71"/>
      <c r="AS4" s="71"/>
      <c r="AT4" s="71"/>
      <c r="AV4" s="97"/>
      <c r="AW4" s="39"/>
      <c r="BH4" s="85"/>
      <c r="BU4" s="39"/>
      <c r="BV4" s="71"/>
      <c r="BW4" s="71"/>
      <c r="BX4" s="71"/>
      <c r="BY4" s="71"/>
      <c r="CC4" s="85"/>
    </row>
    <row r="5" spans="1:81" ht="12.75">
      <c r="A5" s="42"/>
      <c r="B5" s="75"/>
      <c r="C5" s="96"/>
      <c r="D5" s="108"/>
      <c r="E5" s="108"/>
      <c r="F5" s="108"/>
      <c r="G5" s="109"/>
      <c r="H5" s="108"/>
      <c r="I5" s="108"/>
      <c r="J5" s="108"/>
      <c r="K5" s="109"/>
      <c r="L5" s="108"/>
      <c r="M5" s="108"/>
      <c r="N5" s="108"/>
      <c r="O5" s="107"/>
      <c r="P5" s="108"/>
      <c r="Q5" s="108"/>
      <c r="R5" s="113" t="s">
        <v>244</v>
      </c>
      <c r="S5" s="108"/>
      <c r="T5" s="109"/>
      <c r="U5" s="108"/>
      <c r="V5" s="108"/>
      <c r="W5" s="108"/>
      <c r="X5" s="109"/>
      <c r="Y5" s="108"/>
      <c r="Z5" s="108"/>
      <c r="AA5" s="108"/>
      <c r="AB5" s="109"/>
      <c r="AC5" s="108"/>
      <c r="AD5" s="108"/>
      <c r="AE5" s="108"/>
      <c r="AG5" s="109"/>
      <c r="AI5" s="108"/>
      <c r="AJ5" s="108"/>
      <c r="AK5" s="74"/>
      <c r="AM5" s="72"/>
      <c r="AO5" s="72"/>
      <c r="AP5" s="71"/>
      <c r="AS5" s="71"/>
      <c r="AT5" s="71"/>
      <c r="AU5" s="113" t="s">
        <v>245</v>
      </c>
      <c r="AV5" s="85"/>
      <c r="BG5" s="196" t="s">
        <v>311</v>
      </c>
      <c r="BH5" s="85"/>
      <c r="BU5" s="39"/>
      <c r="BV5" s="71"/>
      <c r="BW5" s="71"/>
      <c r="BX5" s="71"/>
      <c r="BY5" s="71"/>
      <c r="CC5" s="85"/>
    </row>
    <row r="6" spans="1:81" ht="12.75">
      <c r="A6" s="42"/>
      <c r="B6" s="75"/>
      <c r="C6" s="96"/>
      <c r="D6" s="108"/>
      <c r="E6" s="108"/>
      <c r="F6" s="108"/>
      <c r="G6" s="109"/>
      <c r="H6" s="108"/>
      <c r="I6" s="108"/>
      <c r="J6" s="108"/>
      <c r="K6" s="109"/>
      <c r="L6" s="108"/>
      <c r="M6" s="108"/>
      <c r="N6" s="108"/>
      <c r="O6" s="107"/>
      <c r="P6" s="108"/>
      <c r="Q6" s="108"/>
      <c r="R6" s="113"/>
      <c r="S6" s="108"/>
      <c r="T6" s="109"/>
      <c r="U6" s="108"/>
      <c r="V6" s="108"/>
      <c r="W6" s="108"/>
      <c r="X6" s="109"/>
      <c r="Y6" s="108"/>
      <c r="Z6" s="108"/>
      <c r="AA6" s="108"/>
      <c r="AB6" s="109"/>
      <c r="AC6" s="108"/>
      <c r="AD6" s="108"/>
      <c r="AE6" s="108"/>
      <c r="AG6" s="109"/>
      <c r="AI6" s="108"/>
      <c r="AJ6" s="108"/>
      <c r="AL6" s="113" t="s">
        <v>251</v>
      </c>
      <c r="AM6" s="72"/>
      <c r="AN6" s="113" t="s">
        <v>316</v>
      </c>
      <c r="AO6" s="72"/>
      <c r="AP6" s="71"/>
      <c r="AQ6" s="113" t="s">
        <v>314</v>
      </c>
      <c r="AS6" s="71"/>
      <c r="AT6" s="113" t="s">
        <v>252</v>
      </c>
      <c r="AU6" s="113"/>
      <c r="AV6" s="85"/>
      <c r="AW6" s="113" t="s">
        <v>253</v>
      </c>
      <c r="AZ6" s="115" t="s">
        <v>254</v>
      </c>
      <c r="BB6" s="115" t="s">
        <v>255</v>
      </c>
      <c r="BC6" s="115" t="s">
        <v>256</v>
      </c>
      <c r="BE6" s="115" t="s">
        <v>313</v>
      </c>
      <c r="BF6" s="115" t="s">
        <v>312</v>
      </c>
      <c r="BH6" s="115" t="s">
        <v>310</v>
      </c>
      <c r="BI6" s="39"/>
      <c r="BJ6" s="115" t="s">
        <v>309</v>
      </c>
      <c r="BK6" s="110" t="s">
        <v>308</v>
      </c>
      <c r="BU6" s="39"/>
      <c r="BV6" s="71"/>
      <c r="BW6" s="71"/>
      <c r="BX6" s="71"/>
      <c r="BY6" s="71"/>
      <c r="CC6" s="85"/>
    </row>
    <row r="7" spans="1:81" ht="12.75">
      <c r="A7" s="42"/>
      <c r="B7" s="75"/>
      <c r="C7" s="96"/>
      <c r="D7" s="108"/>
      <c r="E7" s="108"/>
      <c r="F7" s="108"/>
      <c r="G7" s="109"/>
      <c r="H7" s="108"/>
      <c r="I7" s="108"/>
      <c r="J7" s="108"/>
      <c r="K7" s="109"/>
      <c r="L7" s="108"/>
      <c r="M7" s="108"/>
      <c r="N7" s="108"/>
      <c r="O7" s="107"/>
      <c r="P7" s="108"/>
      <c r="Q7" s="108"/>
      <c r="R7" s="113"/>
      <c r="S7" s="108"/>
      <c r="T7" s="109"/>
      <c r="U7" s="108"/>
      <c r="V7" s="108"/>
      <c r="W7" s="108"/>
      <c r="X7" s="109"/>
      <c r="Y7" s="108"/>
      <c r="Z7" s="108"/>
      <c r="AA7" s="108"/>
      <c r="AB7" s="109"/>
      <c r="AC7" s="108"/>
      <c r="AD7" s="108"/>
      <c r="AE7" s="108"/>
      <c r="AG7" s="109"/>
      <c r="AI7" s="108"/>
      <c r="AJ7" s="108"/>
      <c r="AM7" s="72"/>
      <c r="AO7" s="72"/>
      <c r="AP7" s="71"/>
      <c r="AS7" s="71"/>
      <c r="AT7" s="71"/>
      <c r="AU7" s="113"/>
      <c r="AV7" s="85"/>
      <c r="BH7" s="85"/>
      <c r="BU7" s="39"/>
      <c r="BV7" s="71"/>
      <c r="BW7" s="71"/>
      <c r="CC7" s="85"/>
    </row>
    <row r="8" spans="1:81" s="190" customFormat="1" ht="12.75">
      <c r="A8" s="180"/>
      <c r="B8" s="194" t="s">
        <v>298</v>
      </c>
      <c r="C8" s="188"/>
      <c r="D8" s="181"/>
      <c r="E8" s="181"/>
      <c r="F8" s="181"/>
      <c r="G8" s="182"/>
      <c r="H8" s="181"/>
      <c r="I8" s="181"/>
      <c r="J8" s="181"/>
      <c r="K8" s="182"/>
      <c r="L8" s="181"/>
      <c r="M8" s="181"/>
      <c r="N8" s="181"/>
      <c r="O8" s="182"/>
      <c r="P8" s="181"/>
      <c r="Q8" s="181"/>
      <c r="R8" s="181"/>
      <c r="S8" s="183" t="s">
        <v>116</v>
      </c>
      <c r="T8" s="182"/>
      <c r="U8" s="181"/>
      <c r="V8" s="181"/>
      <c r="W8" s="181"/>
      <c r="X8" s="182"/>
      <c r="Y8" s="181"/>
      <c r="Z8" s="181"/>
      <c r="AA8" s="181"/>
      <c r="AB8" s="182"/>
      <c r="AC8" s="181"/>
      <c r="AD8" s="181"/>
      <c r="AE8" s="181"/>
      <c r="AF8" s="181"/>
      <c r="AG8" s="182"/>
      <c r="AH8" s="183"/>
      <c r="AI8" s="181"/>
      <c r="AJ8" s="184" t="s">
        <v>117</v>
      </c>
      <c r="AK8" s="185"/>
      <c r="AL8" s="183"/>
      <c r="AM8" s="186"/>
      <c r="AN8" s="187" t="s">
        <v>118</v>
      </c>
      <c r="AO8" s="186"/>
      <c r="AP8" s="189"/>
      <c r="AS8" s="189"/>
      <c r="AT8" s="189"/>
      <c r="AV8" s="191"/>
      <c r="BA8" s="192" t="s">
        <v>95</v>
      </c>
      <c r="BH8" s="191"/>
      <c r="BU8" s="193"/>
      <c r="BV8" s="189"/>
      <c r="BW8" s="189"/>
      <c r="BX8" s="189"/>
      <c r="BY8" s="189"/>
      <c r="CC8" s="191"/>
    </row>
    <row r="9" spans="1:81" ht="12.75">
      <c r="A9" s="42"/>
      <c r="B9" s="80"/>
      <c r="C9" s="96"/>
      <c r="G9" s="96"/>
      <c r="K9" s="96"/>
      <c r="O9" s="96"/>
      <c r="P9" s="99"/>
      <c r="T9" s="96"/>
      <c r="X9" s="96"/>
      <c r="AB9" s="96"/>
      <c r="AC9" s="99"/>
      <c r="AG9" s="96"/>
      <c r="AK9" s="39"/>
      <c r="AO9" s="71"/>
      <c r="AP9" s="71"/>
      <c r="AS9" s="71"/>
      <c r="AT9" s="71"/>
      <c r="AV9" s="85"/>
      <c r="AW9" s="97"/>
      <c r="BH9" s="85"/>
      <c r="BQ9" s="115" t="s">
        <v>230</v>
      </c>
      <c r="BU9" s="39"/>
      <c r="BV9" s="71"/>
      <c r="BW9" s="71"/>
      <c r="BX9" s="71"/>
      <c r="BY9" s="71"/>
      <c r="CC9" s="85"/>
    </row>
    <row r="10" spans="1:81" ht="12.75">
      <c r="A10" s="42"/>
      <c r="B10" s="80"/>
      <c r="C10" s="96"/>
      <c r="G10" s="96"/>
      <c r="K10" s="96"/>
      <c r="O10" s="96"/>
      <c r="P10" s="99"/>
      <c r="T10" s="96"/>
      <c r="X10" s="96"/>
      <c r="AB10" s="96"/>
      <c r="AC10" s="99"/>
      <c r="AG10" s="96"/>
      <c r="AK10" s="39"/>
      <c r="AO10" s="71"/>
      <c r="AP10" s="71"/>
      <c r="AS10" s="71"/>
      <c r="AT10" s="71"/>
      <c r="AV10" s="85"/>
      <c r="AX10" s="97"/>
      <c r="AY10" s="115"/>
      <c r="BH10" s="85"/>
      <c r="BT10" s="115" t="s">
        <v>300</v>
      </c>
      <c r="BU10" s="39"/>
      <c r="BV10" s="71"/>
      <c r="BW10" s="71"/>
      <c r="BX10" s="71"/>
      <c r="BY10" s="71"/>
      <c r="CC10" s="85"/>
    </row>
    <row r="11" spans="1:81" ht="12.75">
      <c r="A11" s="42"/>
      <c r="B11" s="35"/>
      <c r="C11" s="96"/>
      <c r="G11" s="96"/>
      <c r="K11" s="96"/>
      <c r="O11" s="96"/>
      <c r="P11" s="99"/>
      <c r="T11" s="96"/>
      <c r="X11" s="96"/>
      <c r="AB11" s="96"/>
      <c r="AC11" s="99"/>
      <c r="AG11" s="96"/>
      <c r="AK11" s="39"/>
      <c r="AO11" s="71"/>
      <c r="AP11" s="71"/>
      <c r="AS11" s="71"/>
      <c r="AT11" s="71"/>
      <c r="AV11" s="85"/>
      <c r="AX11" s="97"/>
      <c r="AY11" s="115"/>
      <c r="BH11" s="85"/>
      <c r="BU11" s="39"/>
      <c r="BV11" s="71"/>
      <c r="BW11" s="71"/>
      <c r="BX11" s="71"/>
      <c r="BY11" s="71"/>
      <c r="CC11" s="85"/>
    </row>
    <row r="12" spans="1:81" ht="12.75">
      <c r="A12" s="68">
        <v>1</v>
      </c>
      <c r="B12" s="38" t="s">
        <v>293</v>
      </c>
      <c r="C12" s="96" t="s">
        <v>286</v>
      </c>
      <c r="G12" s="96"/>
      <c r="K12" s="96"/>
      <c r="O12" s="96"/>
      <c r="P12" s="99"/>
      <c r="Q12" s="111" t="s">
        <v>240</v>
      </c>
      <c r="T12" s="96"/>
      <c r="V12" s="111" t="s">
        <v>241</v>
      </c>
      <c r="X12" s="96"/>
      <c r="AB12" s="96"/>
      <c r="AC12" s="99"/>
      <c r="AG12" s="96"/>
      <c r="AK12" s="39"/>
      <c r="AO12" s="71"/>
      <c r="AP12" s="71"/>
      <c r="AS12" s="71"/>
      <c r="AT12" s="71"/>
      <c r="AV12" s="85"/>
      <c r="BH12" s="85"/>
      <c r="BU12" s="39"/>
      <c r="BV12" s="71"/>
      <c r="BW12" s="71"/>
      <c r="BX12" s="71"/>
      <c r="BY12" s="71"/>
      <c r="CC12" s="85"/>
    </row>
    <row r="13" spans="1:81" ht="12.75">
      <c r="A13" s="50">
        <f>A12+0.01</f>
        <v>1.01</v>
      </c>
      <c r="B13" t="s">
        <v>28</v>
      </c>
      <c r="C13" s="96"/>
      <c r="G13" s="96"/>
      <c r="K13" s="96"/>
      <c r="O13" s="96"/>
      <c r="P13" s="99"/>
      <c r="T13" s="96"/>
      <c r="X13" s="96"/>
      <c r="AB13" s="96"/>
      <c r="AC13" s="99"/>
      <c r="AG13" s="96"/>
      <c r="AK13" s="39"/>
      <c r="AO13" s="71"/>
      <c r="AP13" s="71"/>
      <c r="AS13" s="71"/>
      <c r="AT13" s="71"/>
      <c r="AV13" s="85"/>
      <c r="BH13" s="85"/>
      <c r="BU13" s="39"/>
      <c r="BV13" s="71"/>
      <c r="BW13" s="71"/>
      <c r="BX13" s="71"/>
      <c r="BY13" s="71"/>
      <c r="CC13" s="85"/>
    </row>
    <row r="14" spans="1:81" ht="12.75">
      <c r="A14" s="69">
        <f>A13+0.01</f>
        <v>1.02</v>
      </c>
      <c r="B14" s="40" t="s">
        <v>287</v>
      </c>
      <c r="C14" s="96"/>
      <c r="G14" s="96"/>
      <c r="K14" s="96"/>
      <c r="O14" s="96"/>
      <c r="P14" s="99"/>
      <c r="T14" s="96"/>
      <c r="X14" s="96"/>
      <c r="AB14" s="96"/>
      <c r="AC14" s="99"/>
      <c r="AG14" s="96"/>
      <c r="AK14" s="39"/>
      <c r="AO14" s="71"/>
      <c r="AP14" s="71"/>
      <c r="AS14" s="71"/>
      <c r="AT14" s="71"/>
      <c r="AV14" s="85"/>
      <c r="BH14" s="85"/>
      <c r="BU14" s="39"/>
      <c r="BV14" s="71"/>
      <c r="BW14" s="71"/>
      <c r="BX14" s="71"/>
      <c r="BY14" s="71"/>
      <c r="CC14" s="85"/>
    </row>
    <row r="15" spans="1:81" ht="12.75" customHeight="1">
      <c r="A15" s="69">
        <f>A14+0.01</f>
        <v>1.03</v>
      </c>
      <c r="B15" s="66" t="s">
        <v>295</v>
      </c>
      <c r="C15" s="96"/>
      <c r="G15" s="96"/>
      <c r="K15" s="96"/>
      <c r="O15" s="96"/>
      <c r="P15" s="99"/>
      <c r="T15" s="96"/>
      <c r="X15" s="96"/>
      <c r="AB15" s="96"/>
      <c r="AC15" s="99"/>
      <c r="AG15" s="96"/>
      <c r="AK15" s="39"/>
      <c r="AO15" s="71"/>
      <c r="AP15" s="71"/>
      <c r="AS15" s="71"/>
      <c r="AT15" s="71"/>
      <c r="AV15" s="85"/>
      <c r="BH15" s="85"/>
      <c r="BU15" s="39"/>
      <c r="BV15" s="71"/>
      <c r="BW15" s="71"/>
      <c r="BX15" s="71"/>
      <c r="BY15" s="71"/>
      <c r="CC15" s="85"/>
    </row>
    <row r="16" spans="1:81" ht="12.75">
      <c r="A16" s="69">
        <f>A15+0.01</f>
        <v>1.04</v>
      </c>
      <c r="B16" s="40" t="s">
        <v>182</v>
      </c>
      <c r="C16" s="96"/>
      <c r="G16" s="96"/>
      <c r="K16" s="96"/>
      <c r="O16" s="96"/>
      <c r="P16" s="99"/>
      <c r="T16" s="96"/>
      <c r="X16" s="96"/>
      <c r="AB16" s="96"/>
      <c r="AC16" s="99"/>
      <c r="AG16" s="96"/>
      <c r="AK16" s="39"/>
      <c r="AO16" s="71"/>
      <c r="AP16" s="71"/>
      <c r="AS16" s="71"/>
      <c r="AT16" s="71"/>
      <c r="AV16" s="85"/>
      <c r="BH16" s="85"/>
      <c r="BU16" s="39"/>
      <c r="BV16" s="71"/>
      <c r="BW16" s="71"/>
      <c r="BX16" s="71"/>
      <c r="BY16" s="71"/>
      <c r="CC16" s="85"/>
    </row>
    <row r="17" spans="1:81" ht="12.75">
      <c r="A17" s="69">
        <f>A16+0.01</f>
        <v>1.05</v>
      </c>
      <c r="B17" s="67" t="s">
        <v>100</v>
      </c>
      <c r="C17" s="96"/>
      <c r="G17" s="96"/>
      <c r="K17" s="96"/>
      <c r="O17" s="96"/>
      <c r="P17" s="99"/>
      <c r="T17" s="96"/>
      <c r="X17" s="96"/>
      <c r="AB17" s="96"/>
      <c r="AC17" s="99"/>
      <c r="AG17" s="96"/>
      <c r="AK17" s="39"/>
      <c r="AO17" s="71"/>
      <c r="AP17" s="71"/>
      <c r="AS17" s="71"/>
      <c r="AT17" s="71"/>
      <c r="AV17" s="85"/>
      <c r="BH17" s="85"/>
      <c r="BU17" s="39"/>
      <c r="BV17" s="71"/>
      <c r="BW17" s="71"/>
      <c r="BX17" s="71"/>
      <c r="BY17" s="71"/>
      <c r="CC17" s="85"/>
    </row>
    <row r="18" spans="1:81" ht="12.75">
      <c r="A18" s="64"/>
      <c r="B18" s="67" t="s">
        <v>278</v>
      </c>
      <c r="C18" s="96"/>
      <c r="G18" s="96"/>
      <c r="K18" s="96"/>
      <c r="O18" s="96"/>
      <c r="P18" s="99"/>
      <c r="T18" s="96"/>
      <c r="X18" s="96"/>
      <c r="AB18" s="96"/>
      <c r="AC18" s="99"/>
      <c r="AG18" s="96"/>
      <c r="AK18" s="39"/>
      <c r="AO18" s="71"/>
      <c r="AP18" s="71"/>
      <c r="AS18" s="71"/>
      <c r="AT18" s="71"/>
      <c r="AV18" s="85"/>
      <c r="BH18" s="85"/>
      <c r="BU18" s="39"/>
      <c r="BV18" s="71"/>
      <c r="BW18" s="71"/>
      <c r="BX18" s="71"/>
      <c r="BY18" s="71"/>
      <c r="CC18" s="85"/>
    </row>
    <row r="19" spans="1:81" ht="12.75">
      <c r="A19" s="64"/>
      <c r="B19" s="67" t="s">
        <v>301</v>
      </c>
      <c r="C19" s="96"/>
      <c r="G19" s="96"/>
      <c r="K19" s="96"/>
      <c r="O19" s="96"/>
      <c r="P19" s="99"/>
      <c r="T19" s="96"/>
      <c r="X19" s="96"/>
      <c r="AB19" s="96"/>
      <c r="AC19" s="99"/>
      <c r="AG19" s="96"/>
      <c r="AK19" s="39"/>
      <c r="AP19" s="122" t="s">
        <v>119</v>
      </c>
      <c r="AS19" s="71"/>
      <c r="AU19" s="122" t="s">
        <v>120</v>
      </c>
      <c r="AV19" s="85"/>
      <c r="AY19" s="122" t="s">
        <v>121</v>
      </c>
      <c r="BH19" s="85"/>
      <c r="BU19" s="39"/>
      <c r="BV19" s="71"/>
      <c r="BW19" s="71"/>
      <c r="BX19" s="71"/>
      <c r="BY19" s="71"/>
      <c r="CC19" s="85"/>
    </row>
    <row r="20" spans="1:81" ht="12.75">
      <c r="A20" s="64">
        <v>1.08</v>
      </c>
      <c r="B20" s="67" t="s">
        <v>302</v>
      </c>
      <c r="C20" s="96"/>
      <c r="G20" s="96"/>
      <c r="K20" s="96"/>
      <c r="O20" s="96"/>
      <c r="P20" s="99"/>
      <c r="T20" s="96"/>
      <c r="X20" s="96"/>
      <c r="AB20" s="96"/>
      <c r="AC20" s="99"/>
      <c r="AG20" s="96"/>
      <c r="AK20" s="39"/>
      <c r="AO20" s="71"/>
      <c r="AP20" s="71"/>
      <c r="AS20" s="71"/>
      <c r="AT20" s="71"/>
      <c r="AV20" s="85"/>
      <c r="BH20" s="85"/>
      <c r="BU20" s="39"/>
      <c r="BV20" s="71"/>
      <c r="BW20" s="71"/>
      <c r="BX20" s="71"/>
      <c r="BY20" s="71"/>
      <c r="CC20" s="85"/>
    </row>
    <row r="21" spans="1:81" ht="12.75">
      <c r="A21" s="43"/>
      <c r="B21" s="37"/>
      <c r="C21" s="96"/>
      <c r="G21" s="96"/>
      <c r="K21" s="96"/>
      <c r="O21" s="96"/>
      <c r="P21" s="99"/>
      <c r="T21" s="96"/>
      <c r="X21" s="96"/>
      <c r="AB21" s="96"/>
      <c r="AC21" s="99"/>
      <c r="AG21" s="96"/>
      <c r="AJ21" s="122"/>
      <c r="AK21" s="123"/>
      <c r="AL21" s="1"/>
      <c r="AN21" s="1"/>
      <c r="AS21" s="71"/>
      <c r="AT21" s="71"/>
      <c r="AV21" s="85"/>
      <c r="BH21" s="85"/>
      <c r="BU21" s="39"/>
      <c r="BV21" s="71"/>
      <c r="BW21" s="71"/>
      <c r="BX21" s="71"/>
      <c r="BY21" s="71"/>
      <c r="CC21" s="85"/>
    </row>
    <row r="22" spans="1:81" ht="12.75">
      <c r="A22" s="68">
        <v>2</v>
      </c>
      <c r="B22" s="38" t="s">
        <v>292</v>
      </c>
      <c r="C22" s="96" t="s">
        <v>284</v>
      </c>
      <c r="G22" s="96"/>
      <c r="K22" s="96"/>
      <c r="O22" s="96"/>
      <c r="Q22" s="97" t="s">
        <v>289</v>
      </c>
      <c r="T22" s="96"/>
      <c r="V22" s="97" t="s">
        <v>290</v>
      </c>
      <c r="X22" s="96"/>
      <c r="AB22" s="96"/>
      <c r="AC22" s="99"/>
      <c r="AG22" s="96"/>
      <c r="AK22" s="39"/>
      <c r="AO22" s="71"/>
      <c r="AP22" s="71"/>
      <c r="AS22" s="71"/>
      <c r="AT22" s="71"/>
      <c r="AV22" s="85"/>
      <c r="AW22" t="s">
        <v>22</v>
      </c>
      <c r="BH22" s="85"/>
      <c r="BU22" s="39"/>
      <c r="BV22" s="71"/>
      <c r="BW22" s="71"/>
      <c r="BX22" s="71"/>
      <c r="BY22" s="71"/>
      <c r="CC22" s="85"/>
    </row>
    <row r="23" spans="1:81" ht="12.75">
      <c r="A23" s="50">
        <f aca="true" t="shared" si="1" ref="A23:A28">A22+0.01</f>
        <v>2.01</v>
      </c>
      <c r="B23" t="s">
        <v>28</v>
      </c>
      <c r="C23" s="96"/>
      <c r="G23" s="96"/>
      <c r="K23" s="96"/>
      <c r="O23" s="96"/>
      <c r="P23" s="99"/>
      <c r="T23" s="96"/>
      <c r="X23" s="96"/>
      <c r="AB23" s="96"/>
      <c r="AC23" s="99"/>
      <c r="AG23" s="96"/>
      <c r="AK23" s="39"/>
      <c r="AO23" s="71"/>
      <c r="AP23" s="71"/>
      <c r="AS23" s="71"/>
      <c r="AT23" s="71"/>
      <c r="AV23" s="85"/>
      <c r="BH23" s="85"/>
      <c r="BU23" s="39"/>
      <c r="BV23" s="71"/>
      <c r="BW23" s="71"/>
      <c r="BX23" s="71"/>
      <c r="BY23" s="71"/>
      <c r="CC23" s="85"/>
    </row>
    <row r="24" spans="1:81" ht="12.75">
      <c r="A24" s="50">
        <f t="shared" si="1"/>
        <v>2.0199999999999996</v>
      </c>
      <c r="B24" s="40" t="s">
        <v>239</v>
      </c>
      <c r="C24" s="96"/>
      <c r="G24" s="96"/>
      <c r="K24" s="96"/>
      <c r="O24" s="96"/>
      <c r="P24" s="99"/>
      <c r="T24" s="96"/>
      <c r="X24" s="96"/>
      <c r="AB24" s="96"/>
      <c r="AC24" s="99"/>
      <c r="AG24" s="96"/>
      <c r="AK24" s="39"/>
      <c r="AO24" s="71"/>
      <c r="AP24" s="71"/>
      <c r="AS24" s="71"/>
      <c r="AT24" s="71"/>
      <c r="AV24" s="85"/>
      <c r="BH24" s="85"/>
      <c r="BU24" s="39"/>
      <c r="BV24" s="71"/>
      <c r="BW24" s="71"/>
      <c r="BX24" s="71"/>
      <c r="BY24" s="71"/>
      <c r="CC24" s="85"/>
    </row>
    <row r="25" spans="1:81" ht="12.75" customHeight="1">
      <c r="A25" s="50">
        <f t="shared" si="1"/>
        <v>2.0299999999999994</v>
      </c>
      <c r="B25" s="66" t="s">
        <v>295</v>
      </c>
      <c r="C25" s="96"/>
      <c r="G25" s="96"/>
      <c r="K25" s="96"/>
      <c r="O25" s="96"/>
      <c r="P25" s="99"/>
      <c r="T25" s="96"/>
      <c r="X25" s="96"/>
      <c r="AB25" s="96"/>
      <c r="AC25" s="99"/>
      <c r="AG25" s="96"/>
      <c r="AK25" s="39"/>
      <c r="AO25" s="71"/>
      <c r="AP25" s="71"/>
      <c r="AS25" s="71"/>
      <c r="AT25" s="71"/>
      <c r="AV25" s="85"/>
      <c r="BH25" s="85"/>
      <c r="BU25" s="39"/>
      <c r="BV25" s="71"/>
      <c r="BW25" s="71"/>
      <c r="BX25" s="71"/>
      <c r="BY25" s="71"/>
      <c r="CC25" s="85"/>
    </row>
    <row r="26" spans="1:81" ht="12.75">
      <c r="A26" s="50">
        <f t="shared" si="1"/>
        <v>2.039999999999999</v>
      </c>
      <c r="B26" s="40" t="s">
        <v>182</v>
      </c>
      <c r="C26" s="96"/>
      <c r="G26" s="96"/>
      <c r="K26" s="96"/>
      <c r="O26" s="96"/>
      <c r="P26" s="99"/>
      <c r="T26" s="96"/>
      <c r="X26" s="96"/>
      <c r="AB26" s="96"/>
      <c r="AC26" s="99"/>
      <c r="AG26" s="96"/>
      <c r="AK26" s="39"/>
      <c r="AO26" s="71"/>
      <c r="AP26" s="71"/>
      <c r="AS26" s="71"/>
      <c r="AT26" s="71"/>
      <c r="AV26" s="85"/>
      <c r="BH26" s="85"/>
      <c r="BU26" s="39"/>
      <c r="BV26" s="71"/>
      <c r="BW26" s="71"/>
      <c r="BX26" s="71"/>
      <c r="BY26" s="71"/>
      <c r="CC26" s="85"/>
    </row>
    <row r="27" spans="1:81" ht="12.75">
      <c r="A27" s="50">
        <f t="shared" si="1"/>
        <v>2.049999999999999</v>
      </c>
      <c r="B27" s="49" t="s">
        <v>275</v>
      </c>
      <c r="C27" s="96"/>
      <c r="G27" s="96"/>
      <c r="K27" s="96"/>
      <c r="O27" s="96"/>
      <c r="P27" s="99"/>
      <c r="T27" s="96"/>
      <c r="X27" s="96"/>
      <c r="AB27" s="96"/>
      <c r="AC27" s="99"/>
      <c r="AG27" s="96"/>
      <c r="AK27" s="39"/>
      <c r="AO27" s="71"/>
      <c r="AP27" s="71"/>
      <c r="AS27" s="71"/>
      <c r="AT27" s="71"/>
      <c r="AV27" s="85"/>
      <c r="BB27" s="173" t="s">
        <v>317</v>
      </c>
      <c r="BG27" s="173" t="s">
        <v>261</v>
      </c>
      <c r="BH27" s="85"/>
      <c r="BU27" s="39"/>
      <c r="BV27" s="71"/>
      <c r="BW27" s="71"/>
      <c r="BX27" s="71"/>
      <c r="BY27" s="71"/>
      <c r="CC27" s="85"/>
    </row>
    <row r="28" spans="1:81" ht="12.75">
      <c r="A28" s="50">
        <f t="shared" si="1"/>
        <v>2.0599999999999987</v>
      </c>
      <c r="B28" s="67" t="s">
        <v>276</v>
      </c>
      <c r="C28" s="96"/>
      <c r="G28" s="96"/>
      <c r="K28" s="96"/>
      <c r="O28" s="96"/>
      <c r="P28" s="99"/>
      <c r="T28" s="96"/>
      <c r="X28" s="96"/>
      <c r="AB28" s="96"/>
      <c r="AC28" s="99"/>
      <c r="AG28" s="96"/>
      <c r="AK28" s="39"/>
      <c r="AO28" s="71"/>
      <c r="AP28" s="71"/>
      <c r="AS28" s="71"/>
      <c r="AT28" s="71"/>
      <c r="AV28" s="85"/>
      <c r="BH28" s="85"/>
      <c r="BU28" s="39"/>
      <c r="BV28" s="71"/>
      <c r="BW28" s="71"/>
      <c r="BX28" s="71"/>
      <c r="BY28" s="71"/>
      <c r="CC28" s="85"/>
    </row>
    <row r="29" spans="1:81" ht="12.75">
      <c r="A29" s="50"/>
      <c r="B29" s="67" t="s">
        <v>277</v>
      </c>
      <c r="C29" s="96"/>
      <c r="G29" s="96"/>
      <c r="K29" s="96"/>
      <c r="O29" s="96"/>
      <c r="P29" s="99"/>
      <c r="T29" s="96"/>
      <c r="X29" s="96"/>
      <c r="AB29" s="96"/>
      <c r="AC29" s="99"/>
      <c r="AG29" s="96"/>
      <c r="AK29" s="39"/>
      <c r="AO29" s="71"/>
      <c r="AP29" s="71"/>
      <c r="AS29" s="71"/>
      <c r="AT29" s="71"/>
      <c r="AU29" s="174" t="s">
        <v>262</v>
      </c>
      <c r="AV29" s="85"/>
      <c r="BD29" s="173" t="s">
        <v>318</v>
      </c>
      <c r="BH29" s="85"/>
      <c r="BU29" s="39"/>
      <c r="BV29" s="71"/>
      <c r="BW29" s="71"/>
      <c r="BX29" s="71"/>
      <c r="BY29" s="71"/>
      <c r="CC29" s="85"/>
    </row>
    <row r="30" spans="1:81" ht="12.75">
      <c r="A30" s="50">
        <f>A28+0.01</f>
        <v>2.0699999999999985</v>
      </c>
      <c r="B30" s="67" t="s">
        <v>220</v>
      </c>
      <c r="C30" s="96"/>
      <c r="G30" s="96"/>
      <c r="K30" s="96"/>
      <c r="O30" s="96"/>
      <c r="P30" s="99"/>
      <c r="T30" s="96"/>
      <c r="X30" s="96"/>
      <c r="AB30" s="96"/>
      <c r="AC30" s="99"/>
      <c r="AG30" s="96"/>
      <c r="AK30" s="39"/>
      <c r="AO30" s="71"/>
      <c r="AP30" s="71"/>
      <c r="AS30" s="71"/>
      <c r="AT30" s="71"/>
      <c r="AV30" s="85"/>
      <c r="BH30" s="85"/>
      <c r="BL30" s="172" t="s">
        <v>258</v>
      </c>
      <c r="BU30" s="39"/>
      <c r="BV30" s="71"/>
      <c r="BW30" s="71"/>
      <c r="BX30" s="71"/>
      <c r="BY30" s="71"/>
      <c r="CC30" s="85"/>
    </row>
    <row r="31" spans="1:81" ht="12.75">
      <c r="A31" s="50"/>
      <c r="B31" s="49"/>
      <c r="C31" s="96"/>
      <c r="G31" s="96"/>
      <c r="K31" s="96"/>
      <c r="O31" s="96"/>
      <c r="P31" s="99"/>
      <c r="T31" s="96"/>
      <c r="X31" s="96"/>
      <c r="AB31" s="96"/>
      <c r="AC31" s="99"/>
      <c r="AG31" s="96"/>
      <c r="AK31" s="39"/>
      <c r="AO31" s="71"/>
      <c r="AP31" s="71"/>
      <c r="AS31" s="71"/>
      <c r="AT31" s="71"/>
      <c r="AV31" s="85"/>
      <c r="BF31" s="173" t="s">
        <v>259</v>
      </c>
      <c r="BH31" s="85"/>
      <c r="BL31" s="172" t="s">
        <v>257</v>
      </c>
      <c r="BU31" s="39"/>
      <c r="BV31" s="71"/>
      <c r="BW31" s="71"/>
      <c r="BX31" s="71"/>
      <c r="BY31" s="71"/>
      <c r="CC31" s="85"/>
    </row>
    <row r="32" spans="3:81" ht="12.75">
      <c r="C32" s="96"/>
      <c r="G32" s="96"/>
      <c r="K32" s="96"/>
      <c r="O32" s="96"/>
      <c r="P32" s="99"/>
      <c r="T32" s="96"/>
      <c r="X32" s="96"/>
      <c r="AB32" s="96"/>
      <c r="AC32" s="99"/>
      <c r="AG32" s="96"/>
      <c r="AK32" s="39"/>
      <c r="AO32" s="71"/>
      <c r="AP32" s="174" t="s">
        <v>315</v>
      </c>
      <c r="AS32" s="71"/>
      <c r="AT32" s="174" t="s">
        <v>263</v>
      </c>
      <c r="AV32" s="85"/>
      <c r="AW32" s="174" t="s">
        <v>264</v>
      </c>
      <c r="AZ32" s="174" t="s">
        <v>265</v>
      </c>
      <c r="BH32" s="85"/>
      <c r="BU32" s="39"/>
      <c r="BV32" s="71"/>
      <c r="BW32" s="71"/>
      <c r="BX32" s="71"/>
      <c r="BY32" s="71"/>
      <c r="CC32" s="85"/>
    </row>
    <row r="33" spans="1:81" ht="12.75">
      <c r="A33" s="64"/>
      <c r="B33" s="67"/>
      <c r="C33" s="96"/>
      <c r="G33" s="96"/>
      <c r="K33" s="96"/>
      <c r="O33" s="96"/>
      <c r="P33" s="99"/>
      <c r="T33" s="96"/>
      <c r="X33" s="96"/>
      <c r="AB33" s="96"/>
      <c r="AC33" s="99"/>
      <c r="AG33" s="96"/>
      <c r="AK33" s="39"/>
      <c r="AO33" s="71"/>
      <c r="AP33" s="71"/>
      <c r="AS33" s="71"/>
      <c r="AT33" s="71"/>
      <c r="AV33" s="85"/>
      <c r="BH33" s="172" t="s">
        <v>260</v>
      </c>
      <c r="BU33" s="39"/>
      <c r="BV33" s="71"/>
      <c r="BW33" s="71"/>
      <c r="BX33" s="71"/>
      <c r="BY33" s="71"/>
      <c r="CC33" s="85"/>
    </row>
    <row r="34" spans="1:81" ht="12.75">
      <c r="A34" s="68">
        <v>3</v>
      </c>
      <c r="B34" s="38" t="s">
        <v>294</v>
      </c>
      <c r="C34" s="96" t="s">
        <v>285</v>
      </c>
      <c r="G34" s="96"/>
      <c r="K34" s="96"/>
      <c r="O34" s="96"/>
      <c r="P34" s="99"/>
      <c r="T34" s="96"/>
      <c r="X34" s="96"/>
      <c r="Y34" s="99" t="s">
        <v>22</v>
      </c>
      <c r="AB34" s="96"/>
      <c r="AC34" s="99"/>
      <c r="AG34" s="96"/>
      <c r="AK34" s="39"/>
      <c r="AO34" s="71"/>
      <c r="AP34" s="71"/>
      <c r="AS34" s="71"/>
      <c r="AT34" s="71"/>
      <c r="AV34" s="85"/>
      <c r="BH34" s="85"/>
      <c r="BU34" s="39"/>
      <c r="BV34" s="71"/>
      <c r="BW34" s="71"/>
      <c r="BX34" s="71"/>
      <c r="BY34" s="71"/>
      <c r="CC34" s="85"/>
    </row>
    <row r="35" spans="1:81" ht="12.75">
      <c r="A35" s="69">
        <f>A34+0.01</f>
        <v>3.01</v>
      </c>
      <c r="B35" t="s">
        <v>28</v>
      </c>
      <c r="C35" s="96" t="s">
        <v>281</v>
      </c>
      <c r="G35" s="96"/>
      <c r="K35" s="96"/>
      <c r="O35" s="96"/>
      <c r="P35" s="99"/>
      <c r="T35" s="96"/>
      <c r="V35" s="111"/>
      <c r="X35" s="96"/>
      <c r="Y35" s="111" t="s">
        <v>22</v>
      </c>
      <c r="Z35" s="97" t="s">
        <v>22</v>
      </c>
      <c r="AB35" s="96"/>
      <c r="AC35" s="99"/>
      <c r="AG35" s="96"/>
      <c r="AK35" s="39"/>
      <c r="AO35" s="71"/>
      <c r="AP35" s="71"/>
      <c r="AS35" s="71"/>
      <c r="AT35" s="71"/>
      <c r="AV35" s="85"/>
      <c r="BH35" s="85"/>
      <c r="BU35" s="39"/>
      <c r="BV35" s="71"/>
      <c r="BW35" s="71"/>
      <c r="BX35" s="71"/>
      <c r="BY35" s="71"/>
      <c r="CC35" s="85"/>
    </row>
    <row r="36" spans="1:81" ht="12.75">
      <c r="A36" s="69">
        <f aca="true" t="shared" si="2" ref="A36:A42">A35+0.01</f>
        <v>3.0199999999999996</v>
      </c>
      <c r="B36" s="40" t="s">
        <v>104</v>
      </c>
      <c r="C36" s="96"/>
      <c r="G36" s="96"/>
      <c r="J36" s="97" t="s">
        <v>282</v>
      </c>
      <c r="K36" s="96"/>
      <c r="O36" s="96"/>
      <c r="P36" s="99"/>
      <c r="T36" s="96"/>
      <c r="X36" s="96"/>
      <c r="AB36" s="96"/>
      <c r="AC36" s="99"/>
      <c r="AG36" s="96"/>
      <c r="AK36" s="39"/>
      <c r="AO36" s="71"/>
      <c r="AP36" s="71"/>
      <c r="AS36" s="71"/>
      <c r="AT36" s="71"/>
      <c r="AV36" s="85"/>
      <c r="BH36" s="85"/>
      <c r="BU36" s="39"/>
      <c r="BV36" s="71"/>
      <c r="BW36" s="71"/>
      <c r="BX36" s="71"/>
      <c r="BY36" s="71"/>
      <c r="CC36" s="85"/>
    </row>
    <row r="37" spans="1:81" ht="12.75">
      <c r="A37" s="69">
        <f t="shared" si="2"/>
        <v>3.0299999999999994</v>
      </c>
      <c r="B37" s="40" t="s">
        <v>105</v>
      </c>
      <c r="C37" s="96" t="s">
        <v>283</v>
      </c>
      <c r="G37" s="96"/>
      <c r="K37" s="96"/>
      <c r="O37" s="96"/>
      <c r="P37" s="99"/>
      <c r="T37" s="96"/>
      <c r="X37" s="96"/>
      <c r="AB37" s="96"/>
      <c r="AC37" s="99"/>
      <c r="AG37" s="96"/>
      <c r="AK37" s="39"/>
      <c r="AO37" s="71"/>
      <c r="AP37" s="71"/>
      <c r="AS37" s="71"/>
      <c r="AT37" s="71"/>
      <c r="AV37" s="85"/>
      <c r="BH37" s="85"/>
      <c r="BU37" s="39"/>
      <c r="BV37" s="71"/>
      <c r="BW37" s="71"/>
      <c r="BX37" s="71"/>
      <c r="BY37" s="71"/>
      <c r="CC37" s="85"/>
    </row>
    <row r="38" spans="1:81" ht="12.75" customHeight="1">
      <c r="A38" s="69">
        <f t="shared" si="2"/>
        <v>3.039999999999999</v>
      </c>
      <c r="B38" s="40" t="s">
        <v>123</v>
      </c>
      <c r="C38" s="96"/>
      <c r="G38" s="96"/>
      <c r="K38" s="96"/>
      <c r="O38" s="96"/>
      <c r="P38" s="99"/>
      <c r="T38" s="96"/>
      <c r="X38" s="96"/>
      <c r="AB38" s="96"/>
      <c r="AC38" s="99"/>
      <c r="AG38" s="96"/>
      <c r="AK38" s="39"/>
      <c r="AO38" s="71"/>
      <c r="AP38" s="71"/>
      <c r="AS38" s="71"/>
      <c r="AT38" s="71"/>
      <c r="AV38" s="85"/>
      <c r="BH38" s="85"/>
      <c r="BU38" s="39"/>
      <c r="BV38" s="71"/>
      <c r="BW38" s="71"/>
      <c r="BX38" s="71"/>
      <c r="BY38" s="71"/>
      <c r="CC38" s="85"/>
    </row>
    <row r="39" spans="1:81" ht="12.75">
      <c r="A39" s="69">
        <f t="shared" si="2"/>
        <v>3.049999999999999</v>
      </c>
      <c r="B39" s="66" t="s">
        <v>291</v>
      </c>
      <c r="C39" s="96"/>
      <c r="G39" s="96"/>
      <c r="K39" s="96" t="s">
        <v>284</v>
      </c>
      <c r="O39" s="96"/>
      <c r="P39" s="179" t="s">
        <v>303</v>
      </c>
      <c r="T39" s="96"/>
      <c r="X39" s="96"/>
      <c r="AB39" s="96"/>
      <c r="AC39" s="99"/>
      <c r="AG39" s="96"/>
      <c r="AK39" s="39"/>
      <c r="AO39" s="71"/>
      <c r="AP39" s="71"/>
      <c r="AS39" s="71"/>
      <c r="AT39" s="71"/>
      <c r="AV39" s="85"/>
      <c r="BH39" s="85"/>
      <c r="BU39" s="39"/>
      <c r="BV39" s="71"/>
      <c r="BW39" s="71"/>
      <c r="BX39" s="71"/>
      <c r="BY39" s="71"/>
      <c r="CC39" s="85"/>
    </row>
    <row r="40" spans="1:81" ht="12.75" customHeight="1">
      <c r="A40" s="69">
        <f t="shared" si="2"/>
        <v>3.0599999999999987</v>
      </c>
      <c r="B40" s="66" t="s">
        <v>295</v>
      </c>
      <c r="C40" s="177"/>
      <c r="G40" s="96"/>
      <c r="K40" s="96"/>
      <c r="N40" s="114" t="s">
        <v>284</v>
      </c>
      <c r="O40" s="96"/>
      <c r="P40" s="178"/>
      <c r="T40" s="96"/>
      <c r="X40" s="96"/>
      <c r="AB40" s="96"/>
      <c r="AC40" s="99"/>
      <c r="AG40" s="96"/>
      <c r="AK40" s="39"/>
      <c r="AO40" s="71"/>
      <c r="AP40" s="71"/>
      <c r="AS40" s="71"/>
      <c r="AT40" s="71"/>
      <c r="AV40" s="85"/>
      <c r="BH40" s="85"/>
      <c r="BU40" s="39"/>
      <c r="BV40" s="71"/>
      <c r="BW40" s="71"/>
      <c r="BX40" s="71"/>
      <c r="BY40" s="71"/>
      <c r="CC40" s="85"/>
    </row>
    <row r="41" spans="1:81" ht="12.75">
      <c r="A41" s="69">
        <f t="shared" si="2"/>
        <v>3.0699999999999985</v>
      </c>
      <c r="B41" s="66" t="s">
        <v>31</v>
      </c>
      <c r="C41" s="96"/>
      <c r="G41" s="96"/>
      <c r="K41" s="96"/>
      <c r="O41" s="96"/>
      <c r="P41" s="99"/>
      <c r="T41" s="96"/>
      <c r="X41" s="96"/>
      <c r="AB41" s="96"/>
      <c r="AC41" s="99"/>
      <c r="AG41" s="96"/>
      <c r="AK41" s="39"/>
      <c r="AO41" s="71"/>
      <c r="AP41" s="71"/>
      <c r="AS41" s="71"/>
      <c r="AT41" s="71"/>
      <c r="AV41" s="85"/>
      <c r="BH41" s="85"/>
      <c r="BU41" s="39"/>
      <c r="BV41" s="71"/>
      <c r="BW41" s="71"/>
      <c r="BX41" s="71"/>
      <c r="BY41" s="71"/>
      <c r="CC41" s="85"/>
    </row>
    <row r="42" spans="1:81" ht="12.75">
      <c r="A42" s="69">
        <f t="shared" si="2"/>
        <v>3.0799999999999983</v>
      </c>
      <c r="B42" s="67" t="s">
        <v>73</v>
      </c>
      <c r="C42" s="96"/>
      <c r="G42" s="96"/>
      <c r="K42" s="96"/>
      <c r="O42" s="112"/>
      <c r="P42" s="99"/>
      <c r="T42" s="96"/>
      <c r="X42" s="96"/>
      <c r="AB42" s="96"/>
      <c r="AC42" s="99"/>
      <c r="AG42" s="96"/>
      <c r="AK42" s="39"/>
      <c r="AO42" s="71"/>
      <c r="AP42" s="71"/>
      <c r="AS42" s="71"/>
      <c r="AT42" s="71"/>
      <c r="AV42" s="85"/>
      <c r="BH42" s="85"/>
      <c r="BU42" s="39"/>
      <c r="BV42" s="71"/>
      <c r="BW42" s="71"/>
      <c r="BX42" s="71"/>
      <c r="BY42" s="71"/>
      <c r="CC42" s="85"/>
    </row>
    <row r="43" spans="1:81" ht="12.75">
      <c r="A43" s="69" t="s">
        <v>22</v>
      </c>
      <c r="B43" s="67" t="s">
        <v>279</v>
      </c>
      <c r="C43" s="96"/>
      <c r="G43" s="96"/>
      <c r="M43" s="171" t="s">
        <v>266</v>
      </c>
      <c r="S43" s="175" t="s">
        <v>271</v>
      </c>
      <c r="T43" s="96"/>
      <c r="X43" s="99" t="s">
        <v>270</v>
      </c>
      <c r="AB43" s="96"/>
      <c r="AC43" s="99"/>
      <c r="AG43" s="96"/>
      <c r="AJ43" s="113" t="s">
        <v>241</v>
      </c>
      <c r="AK43" s="39"/>
      <c r="AL43" s="99" t="s">
        <v>269</v>
      </c>
      <c r="AO43" s="71"/>
      <c r="AP43" s="71"/>
      <c r="AS43" t="s">
        <v>267</v>
      </c>
      <c r="AT43" s="71"/>
      <c r="AV43" s="85"/>
      <c r="BH43" s="85"/>
      <c r="BU43" s="39"/>
      <c r="BV43" s="71"/>
      <c r="BW43" s="71"/>
      <c r="BX43" s="71"/>
      <c r="BY43" s="71"/>
      <c r="CC43" s="85"/>
    </row>
    <row r="44" spans="1:81" ht="12.75">
      <c r="A44" s="69">
        <v>3.09</v>
      </c>
      <c r="B44" s="67" t="s">
        <v>101</v>
      </c>
      <c r="C44" s="96"/>
      <c r="G44" s="96"/>
      <c r="K44" s="96"/>
      <c r="O44" s="96"/>
      <c r="P44" s="99"/>
      <c r="T44" s="96"/>
      <c r="X44" s="96"/>
      <c r="AB44" s="96"/>
      <c r="AC44" s="99"/>
      <c r="AG44" s="96"/>
      <c r="AK44" s="39"/>
      <c r="AO44" s="84"/>
      <c r="AP44" s="71"/>
      <c r="AS44" s="71"/>
      <c r="AT44" s="71"/>
      <c r="AV44" s="85"/>
      <c r="BH44" s="85"/>
      <c r="BU44" s="39"/>
      <c r="BV44" s="71"/>
      <c r="BW44" s="71"/>
      <c r="BX44" s="71"/>
      <c r="BY44" s="71"/>
      <c r="CC44" s="85"/>
    </row>
    <row r="45" spans="2:81" ht="12.75">
      <c r="B45" s="67" t="s">
        <v>268</v>
      </c>
      <c r="C45" s="96"/>
      <c r="G45" s="96"/>
      <c r="K45" s="96"/>
      <c r="L45" s="113"/>
      <c r="O45" s="96"/>
      <c r="P45" s="99"/>
      <c r="T45" s="96"/>
      <c r="X45" s="96"/>
      <c r="AB45" s="96"/>
      <c r="AC45" s="99"/>
      <c r="AG45" s="96"/>
      <c r="AK45" s="39"/>
      <c r="AO45" s="71"/>
      <c r="AQ45" s="76"/>
      <c r="AS45" s="71"/>
      <c r="AT45" s="71"/>
      <c r="AV45" s="85"/>
      <c r="BH45" s="85"/>
      <c r="BU45" s="39"/>
      <c r="BV45" s="71"/>
      <c r="BW45" s="71"/>
      <c r="BX45" s="71"/>
      <c r="BY45" s="71"/>
      <c r="CC45" s="85"/>
    </row>
    <row r="46" spans="1:81" ht="12.75">
      <c r="A46" s="64"/>
      <c r="B46" s="67" t="s">
        <v>304</v>
      </c>
      <c r="C46" s="96"/>
      <c r="G46" s="96"/>
      <c r="I46" s="113"/>
      <c r="K46" s="96"/>
      <c r="O46" s="96"/>
      <c r="P46" s="99"/>
      <c r="T46" s="96"/>
      <c r="W46" s="113"/>
      <c r="X46" s="96"/>
      <c r="AB46" s="96"/>
      <c r="AC46" s="99"/>
      <c r="AG46" s="96"/>
      <c r="AK46" s="39"/>
      <c r="AO46" s="71"/>
      <c r="AP46" s="71"/>
      <c r="AS46" s="71"/>
      <c r="AT46" s="71"/>
      <c r="AV46" s="85"/>
      <c r="BH46" s="85"/>
      <c r="BU46" s="39"/>
      <c r="BV46" s="71"/>
      <c r="BW46" s="71"/>
      <c r="BX46" s="71"/>
      <c r="BY46" s="71"/>
      <c r="CC46" s="85"/>
    </row>
    <row r="47" spans="1:81" ht="12.75">
      <c r="A47" s="69">
        <v>3.1</v>
      </c>
      <c r="B47" s="67" t="s">
        <v>273</v>
      </c>
      <c r="C47" s="96"/>
      <c r="G47" s="96"/>
      <c r="I47" s="113"/>
      <c r="K47" s="96"/>
      <c r="O47" s="96"/>
      <c r="P47" s="99"/>
      <c r="T47" s="96"/>
      <c r="W47" s="113"/>
      <c r="X47" s="96"/>
      <c r="AB47" s="96"/>
      <c r="AC47" s="99"/>
      <c r="AG47" s="96"/>
      <c r="AK47" s="39"/>
      <c r="AO47" s="71"/>
      <c r="AP47" s="71"/>
      <c r="AS47" s="71"/>
      <c r="AT47" s="71"/>
      <c r="AV47" s="85"/>
      <c r="BH47" s="85"/>
      <c r="BU47" s="39"/>
      <c r="BV47" s="71"/>
      <c r="BW47" s="71"/>
      <c r="BX47" s="71"/>
      <c r="BY47" s="71"/>
      <c r="CC47" s="85"/>
    </row>
    <row r="48" spans="1:81" ht="12.75">
      <c r="A48" s="64"/>
      <c r="B48" s="67" t="s">
        <v>274</v>
      </c>
      <c r="C48" s="96"/>
      <c r="G48" s="96"/>
      <c r="I48" s="113"/>
      <c r="K48" s="96"/>
      <c r="O48" s="96"/>
      <c r="P48" s="99"/>
      <c r="T48" s="96"/>
      <c r="W48" s="113"/>
      <c r="X48" s="96"/>
      <c r="AB48" s="96"/>
      <c r="AC48" s="99"/>
      <c r="AG48" s="96"/>
      <c r="AK48" s="39"/>
      <c r="AO48" s="71"/>
      <c r="AP48" s="71"/>
      <c r="AS48" s="71"/>
      <c r="AT48" s="71"/>
      <c r="AV48" s="85"/>
      <c r="BH48" s="85"/>
      <c r="BU48" s="39"/>
      <c r="BV48" s="71"/>
      <c r="BW48" s="71"/>
      <c r="BX48" s="71"/>
      <c r="BY48" s="71"/>
      <c r="CC48" s="85"/>
    </row>
    <row r="49" spans="1:81" ht="12.75">
      <c r="A49" s="64"/>
      <c r="B49" s="67" t="s">
        <v>280</v>
      </c>
      <c r="C49" s="96"/>
      <c r="G49" s="96"/>
      <c r="I49" s="113"/>
      <c r="K49" s="96"/>
      <c r="O49" s="96"/>
      <c r="P49" s="99"/>
      <c r="T49" s="96"/>
      <c r="W49" s="113"/>
      <c r="X49" s="96"/>
      <c r="AB49" s="96"/>
      <c r="AC49" s="99"/>
      <c r="AG49" s="96"/>
      <c r="AK49" s="39"/>
      <c r="AO49" s="71"/>
      <c r="AP49" s="71"/>
      <c r="AS49" s="71"/>
      <c r="AT49" s="71"/>
      <c r="AV49" s="85"/>
      <c r="BH49" s="85"/>
      <c r="BU49" s="39"/>
      <c r="BV49" s="71"/>
      <c r="BW49" s="71"/>
      <c r="BX49" s="71"/>
      <c r="BY49" s="71"/>
      <c r="CC49" s="85"/>
    </row>
    <row r="50" spans="1:81" ht="12.75">
      <c r="A50" s="64"/>
      <c r="B50" s="67" t="s">
        <v>272</v>
      </c>
      <c r="C50" s="96"/>
      <c r="G50" s="96"/>
      <c r="I50" s="113"/>
      <c r="K50" s="96"/>
      <c r="O50" s="96"/>
      <c r="P50" s="99"/>
      <c r="T50" s="96"/>
      <c r="V50" s="113"/>
      <c r="X50" s="96"/>
      <c r="AB50" s="96"/>
      <c r="AC50" s="99"/>
      <c r="AG50" s="96"/>
      <c r="AK50" s="39"/>
      <c r="AO50" s="71"/>
      <c r="AP50" s="71"/>
      <c r="AS50" s="71"/>
      <c r="AT50" s="71"/>
      <c r="AV50" s="85"/>
      <c r="BH50" s="85"/>
      <c r="BU50" s="39"/>
      <c r="BV50" s="71"/>
      <c r="BW50" s="71"/>
      <c r="BX50" s="71"/>
      <c r="BY50" s="71"/>
      <c r="CC50" s="85"/>
    </row>
    <row r="51" spans="1:81" ht="12.75">
      <c r="A51" s="41"/>
      <c r="C51" s="96"/>
      <c r="G51" s="96"/>
      <c r="K51" s="96"/>
      <c r="O51" s="96"/>
      <c r="P51" s="99"/>
      <c r="T51" s="96"/>
      <c r="X51" s="96"/>
      <c r="AB51" s="96"/>
      <c r="AC51" s="99"/>
      <c r="AG51" s="96"/>
      <c r="AK51" s="39"/>
      <c r="AO51" s="71"/>
      <c r="AP51" s="99" t="s">
        <v>78</v>
      </c>
      <c r="AS51" s="71"/>
      <c r="AT51" s="71"/>
      <c r="AV51" s="85"/>
      <c r="BH51" s="85"/>
      <c r="BU51" s="39"/>
      <c r="BV51" s="71"/>
      <c r="BW51" s="71"/>
      <c r="BX51" s="71"/>
      <c r="BY51" s="71"/>
      <c r="CC51" s="85"/>
    </row>
    <row r="52" spans="1:81" ht="12.75">
      <c r="A52" s="70">
        <v>4</v>
      </c>
      <c r="B52" s="38" t="s">
        <v>296</v>
      </c>
      <c r="C52" s="96"/>
      <c r="G52" s="96"/>
      <c r="K52" s="96"/>
      <c r="O52" s="96"/>
      <c r="T52" s="96"/>
      <c r="X52" s="96"/>
      <c r="AB52" s="96"/>
      <c r="AC52" s="99"/>
      <c r="AG52" s="96"/>
      <c r="AK52" s="39"/>
      <c r="AO52" s="71"/>
      <c r="AP52" s="99" t="s">
        <v>75</v>
      </c>
      <c r="AS52" s="71"/>
      <c r="AT52" s="71"/>
      <c r="AV52" s="85"/>
      <c r="BH52" s="85"/>
      <c r="BU52" s="39"/>
      <c r="BV52" s="71"/>
      <c r="BW52" s="71"/>
      <c r="BX52" s="71"/>
      <c r="BY52" s="71"/>
      <c r="CC52" s="85"/>
    </row>
    <row r="53" spans="1:81" ht="12.75">
      <c r="A53" s="69">
        <f>A52+0.01</f>
        <v>4.01</v>
      </c>
      <c r="B53" t="s">
        <v>28</v>
      </c>
      <c r="C53" s="96"/>
      <c r="G53" s="96"/>
      <c r="K53" s="96"/>
      <c r="O53" s="96"/>
      <c r="P53" s="99"/>
      <c r="T53" s="96"/>
      <c r="V53" s="97" t="s">
        <v>286</v>
      </c>
      <c r="X53" s="96"/>
      <c r="AB53" s="96"/>
      <c r="AC53" s="99"/>
      <c r="AG53" s="96"/>
      <c r="AK53" s="39"/>
      <c r="AO53" s="71"/>
      <c r="AP53" s="71"/>
      <c r="AS53" s="71"/>
      <c r="AT53" s="71"/>
      <c r="AV53" s="85"/>
      <c r="BH53" s="85"/>
      <c r="BU53" s="39"/>
      <c r="BW53" s="71"/>
      <c r="BX53" s="71"/>
      <c r="BY53" s="71"/>
      <c r="CC53" s="85"/>
    </row>
    <row r="54" spans="1:81" ht="12.75">
      <c r="A54" s="69">
        <f aca="true" t="shared" si="3" ref="A54:A61">A53+0.01</f>
        <v>4.02</v>
      </c>
      <c r="B54" s="40" t="s">
        <v>107</v>
      </c>
      <c r="C54" s="96"/>
      <c r="G54" s="96"/>
      <c r="K54" s="96"/>
      <c r="O54" s="96"/>
      <c r="P54" s="99"/>
      <c r="T54" s="96"/>
      <c r="X54" s="96"/>
      <c r="AB54" s="96"/>
      <c r="AC54" s="99"/>
      <c r="AG54" s="96"/>
      <c r="AK54" s="39"/>
      <c r="AO54" s="71"/>
      <c r="AP54" s="71"/>
      <c r="AS54" s="71"/>
      <c r="AT54" s="71"/>
      <c r="AV54" s="85"/>
      <c r="BH54" s="85"/>
      <c r="BU54" s="39"/>
      <c r="BW54" s="71"/>
      <c r="BX54" s="71"/>
      <c r="BY54" s="71"/>
      <c r="CC54" s="85"/>
    </row>
    <row r="55" spans="1:81" ht="12.75">
      <c r="A55" s="69">
        <f t="shared" si="3"/>
        <v>4.029999999999999</v>
      </c>
      <c r="B55" s="40" t="s">
        <v>108</v>
      </c>
      <c r="C55" s="96"/>
      <c r="G55" s="96"/>
      <c r="K55" s="96"/>
      <c r="O55" s="96"/>
      <c r="P55" s="99"/>
      <c r="T55" s="96"/>
      <c r="X55" s="96"/>
      <c r="AB55" s="96"/>
      <c r="AC55" s="99"/>
      <c r="AG55" s="96"/>
      <c r="AK55" s="39"/>
      <c r="AO55" s="71"/>
      <c r="AP55" s="71"/>
      <c r="AS55" s="71"/>
      <c r="AT55" s="71"/>
      <c r="AV55" s="85"/>
      <c r="BH55" s="85"/>
      <c r="BU55" s="39"/>
      <c r="BW55" s="71"/>
      <c r="BX55" s="71"/>
      <c r="BY55" s="71"/>
      <c r="CC55" s="85"/>
    </row>
    <row r="56" spans="1:81" ht="12.75">
      <c r="A56" s="69">
        <f t="shared" si="3"/>
        <v>4.039999999999999</v>
      </c>
      <c r="B56" s="40" t="s">
        <v>109</v>
      </c>
      <c r="C56" s="96"/>
      <c r="G56" s="96"/>
      <c r="K56" s="96"/>
      <c r="O56" s="96"/>
      <c r="P56" s="99"/>
      <c r="T56" s="96"/>
      <c r="X56" s="96"/>
      <c r="AB56" s="96"/>
      <c r="AC56" s="99"/>
      <c r="AG56" s="96"/>
      <c r="AK56" s="39"/>
      <c r="AO56" s="71"/>
      <c r="AP56" s="71"/>
      <c r="AS56" s="71"/>
      <c r="AT56" s="71"/>
      <c r="AV56" s="85"/>
      <c r="BH56" s="85"/>
      <c r="BU56" s="39"/>
      <c r="BV56" s="71"/>
      <c r="BW56" s="71"/>
      <c r="BX56" s="71"/>
      <c r="BY56" s="71"/>
      <c r="CC56" s="85"/>
    </row>
    <row r="57" spans="1:81" ht="12.75">
      <c r="A57" s="69">
        <f t="shared" si="3"/>
        <v>4.049999999999999</v>
      </c>
      <c r="B57" s="40" t="s">
        <v>110</v>
      </c>
      <c r="C57" s="96"/>
      <c r="G57" s="96"/>
      <c r="K57" s="96"/>
      <c r="O57" s="96"/>
      <c r="P57" s="99"/>
      <c r="T57" s="96"/>
      <c r="X57" s="96"/>
      <c r="AB57" s="96"/>
      <c r="AC57" s="99"/>
      <c r="AG57" s="96"/>
      <c r="AK57" s="39"/>
      <c r="AO57" s="71"/>
      <c r="AP57" s="71"/>
      <c r="AS57" s="71"/>
      <c r="AT57" s="71"/>
      <c r="AV57" s="85"/>
      <c r="BH57" s="85"/>
      <c r="BQ57" s="115" t="s">
        <v>248</v>
      </c>
      <c r="BU57" s="39"/>
      <c r="BV57" s="71"/>
      <c r="BW57" s="71"/>
      <c r="BX57" s="71"/>
      <c r="BY57" s="71"/>
      <c r="CC57" s="85"/>
    </row>
    <row r="58" spans="1:81" ht="12.75" customHeight="1">
      <c r="A58" s="69">
        <f t="shared" si="3"/>
        <v>4.059999999999999</v>
      </c>
      <c r="B58" s="66" t="s">
        <v>295</v>
      </c>
      <c r="C58" s="96"/>
      <c r="F58" s="116"/>
      <c r="G58" s="96"/>
      <c r="K58" s="96"/>
      <c r="O58" s="96"/>
      <c r="P58" s="99"/>
      <c r="T58" s="96"/>
      <c r="X58" s="96" t="s">
        <v>284</v>
      </c>
      <c r="AB58" s="96"/>
      <c r="AC58" s="99"/>
      <c r="AG58" s="96"/>
      <c r="AK58" s="39"/>
      <c r="AO58" s="71"/>
      <c r="AP58" s="71"/>
      <c r="AS58" s="71"/>
      <c r="AT58" s="71"/>
      <c r="AV58" s="85"/>
      <c r="BH58" s="85"/>
      <c r="BQ58" s="115" t="s">
        <v>249</v>
      </c>
      <c r="BU58" s="39"/>
      <c r="BV58" s="71"/>
      <c r="BW58" s="71"/>
      <c r="BX58" s="71"/>
      <c r="BY58" s="71"/>
      <c r="CC58" s="85"/>
    </row>
    <row r="59" spans="1:81" ht="12.75">
      <c r="A59" s="69">
        <f t="shared" si="3"/>
        <v>4.0699999999999985</v>
      </c>
      <c r="B59" s="40" t="s">
        <v>31</v>
      </c>
      <c r="C59" s="96"/>
      <c r="G59" s="96"/>
      <c r="K59" s="96"/>
      <c r="O59" s="96"/>
      <c r="P59" s="99"/>
      <c r="T59" s="96"/>
      <c r="X59" s="96"/>
      <c r="AB59" s="96"/>
      <c r="AC59" s="99"/>
      <c r="AG59" s="96"/>
      <c r="AK59" s="39"/>
      <c r="AO59" s="71"/>
      <c r="AP59" s="71"/>
      <c r="AS59" s="71"/>
      <c r="AT59" s="71"/>
      <c r="AV59" s="85"/>
      <c r="BH59" s="85"/>
      <c r="BQ59" s="115" t="s">
        <v>250</v>
      </c>
      <c r="BU59" s="39"/>
      <c r="BV59" s="71"/>
      <c r="BW59" s="71"/>
      <c r="BX59" s="71"/>
      <c r="BY59" s="71"/>
      <c r="CC59" s="85"/>
    </row>
    <row r="60" spans="1:81" ht="12.75">
      <c r="A60" s="69">
        <f t="shared" si="3"/>
        <v>4.079999999999998</v>
      </c>
      <c r="B60" s="49" t="s">
        <v>27</v>
      </c>
      <c r="C60" s="96"/>
      <c r="G60" s="96"/>
      <c r="K60" s="96"/>
      <c r="O60" s="96"/>
      <c r="P60" s="99"/>
      <c r="T60" s="96"/>
      <c r="X60" s="96"/>
      <c r="AB60" s="96"/>
      <c r="AG60" s="96"/>
      <c r="AK60" s="39"/>
      <c r="AM60" s="110"/>
      <c r="AO60" s="71"/>
      <c r="AP60" s="71"/>
      <c r="AS60" s="71"/>
      <c r="AT60" s="71"/>
      <c r="AV60" s="85"/>
      <c r="BH60" s="85"/>
      <c r="BU60" s="39"/>
      <c r="BV60" s="71"/>
      <c r="BW60" s="71"/>
      <c r="BX60" s="71"/>
      <c r="BY60" s="71"/>
      <c r="CC60" s="85"/>
    </row>
    <row r="61" spans="1:81" ht="12.75">
      <c r="A61" s="69">
        <f t="shared" si="3"/>
        <v>4.089999999999998</v>
      </c>
      <c r="B61" s="49" t="s">
        <v>46</v>
      </c>
      <c r="C61" s="96"/>
      <c r="G61" s="96"/>
      <c r="K61" s="96"/>
      <c r="O61" s="96"/>
      <c r="P61" s="99"/>
      <c r="T61" s="96"/>
      <c r="X61" s="96"/>
      <c r="AB61" s="96"/>
      <c r="AC61" s="99"/>
      <c r="AG61" s="96"/>
      <c r="AK61" s="39"/>
      <c r="AO61" s="71"/>
      <c r="AP61" s="71"/>
      <c r="AS61" s="71"/>
      <c r="AT61" s="71"/>
      <c r="AV61" s="85"/>
      <c r="BF61" s="115" t="s">
        <v>242</v>
      </c>
      <c r="BH61" s="85"/>
      <c r="BN61" s="115" t="s">
        <v>229</v>
      </c>
      <c r="BU61" s="39"/>
      <c r="BV61" s="71"/>
      <c r="BW61" s="71"/>
      <c r="BX61" s="71"/>
      <c r="BY61" s="71"/>
      <c r="CC61" s="85"/>
    </row>
    <row r="62" spans="1:81" ht="12.75">
      <c r="A62" s="41"/>
      <c r="B62" s="49" t="s">
        <v>305</v>
      </c>
      <c r="C62" s="96"/>
      <c r="G62" s="96"/>
      <c r="K62" s="96"/>
      <c r="O62" s="96"/>
      <c r="P62" s="99"/>
      <c r="T62" s="96"/>
      <c r="X62" s="96"/>
      <c r="AB62" s="96"/>
      <c r="AC62" s="99"/>
      <c r="AG62" s="96"/>
      <c r="AK62" s="39"/>
      <c r="AO62" s="71"/>
      <c r="AP62" s="71"/>
      <c r="AS62" s="71"/>
      <c r="AT62" s="71"/>
      <c r="AV62" s="85"/>
      <c r="BH62" s="85"/>
      <c r="BU62" s="39"/>
      <c r="BV62" s="71"/>
      <c r="BW62" s="71"/>
      <c r="BX62" s="71"/>
      <c r="BY62" s="71"/>
      <c r="CC62" s="85"/>
    </row>
    <row r="63" spans="1:81" ht="12.75">
      <c r="A63" s="41"/>
      <c r="B63" s="49" t="s">
        <v>237</v>
      </c>
      <c r="C63" s="96"/>
      <c r="G63" s="96"/>
      <c r="K63" s="96"/>
      <c r="O63" s="96"/>
      <c r="P63" s="99"/>
      <c r="T63" s="96"/>
      <c r="X63" s="96"/>
      <c r="AB63" s="96"/>
      <c r="AC63" s="99"/>
      <c r="AG63" s="96"/>
      <c r="AK63" s="39"/>
      <c r="AO63" s="71"/>
      <c r="AP63" s="71"/>
      <c r="AS63" s="71"/>
      <c r="AT63" s="71"/>
      <c r="AV63" s="85"/>
      <c r="BH63" s="85"/>
      <c r="BU63" s="39"/>
      <c r="BV63" s="71"/>
      <c r="BW63" s="71"/>
      <c r="BX63" s="71"/>
      <c r="BY63" s="71"/>
      <c r="CC63" s="85"/>
    </row>
    <row r="64" spans="1:81" ht="12.75">
      <c r="A64" s="41"/>
      <c r="B64" s="49" t="s">
        <v>221</v>
      </c>
      <c r="C64" s="96"/>
      <c r="G64" s="96"/>
      <c r="K64" s="96"/>
      <c r="O64" s="96"/>
      <c r="P64" s="99"/>
      <c r="T64" s="96"/>
      <c r="X64" s="96"/>
      <c r="AB64" s="96"/>
      <c r="AC64" s="99"/>
      <c r="AG64" s="96"/>
      <c r="AK64" s="39"/>
      <c r="AO64" s="71"/>
      <c r="AP64" s="71"/>
      <c r="AS64" s="71"/>
      <c r="AT64" s="71"/>
      <c r="AV64" s="85"/>
      <c r="BH64" s="85"/>
      <c r="BL64" s="115" t="s">
        <v>247</v>
      </c>
      <c r="BU64" s="39"/>
      <c r="BV64" s="71"/>
      <c r="BW64" s="71"/>
      <c r="BX64" s="71"/>
      <c r="BY64" s="71"/>
      <c r="CC64" s="85"/>
    </row>
    <row r="65" spans="1:81" ht="12.75">
      <c r="A65" s="41"/>
      <c r="B65" s="49"/>
      <c r="C65" s="96"/>
      <c r="G65" s="96"/>
      <c r="K65" s="96"/>
      <c r="O65" s="96"/>
      <c r="P65" s="99"/>
      <c r="T65" s="96"/>
      <c r="X65" s="96"/>
      <c r="AB65" s="96"/>
      <c r="AC65" s="99"/>
      <c r="AG65" s="96"/>
      <c r="AK65" s="39"/>
      <c r="AO65" s="71"/>
      <c r="AP65" s="71"/>
      <c r="AS65" s="71"/>
      <c r="AT65" s="71"/>
      <c r="AV65" s="85"/>
      <c r="BB65" s="115"/>
      <c r="BH65" s="85"/>
      <c r="BU65" s="39"/>
      <c r="BV65" s="71"/>
      <c r="BW65" s="71"/>
      <c r="BX65" s="71"/>
      <c r="BY65" s="71"/>
      <c r="CC65" s="85"/>
    </row>
    <row r="66" spans="1:81" ht="12.75">
      <c r="A66" s="41"/>
      <c r="B66" s="49"/>
      <c r="C66" s="96"/>
      <c r="G66" s="96"/>
      <c r="K66" s="96"/>
      <c r="O66" s="96"/>
      <c r="P66" s="99"/>
      <c r="T66" s="96"/>
      <c r="X66" s="96"/>
      <c r="AB66" s="96"/>
      <c r="AC66" s="99"/>
      <c r="AG66" s="96"/>
      <c r="AK66" s="39"/>
      <c r="AO66" s="71"/>
      <c r="AP66" s="71"/>
      <c r="AS66" s="71"/>
      <c r="AT66" s="71"/>
      <c r="AV66" s="85"/>
      <c r="BB66" s="115"/>
      <c r="BH66" s="85"/>
      <c r="BU66" s="39"/>
      <c r="BV66" s="71"/>
      <c r="BW66" s="71"/>
      <c r="BX66" s="71"/>
      <c r="BY66" s="71"/>
      <c r="CC66" s="85"/>
    </row>
    <row r="67" spans="1:81" ht="12.75">
      <c r="A67" s="41"/>
      <c r="C67" s="96"/>
      <c r="G67" s="96"/>
      <c r="K67" s="96"/>
      <c r="O67" s="96"/>
      <c r="P67" s="99"/>
      <c r="T67" s="96"/>
      <c r="X67" s="96"/>
      <c r="AB67" s="96"/>
      <c r="AC67" s="99"/>
      <c r="AG67" s="96"/>
      <c r="AK67" s="39"/>
      <c r="AO67" s="71"/>
      <c r="AP67" s="71"/>
      <c r="AS67" s="71"/>
      <c r="AT67" s="71"/>
      <c r="AV67" s="85"/>
      <c r="BH67" s="85"/>
      <c r="BU67" s="39"/>
      <c r="BV67" s="71"/>
      <c r="BW67" s="71"/>
      <c r="BX67" s="71"/>
      <c r="BY67" s="71"/>
      <c r="CC67" s="85"/>
    </row>
    <row r="68" spans="1:81" ht="12.75">
      <c r="A68" s="70">
        <v>5</v>
      </c>
      <c r="B68" s="38" t="s">
        <v>59</v>
      </c>
      <c r="C68" s="96"/>
      <c r="G68" s="96"/>
      <c r="K68" s="96"/>
      <c r="O68" s="96"/>
      <c r="P68" s="99"/>
      <c r="T68" s="96"/>
      <c r="X68" s="96"/>
      <c r="AB68" s="96"/>
      <c r="AC68" s="99"/>
      <c r="AG68" s="96"/>
      <c r="AK68" s="39"/>
      <c r="AO68" s="71"/>
      <c r="AP68" s="71"/>
      <c r="AS68" s="71"/>
      <c r="AT68" s="71"/>
      <c r="AV68" s="85"/>
      <c r="BH68" s="85"/>
      <c r="BU68" s="39"/>
      <c r="BV68" s="71"/>
      <c r="BW68" s="71"/>
      <c r="BX68" s="71"/>
      <c r="BY68" s="71"/>
      <c r="CC68" s="85"/>
    </row>
    <row r="69" spans="1:81" ht="12.75">
      <c r="A69" s="69">
        <f>A68+0.01</f>
        <v>5.01</v>
      </c>
      <c r="B69" s="57" t="s">
        <v>297</v>
      </c>
      <c r="C69" s="96"/>
      <c r="G69" s="96"/>
      <c r="K69" s="96"/>
      <c r="O69" s="96"/>
      <c r="P69" s="114"/>
      <c r="T69" s="96"/>
      <c r="W69" s="97" t="s">
        <v>284</v>
      </c>
      <c r="X69" s="96"/>
      <c r="AB69" s="96"/>
      <c r="AC69" s="99"/>
      <c r="AG69" s="96"/>
      <c r="AK69" s="39"/>
      <c r="AO69" s="71"/>
      <c r="AP69" s="71"/>
      <c r="AS69" s="71"/>
      <c r="AT69" s="71"/>
      <c r="AV69" s="85"/>
      <c r="BH69" s="85"/>
      <c r="BU69" s="39"/>
      <c r="BV69" s="71"/>
      <c r="BW69" s="71"/>
      <c r="BX69" s="71"/>
      <c r="BY69" s="71"/>
      <c r="CC69" s="85"/>
    </row>
    <row r="70" spans="1:81" ht="12.75">
      <c r="A70" s="69">
        <f>A69+0.01</f>
        <v>5.02</v>
      </c>
      <c r="B70" s="40" t="s">
        <v>288</v>
      </c>
      <c r="C70" s="96"/>
      <c r="G70" s="96"/>
      <c r="K70" s="96"/>
      <c r="O70" s="96"/>
      <c r="P70" s="99"/>
      <c r="T70" s="96"/>
      <c r="U70" s="97" t="s">
        <v>286</v>
      </c>
      <c r="X70" s="96"/>
      <c r="AB70" s="96"/>
      <c r="AC70" s="99"/>
      <c r="AG70" s="96"/>
      <c r="AK70" s="39"/>
      <c r="AO70" s="71"/>
      <c r="AP70" s="71"/>
      <c r="AS70" s="71"/>
      <c r="AT70" s="71"/>
      <c r="AV70" s="85"/>
      <c r="BH70" s="85"/>
      <c r="BU70" s="39"/>
      <c r="BV70" s="71"/>
      <c r="BW70" s="71"/>
      <c r="BX70" s="71"/>
      <c r="BY70" s="71"/>
      <c r="CC70" s="85"/>
    </row>
    <row r="71" spans="1:81" ht="12.75">
      <c r="A71" s="69">
        <f>A70+0.01</f>
        <v>5.029999999999999</v>
      </c>
      <c r="B71" s="67" t="s">
        <v>77</v>
      </c>
      <c r="C71" s="96"/>
      <c r="G71" s="96"/>
      <c r="K71" s="96"/>
      <c r="O71" s="96"/>
      <c r="P71" s="99"/>
      <c r="T71" s="96"/>
      <c r="X71" s="96"/>
      <c r="AB71" s="96"/>
      <c r="AC71" s="99"/>
      <c r="AG71" s="96"/>
      <c r="AK71" s="39"/>
      <c r="AO71" s="71"/>
      <c r="AP71" s="71"/>
      <c r="AS71" s="71"/>
      <c r="AT71" s="71"/>
      <c r="AV71" s="85"/>
      <c r="BH71" s="85"/>
      <c r="BU71" s="39"/>
      <c r="BV71" s="71"/>
      <c r="BW71" s="71"/>
      <c r="BX71" s="71"/>
      <c r="BY71" s="71"/>
      <c r="CC71" s="85"/>
    </row>
    <row r="72" spans="1:81" ht="12.75">
      <c r="A72" s="69">
        <f>A71+0.01</f>
        <v>5.039999999999999</v>
      </c>
      <c r="B72" s="67" t="s">
        <v>306</v>
      </c>
      <c r="C72" s="96"/>
      <c r="G72" s="96"/>
      <c r="K72" s="96"/>
      <c r="O72" s="96"/>
      <c r="P72" s="99"/>
      <c r="T72" s="96"/>
      <c r="X72" s="96"/>
      <c r="AB72" s="96"/>
      <c r="AC72" s="99"/>
      <c r="AG72" s="96"/>
      <c r="AK72" s="39"/>
      <c r="AO72" s="71"/>
      <c r="AP72" s="71"/>
      <c r="AS72" s="71"/>
      <c r="AT72" s="71"/>
      <c r="AV72" s="85"/>
      <c r="BH72" s="85"/>
      <c r="BU72" s="39"/>
      <c r="BV72" s="71"/>
      <c r="BW72" s="71"/>
      <c r="BX72" s="71"/>
      <c r="BY72" s="71"/>
      <c r="CC72" s="85"/>
    </row>
    <row r="73" spans="1:81" ht="12.75">
      <c r="A73" s="69">
        <f>A72+0.01</f>
        <v>5.049999999999999</v>
      </c>
      <c r="B73" s="67" t="s">
        <v>307</v>
      </c>
      <c r="C73" s="96"/>
      <c r="G73" s="96"/>
      <c r="K73" s="96"/>
      <c r="O73" s="96"/>
      <c r="P73" s="99"/>
      <c r="T73" s="96"/>
      <c r="X73" s="96"/>
      <c r="AB73" s="96"/>
      <c r="AC73" s="99"/>
      <c r="AG73" s="96"/>
      <c r="AK73" s="39"/>
      <c r="AO73" s="71"/>
      <c r="AP73" s="71"/>
      <c r="AS73" s="71"/>
      <c r="AT73" s="71"/>
      <c r="AV73" s="85"/>
      <c r="BH73" s="85"/>
      <c r="BU73" s="39"/>
      <c r="BV73" s="71"/>
      <c r="BW73" s="71"/>
      <c r="BX73" s="71"/>
      <c r="BY73" s="71"/>
      <c r="CC73" s="85"/>
    </row>
    <row r="74" spans="1:81" ht="12.75">
      <c r="A74" s="64"/>
      <c r="B74" s="67"/>
      <c r="C74" s="99"/>
      <c r="G74" s="99"/>
      <c r="K74" s="99"/>
      <c r="O74" s="99"/>
      <c r="P74" s="99"/>
      <c r="T74" s="99"/>
      <c r="X74" s="99"/>
      <c r="AB74" s="99"/>
      <c r="AC74" s="99"/>
      <c r="AG74" s="99"/>
      <c r="AK74" s="71"/>
      <c r="AO74" s="71"/>
      <c r="AP74" s="71"/>
      <c r="AS74" s="71"/>
      <c r="AT74" s="71"/>
      <c r="AV74" s="71"/>
      <c r="BH74" s="71"/>
      <c r="CC74" s="71"/>
    </row>
    <row r="75" spans="1:81" ht="12.75">
      <c r="A75" s="64"/>
      <c r="B75" s="67"/>
      <c r="C75" s="99"/>
      <c r="G75" s="99"/>
      <c r="K75" s="99"/>
      <c r="O75" s="99"/>
      <c r="P75" s="99"/>
      <c r="T75" s="99"/>
      <c r="X75" s="99"/>
      <c r="AB75" s="99"/>
      <c r="AC75" s="99"/>
      <c r="AG75" s="99"/>
      <c r="AK75" s="71"/>
      <c r="AO75" s="71"/>
      <c r="AP75" s="71"/>
      <c r="AS75" s="71"/>
      <c r="AT75" s="71"/>
      <c r="AV75" s="71"/>
      <c r="BH75" s="71"/>
      <c r="CC75" s="71"/>
    </row>
    <row r="76" ht="12.75">
      <c r="B76" s="80" t="s">
        <v>22</v>
      </c>
    </row>
    <row r="77" ht="12.75">
      <c r="B77" s="195" t="s">
        <v>299</v>
      </c>
    </row>
  </sheetData>
  <printOptions gridLines="1"/>
  <pageMargins left="0.75" right="0.75" top="1" bottom="1" header="0.5" footer="0.5"/>
  <pageSetup horizontalDpi="600" verticalDpi="600" orientation="landscape" paperSize="17" scale="78" r:id="rId2"/>
  <headerFooter alignWithMargins="0">
    <oddFooter>&amp;L&amp;F&amp;C&amp;P&amp;R&amp;D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D15" sqref="D15"/>
    </sheetView>
  </sheetViews>
  <sheetFormatPr defaultColWidth="9.140625" defaultRowHeight="12.75"/>
  <cols>
    <col min="2" max="2" width="5.421875" style="36" customWidth="1"/>
    <col min="3" max="3" width="38.57421875" style="0" customWidth="1"/>
    <col min="4" max="4" width="12.28125" style="0" customWidth="1"/>
    <col min="5" max="5" width="9.140625" style="36" customWidth="1"/>
    <col min="6" max="6" width="10.28125" style="0" customWidth="1"/>
  </cols>
  <sheetData>
    <row r="2" spans="4:6" ht="12.75">
      <c r="D2" s="36" t="s">
        <v>129</v>
      </c>
      <c r="E2" s="36" t="s">
        <v>231</v>
      </c>
      <c r="F2" t="s">
        <v>233</v>
      </c>
    </row>
    <row r="3" spans="1:6" ht="13.5" thickBot="1">
      <c r="A3" s="71"/>
      <c r="B3" s="168"/>
      <c r="C3" s="169" t="s">
        <v>128</v>
      </c>
      <c r="D3" s="154" t="s">
        <v>130</v>
      </c>
      <c r="E3" s="154" t="s">
        <v>232</v>
      </c>
      <c r="F3" s="154" t="s">
        <v>130</v>
      </c>
    </row>
    <row r="4" spans="2:3" ht="12.75">
      <c r="B4" s="124"/>
      <c r="C4" s="73"/>
    </row>
    <row r="5" spans="2:6" ht="12.75">
      <c r="B5" s="59">
        <v>1</v>
      </c>
      <c r="C5" s="125" t="s">
        <v>30</v>
      </c>
      <c r="D5" s="130">
        <f>SUM(D6:D8)</f>
        <v>40</v>
      </c>
      <c r="E5" s="130">
        <v>1</v>
      </c>
      <c r="F5" s="36">
        <f>E5*D5</f>
        <v>40</v>
      </c>
    </row>
    <row r="6" spans="2:7" ht="12.75">
      <c r="B6" s="64">
        <v>1.02</v>
      </c>
      <c r="C6" s="126" t="s">
        <v>102</v>
      </c>
      <c r="D6">
        <v>20</v>
      </c>
      <c r="G6" s="37"/>
    </row>
    <row r="7" spans="2:4" ht="12.75">
      <c r="B7" s="64">
        <f>B6+0.01</f>
        <v>1.03</v>
      </c>
      <c r="C7" s="126" t="s">
        <v>103</v>
      </c>
      <c r="D7">
        <v>10</v>
      </c>
    </row>
    <row r="8" spans="2:4" ht="12.75" customHeight="1">
      <c r="B8" s="64">
        <f>B7+0.01</f>
        <v>1.04</v>
      </c>
      <c r="C8" s="126" t="s">
        <v>124</v>
      </c>
      <c r="D8">
        <v>10</v>
      </c>
    </row>
    <row r="9" spans="2:3" ht="12.75">
      <c r="B9" s="127"/>
      <c r="C9" s="128"/>
    </row>
    <row r="10" spans="2:6" ht="12.75">
      <c r="B10" s="59">
        <v>2</v>
      </c>
      <c r="C10" s="125" t="s">
        <v>48</v>
      </c>
      <c r="D10" s="130">
        <f>SUM(D11:D12)</f>
        <v>30</v>
      </c>
      <c r="E10" s="130">
        <v>2</v>
      </c>
      <c r="F10" s="36">
        <f>E10*D10</f>
        <v>60</v>
      </c>
    </row>
    <row r="11" spans="2:4" ht="12.75">
      <c r="B11" s="64">
        <v>2.01</v>
      </c>
      <c r="C11" s="126" t="s">
        <v>222</v>
      </c>
      <c r="D11">
        <v>20</v>
      </c>
    </row>
    <row r="12" spans="2:4" ht="12.75">
      <c r="B12" s="64">
        <f>B11+0.01</f>
        <v>2.0199999999999996</v>
      </c>
      <c r="C12" s="126" t="s">
        <v>125</v>
      </c>
      <c r="D12">
        <v>10</v>
      </c>
    </row>
    <row r="13" spans="2:3" ht="12.75">
      <c r="B13" s="72"/>
      <c r="C13" s="71"/>
    </row>
    <row r="14" spans="2:6" ht="12.75">
      <c r="B14" s="59">
        <v>3</v>
      </c>
      <c r="C14" s="125" t="s">
        <v>64</v>
      </c>
      <c r="D14" s="130">
        <f>SUM(D15:D19)</f>
        <v>335</v>
      </c>
      <c r="E14" s="130">
        <v>1</v>
      </c>
      <c r="F14" s="36">
        <f>E14*D14</f>
        <v>335</v>
      </c>
    </row>
    <row r="15" spans="2:4" ht="12.75">
      <c r="B15" s="64">
        <v>3.02</v>
      </c>
      <c r="C15" s="126" t="s">
        <v>104</v>
      </c>
      <c r="D15">
        <v>250</v>
      </c>
    </row>
    <row r="16" spans="2:4" ht="12.75">
      <c r="B16" s="64">
        <f>B15+0.01</f>
        <v>3.03</v>
      </c>
      <c r="C16" s="126" t="s">
        <v>105</v>
      </c>
      <c r="D16">
        <v>25</v>
      </c>
    </row>
    <row r="17" spans="2:4" ht="12.75" customHeight="1">
      <c r="B17" s="64">
        <f>B16+0.01</f>
        <v>3.0399999999999996</v>
      </c>
      <c r="C17" s="126" t="s">
        <v>123</v>
      </c>
      <c r="D17">
        <v>30</v>
      </c>
    </row>
    <row r="18" spans="2:4" ht="12.75">
      <c r="B18" s="64">
        <f>B17+0.01</f>
        <v>3.0499999999999994</v>
      </c>
      <c r="C18" s="129" t="s">
        <v>106</v>
      </c>
      <c r="D18">
        <v>20</v>
      </c>
    </row>
    <row r="19" spans="2:4" ht="12.75">
      <c r="B19" s="64">
        <f>B18+0.01</f>
        <v>3.059999999999999</v>
      </c>
      <c r="C19" s="126" t="s">
        <v>131</v>
      </c>
      <c r="D19">
        <v>10</v>
      </c>
    </row>
    <row r="20" spans="2:3" ht="12.75">
      <c r="B20" s="72"/>
      <c r="C20" s="71"/>
    </row>
    <row r="21" spans="2:6" ht="12.75">
      <c r="B21" s="65">
        <v>4</v>
      </c>
      <c r="C21" s="125" t="s">
        <v>51</v>
      </c>
      <c r="D21" s="130">
        <f>SUM(D22:D27)</f>
        <v>95</v>
      </c>
      <c r="E21" s="130">
        <v>2</v>
      </c>
      <c r="F21" s="36">
        <f>E21*D21</f>
        <v>190</v>
      </c>
    </row>
    <row r="22" spans="2:4" ht="12.75">
      <c r="B22" s="64">
        <v>4.02</v>
      </c>
      <c r="C22" s="126" t="s">
        <v>107</v>
      </c>
      <c r="D22">
        <v>20</v>
      </c>
    </row>
    <row r="23" spans="2:4" ht="12.75">
      <c r="B23" s="64">
        <f>B22+0.01</f>
        <v>4.029999999999999</v>
      </c>
      <c r="C23" s="126" t="s">
        <v>108</v>
      </c>
      <c r="D23">
        <v>15</v>
      </c>
    </row>
    <row r="24" spans="2:4" ht="12.75">
      <c r="B24" s="64">
        <f>B23+0.01</f>
        <v>4.039999999999999</v>
      </c>
      <c r="C24" s="126" t="s">
        <v>223</v>
      </c>
      <c r="D24">
        <v>10</v>
      </c>
    </row>
    <row r="25" spans="2:4" ht="12.75">
      <c r="B25" s="64">
        <f>B24+0.01</f>
        <v>4.049999999999999</v>
      </c>
      <c r="C25" s="126" t="s">
        <v>109</v>
      </c>
      <c r="D25">
        <v>30</v>
      </c>
    </row>
    <row r="26" spans="2:4" ht="12.75">
      <c r="B26" s="64">
        <f>B25+0.01</f>
        <v>4.059999999999999</v>
      </c>
      <c r="C26" s="126" t="s">
        <v>110</v>
      </c>
      <c r="D26">
        <v>10</v>
      </c>
    </row>
    <row r="27" spans="2:4" ht="12.75" customHeight="1">
      <c r="B27" s="64">
        <f>B26+0.01</f>
        <v>4.0699999999999985</v>
      </c>
      <c r="C27" s="126" t="s">
        <v>126</v>
      </c>
      <c r="D27">
        <v>10</v>
      </c>
    </row>
    <row r="28" spans="2:3" ht="12.75">
      <c r="B28" s="72"/>
      <c r="C28" s="71"/>
    </row>
    <row r="29" spans="2:6" ht="12.75">
      <c r="B29" s="65">
        <v>5</v>
      </c>
      <c r="C29" s="125" t="s">
        <v>59</v>
      </c>
      <c r="D29" s="130">
        <f>D30</f>
        <v>15</v>
      </c>
      <c r="E29" s="130">
        <v>1</v>
      </c>
      <c r="F29" s="36">
        <f>E29*D29</f>
        <v>15</v>
      </c>
    </row>
    <row r="30" spans="2:4" ht="12.75">
      <c r="B30" s="64">
        <v>5.03</v>
      </c>
      <c r="C30" s="126" t="s">
        <v>127</v>
      </c>
      <c r="D30">
        <v>15</v>
      </c>
    </row>
    <row r="31" spans="2:3" ht="13.5" thickBot="1">
      <c r="B31" s="64"/>
      <c r="C31" s="67"/>
    </row>
    <row r="32" spans="2:6" ht="13.5" thickBot="1">
      <c r="B32" s="64"/>
      <c r="C32" s="132" t="s">
        <v>133</v>
      </c>
      <c r="D32" s="127">
        <f>D5+D10+D14+D21+D29</f>
        <v>515</v>
      </c>
      <c r="F32" s="131">
        <f>F5+F10+F14+F21+F29</f>
        <v>640</v>
      </c>
    </row>
    <row r="33" ht="12.75">
      <c r="D33" s="36"/>
    </row>
    <row r="35" ht="12.75">
      <c r="C35" t="s">
        <v>132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2005-03-02T22:15:30Z</cp:lastPrinted>
  <dcterms:created xsi:type="dcterms:W3CDTF">2002-08-23T18:25:17Z</dcterms:created>
  <dcterms:modified xsi:type="dcterms:W3CDTF">2005-03-04T15:55:44Z</dcterms:modified>
  <cp:category/>
  <cp:version/>
  <cp:contentType/>
  <cp:contentStatus/>
</cp:coreProperties>
</file>