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0"/>
  </bookViews>
  <sheets>
    <sheet name="Assembly Steps" sheetId="1" r:id="rId1"/>
  </sheets>
  <definedNames>
    <definedName name="_xlnm.Print_Titles" localSheetId="0">'Assembly Steps'!$1:$1</definedName>
    <definedName name="rate">#REF!</definedName>
    <definedName name="temp" localSheetId="0">'Assembly Steps'!$B$3:$B$85</definedName>
    <definedName name="temp_1" localSheetId="0">'Assembly Steps'!$B$3:$B$71</definedName>
    <definedName name="temp_2" localSheetId="0">'Assembly Steps'!$B$3:$B$97</definedName>
    <definedName name="temp_3" localSheetId="0">'Assembly Steps'!$B$3:$B$96</definedName>
    <definedName name="temp_4" localSheetId="0">'Assembly Steps'!$B$3:$B$69</definedName>
    <definedName name="temp_5" localSheetId="0">'Assembly Steps'!$B$3:$B$96</definedName>
    <definedName name="temp_6" localSheetId="0">'Assembly Steps'!$B$3:$B$69</definedName>
  </definedNames>
  <calcPr fullCalcOnLoad="1" refMode="R1C1"/>
</workbook>
</file>

<file path=xl/sharedStrings.xml><?xml version="1.0" encoding="utf-8"?>
<sst xmlns="http://schemas.openxmlformats.org/spreadsheetml/2006/main" count="213" uniqueCount="109">
  <si>
    <t xml:space="preserve"> </t>
  </si>
  <si>
    <t>Field Period Assembly Steps</t>
  </si>
  <si>
    <t>Expected Days</t>
  </si>
  <si>
    <t>Mount all turning fixture interfacing hardware</t>
  </si>
  <si>
    <t>Stage 3 (MC installation)</t>
  </si>
  <si>
    <t>Rotate right MC to stand-off position and check position</t>
  </si>
  <si>
    <t>Rotate left MC to stand-off position and check position</t>
  </si>
  <si>
    <t>Move left and right MC to final position and take gap measurements to validate shim dimensions</t>
  </si>
  <si>
    <t>Stage 4 (Final FP Assembly)</t>
  </si>
  <si>
    <t>Position and weld all ports to VV except for the two large horizontal diagnostic ports</t>
  </si>
  <si>
    <t>Attach TF coils to MC's</t>
  </si>
  <si>
    <t>Position and weld two large horizontal diagnostic ports to VV</t>
  </si>
  <si>
    <t>Comments</t>
  </si>
  <si>
    <t>Stage 2 (MC Half Period Assembly) - two operations required</t>
  </si>
  <si>
    <t>Set Type C spherical  seats; make final alignment check</t>
  </si>
  <si>
    <t>Perform final metrology position check of completed full period assembly as well as check spherical seat position of the Type-C MC that interfaces with the next FP Assembly.</t>
  </si>
  <si>
    <t>Attach VV to MC using final hardware links; secure VV at each end to MC's using temporary supports.</t>
  </si>
  <si>
    <t>Mount Type A in fixture and set spherical seats</t>
  </si>
  <si>
    <t>Mount the Type B in fixture, locating it on the Type A spherical seats; check A-to-B alignment.</t>
  </si>
  <si>
    <t>Add shims between A and B and ream 24 holes</t>
  </si>
  <si>
    <t>Bolt together Type A and B; check alignment</t>
  </si>
  <si>
    <t>Mount the Type C in fixture, locating it on the Type B spherical seats; check alignment.</t>
  </si>
  <si>
    <t>Add shims between B and C and ream 24 holes</t>
  </si>
  <si>
    <t>Bolt together Type B and C; check alignment</t>
  </si>
  <si>
    <t>Bolt together at flange interface.</t>
  </si>
  <si>
    <t>Currently assumes readjustment of stage 4 supports to accommodate rotating right side TF</t>
  </si>
  <si>
    <t>Prepare and transfer completed VV to holding area</t>
  </si>
  <si>
    <t>Set Type B spherical  seats; adjust fixture to accept Type C</t>
  </si>
  <si>
    <t>Prepare and transfer completed MC half period assembly to holding area</t>
  </si>
  <si>
    <t>Prepare and transfer completed assembly to Stage 4 area</t>
  </si>
  <si>
    <t>Mount MC/VV assembly to support frame at final assembly station; perform metrology checks</t>
  </si>
  <si>
    <t xml:space="preserve">Install shims (back off left and right MC’s as reqd); ream 24 holes  </t>
  </si>
  <si>
    <t>nb men</t>
  </si>
  <si>
    <t>man hrs</t>
  </si>
  <si>
    <t>X</t>
  </si>
  <si>
    <t>Inspect Welds</t>
  </si>
  <si>
    <t>Change platforms</t>
  </si>
  <si>
    <t>Prepare Field Period for shipment</t>
  </si>
  <si>
    <t xml:space="preserve">1 FTE Crane </t>
  </si>
  <si>
    <t>Measurement</t>
  </si>
  <si>
    <t>Extra days needed if VV needs adjusting</t>
  </si>
  <si>
    <t>Extra days needed the first time through</t>
  </si>
  <si>
    <t>Assemble left TF Coil Assembly and check position</t>
  </si>
  <si>
    <t xml:space="preserve">Transfer completed assembly to C-site test cell </t>
  </si>
  <si>
    <t>Close up VV (added blank-off flanges and weld on end plates), bakeout VV to 350 deg C and leak check</t>
  </si>
  <si>
    <t xml:space="preserve">Notes: </t>
  </si>
  <si>
    <t xml:space="preserve">22 ports at this time.  Need an alignment method to support two teams  </t>
  </si>
  <si>
    <t>It is assumed that this occurs continuously (for a 7 day work week).  This saves 5 days in the schedule.</t>
  </si>
  <si>
    <t>Assemble right TF Coil Assembly (requires support readjustment) and perform measurement checks</t>
  </si>
  <si>
    <t>Assemble external trim coils, I&amp;C, leads and coolant lines</t>
  </si>
  <si>
    <t>Stage 5 (TF Half Period Assembly)</t>
  </si>
  <si>
    <t>Establish metrology setting and monuments with respect to assembly</t>
  </si>
  <si>
    <t>See note 1</t>
  </si>
  <si>
    <t xml:space="preserve">Attach studs (hardware) on for mounting coolant lines. </t>
  </si>
  <si>
    <t xml:space="preserve">Install diagnostic loops </t>
  </si>
  <si>
    <t>Run diagnostic loop leads</t>
  </si>
  <si>
    <t xml:space="preserve">Assumes 4 loops / hr </t>
  </si>
  <si>
    <t>Loop termination and verification check</t>
  </si>
  <si>
    <t>Assumes 1 hr/wire and 2 wires per loop</t>
  </si>
  <si>
    <t>Install cooling lines to vacuum vessel</t>
  </si>
  <si>
    <t>Assumes 3 tubes per day.  There are 64 tubes per period.</t>
  </si>
  <si>
    <t>Man-hour estimates assumes working a 6 hr day.</t>
  </si>
  <si>
    <t xml:space="preserve">This assumes a one turn loop design with placement of 4 marks per hour.  An additional day has been added for repositioning the Romer arm as the VV is rotated.  </t>
  </si>
  <si>
    <t>Support MC from crane; set orientation and perform metrology checks</t>
  </si>
  <si>
    <t>Mount VV to base support fixture; perform metrology check</t>
  </si>
  <si>
    <t>Attach local protective strips to VV surface and add locating sensors to VV or MC</t>
  </si>
  <si>
    <t>Transfer MC to external support system and recheck position</t>
  </si>
  <si>
    <t>Remove temporary interference strips and locating sensors</t>
  </si>
  <si>
    <t xml:space="preserve">It is assumed that this effort is carried out during steps 7 thru 10, a parallel effort.  The 10 days is not counted in the total elapsed time. </t>
  </si>
  <si>
    <t>Mark surface for 135 loop placement and verification check</t>
  </si>
  <si>
    <t>4 marks for each of 135 loops (540 marks): Note 2</t>
  </si>
  <si>
    <t xml:space="preserve">Mount VV on VV Prep fixture (+60° position)  </t>
  </si>
  <si>
    <t xml:space="preserve">300 studs at ~ 8" spacing.   [300 studs / 30 studs per hr / 6 hrs per day]   See note 3. </t>
  </si>
  <si>
    <t>[135 diagnostic loops / 1 per hr / 6 hrs per day]</t>
  </si>
  <si>
    <t>Rotate VV to - 60° position and establish metrology settings</t>
  </si>
  <si>
    <t>Mark surface for 7 loop placement and verification check</t>
  </si>
  <si>
    <t>Stage 1 (VV Prep - min loops) - FPA that includes 13 diagnostic sensors</t>
  </si>
  <si>
    <t>Mark surface for 6 loop placement and verification check</t>
  </si>
  <si>
    <t>4 marks for each of 6 loops (540 marks): Note 2</t>
  </si>
  <si>
    <t>[6 diagnostic loops / 1 per hr / 6 hrs per day]</t>
  </si>
  <si>
    <t>Note: A Rogowski coil will be mounted at the side of Type-A on one MC half period.</t>
  </si>
  <si>
    <t>All modular coils are delivered to begin Stage 2 assembly with blatters installed at wings, temperature sensors installed and bushings (with pilot holes) at bolted interface holes.</t>
  </si>
  <si>
    <t>300 studs at ~ 8" spacing.   [300 studs / 10 studs per hr / 6 hrs per day]   Per Mike Viola, assume 10 studs per hr</t>
  </si>
  <si>
    <t>Assumes 4 loops / hr, per Geroge Labic</t>
  </si>
  <si>
    <t>Assumes 1 hr/wire and 2 wires per loop, per Geroge Labic</t>
  </si>
  <si>
    <t>Receive VV and Inspect</t>
  </si>
  <si>
    <t>Mark surface for coolant line stud placement (on half period)</t>
  </si>
  <si>
    <t xml:space="preserve">600 studs per period at ~ 8" spacing.  Metrology will be used to locate marks based on CAD defined locations.  Fine accuracy is NOT important. </t>
  </si>
  <si>
    <t xml:space="preserve">300 studs at ~ 8" spacing.   </t>
  </si>
  <si>
    <t>Receive Spool and Inspect</t>
  </si>
  <si>
    <t>Mount Spool on mounting table</t>
  </si>
  <si>
    <t>Stage 1B (Installation of magnetic loops on each Spool Piece)</t>
  </si>
  <si>
    <t>Mark surface for 15 loop placement and verification check</t>
  </si>
  <si>
    <t>[16 diagnostic loops / 1 per hr / 6 hrs per day]</t>
  </si>
  <si>
    <t>4 marks for each of 16 loops (60 marks)</t>
  </si>
  <si>
    <t>See note 4.  Assume first MCHP assembly will take 30% longer.</t>
  </si>
  <si>
    <t>Support second MC from crane; set orientation and perform metrology checks</t>
  </si>
  <si>
    <t>There may well be less than 24 ream holes because of space limitaionsl</t>
  </si>
  <si>
    <t>Perform final metrology measurements of interfacing surfaces and adjust final support base interfaces</t>
  </si>
  <si>
    <t>Assemble half period TF coil base structure</t>
  </si>
  <si>
    <t>Crane assist needed.  66 structural bolted interfaces, insulation interface between each three outer TF castings.</t>
  </si>
  <si>
    <t>Install lower TF support hardware, backed-off to accecpt TF winding</t>
  </si>
  <si>
    <t xml:space="preserve">Mount VV on VV Prep fixture (+60° position), see comment </t>
  </si>
  <si>
    <t>Step</t>
  </si>
  <si>
    <t>FPA that includes 135 diagnostic sensors</t>
  </si>
  <si>
    <t xml:space="preserve">Stage 1 (VV Prep - max loops) </t>
  </si>
  <si>
    <t>Assumes 4 loops / hr, per George Labik</t>
  </si>
  <si>
    <t>Assumes 1 hr/wire and 2 wires per loop, per George Labik</t>
  </si>
  <si>
    <t>Assumes 3 tubes per day, per Goranson.  There are 64 tubes per period.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</si>
</sst>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 vertical="top"/>
    </xf>
    <xf numFmtId="1" fontId="0" fillId="0" borderId="0" xfId="0" applyNumberFormat="1" applyFill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1" fontId="6" fillId="0" borderId="1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167" fontId="7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5.7109375" style="1" customWidth="1"/>
    <col min="2" max="2" width="59.140625" style="0" customWidth="1"/>
    <col min="3" max="3" width="5.7109375" style="1" customWidth="1"/>
    <col min="4" max="4" width="4.8515625" style="1" bestFit="1" customWidth="1"/>
    <col min="5" max="5" width="6.57421875" style="1" customWidth="1"/>
    <col min="6" max="6" width="5.28125" style="1" customWidth="1"/>
    <col min="7" max="7" width="4.8515625" style="1" customWidth="1"/>
    <col min="8" max="8" width="54.8515625" style="5" customWidth="1"/>
  </cols>
  <sheetData>
    <row r="1" spans="1:8" ht="91.5" thickBot="1">
      <c r="A1" s="35" t="s">
        <v>103</v>
      </c>
      <c r="B1" s="36" t="s">
        <v>1</v>
      </c>
      <c r="C1" s="35" t="s">
        <v>2</v>
      </c>
      <c r="D1" s="37" t="s">
        <v>32</v>
      </c>
      <c r="E1" s="37" t="s">
        <v>33</v>
      </c>
      <c r="F1" s="38" t="s">
        <v>38</v>
      </c>
      <c r="G1" s="38" t="s">
        <v>39</v>
      </c>
      <c r="H1" s="36" t="s">
        <v>12</v>
      </c>
    </row>
    <row r="2" spans="1:8" ht="15">
      <c r="A2" s="39"/>
      <c r="B2" s="40"/>
      <c r="C2" s="41"/>
      <c r="D2" s="39"/>
      <c r="E2" s="39"/>
      <c r="F2" s="39"/>
      <c r="G2" s="39"/>
      <c r="H2" s="40"/>
    </row>
    <row r="3" spans="1:8" ht="15">
      <c r="A3" s="42" t="s">
        <v>105</v>
      </c>
      <c r="B3" s="40"/>
      <c r="C3" s="43">
        <f>SUM(C4:C22)</f>
        <v>152.58333333333331</v>
      </c>
      <c r="D3" s="41"/>
      <c r="E3" s="43">
        <f>SUM(E5:E22)</f>
        <v>1022.6666666666666</v>
      </c>
      <c r="F3" s="41"/>
      <c r="G3" s="41"/>
      <c r="H3" s="44" t="s">
        <v>104</v>
      </c>
    </row>
    <row r="4" spans="1:8" ht="15">
      <c r="A4" s="39">
        <v>1</v>
      </c>
      <c r="B4" s="40" t="s">
        <v>85</v>
      </c>
      <c r="C4" s="45">
        <v>4</v>
      </c>
      <c r="D4" s="41"/>
      <c r="E4" s="46"/>
      <c r="F4" s="41"/>
      <c r="G4" s="41"/>
      <c r="H4" s="44"/>
    </row>
    <row r="5" spans="1:8" ht="14.25">
      <c r="A5" s="39">
        <f>A4+1</f>
        <v>2</v>
      </c>
      <c r="B5" s="40" t="s">
        <v>102</v>
      </c>
      <c r="C5" s="39">
        <v>1</v>
      </c>
      <c r="D5" s="39">
        <v>3</v>
      </c>
      <c r="E5" s="47">
        <f>C5*D5*8</f>
        <v>24</v>
      </c>
      <c r="F5" s="39" t="s">
        <v>34</v>
      </c>
      <c r="G5" s="39" t="s">
        <v>0</v>
      </c>
      <c r="H5" s="40"/>
    </row>
    <row r="6" spans="1:8" ht="28.5">
      <c r="A6" s="48">
        <f aca="true" t="shared" si="0" ref="A6:A21">A5+1</f>
        <v>3</v>
      </c>
      <c r="B6" s="49" t="s">
        <v>51</v>
      </c>
      <c r="C6" s="48">
        <v>4</v>
      </c>
      <c r="D6" s="39">
        <v>3</v>
      </c>
      <c r="E6" s="47">
        <f>C6*D6*8</f>
        <v>96</v>
      </c>
      <c r="F6" s="39" t="s">
        <v>34</v>
      </c>
      <c r="G6" s="39">
        <v>2</v>
      </c>
      <c r="H6" s="49"/>
    </row>
    <row r="7" spans="1:8" ht="14.25">
      <c r="A7" s="48">
        <f t="shared" si="0"/>
        <v>4</v>
      </c>
      <c r="B7" s="49" t="s">
        <v>69</v>
      </c>
      <c r="C7" s="50">
        <f>135*4/(4*6)+1</f>
        <v>23.5</v>
      </c>
      <c r="D7" s="39">
        <v>1</v>
      </c>
      <c r="E7" s="47"/>
      <c r="F7" s="39"/>
      <c r="G7" s="39">
        <v>1</v>
      </c>
      <c r="H7" s="49" t="s">
        <v>70</v>
      </c>
    </row>
    <row r="8" spans="1:8" ht="42.75">
      <c r="A8" s="48">
        <f t="shared" si="0"/>
        <v>5</v>
      </c>
      <c r="B8" s="49" t="s">
        <v>86</v>
      </c>
      <c r="C8" s="51">
        <v>4</v>
      </c>
      <c r="D8" s="39" t="s">
        <v>0</v>
      </c>
      <c r="E8" s="47" t="s">
        <v>0</v>
      </c>
      <c r="F8" s="39"/>
      <c r="G8" s="39" t="s">
        <v>0</v>
      </c>
      <c r="H8" s="49" t="s">
        <v>87</v>
      </c>
    </row>
    <row r="9" spans="1:8" ht="30.75" customHeight="1">
      <c r="A9" s="48">
        <f t="shared" si="0"/>
        <v>6</v>
      </c>
      <c r="B9" s="49" t="s">
        <v>53</v>
      </c>
      <c r="C9" s="52">
        <f>300/10/6</f>
        <v>5</v>
      </c>
      <c r="D9" s="39">
        <v>3</v>
      </c>
      <c r="E9" s="47">
        <f>C9*D9*8</f>
        <v>120</v>
      </c>
      <c r="F9" s="39" t="s">
        <v>34</v>
      </c>
      <c r="G9" s="39" t="s">
        <v>0</v>
      </c>
      <c r="H9" s="49" t="s">
        <v>82</v>
      </c>
    </row>
    <row r="10" spans="1:8" ht="14.25">
      <c r="A10" s="48">
        <f t="shared" si="0"/>
        <v>7</v>
      </c>
      <c r="B10" s="49" t="s">
        <v>54</v>
      </c>
      <c r="C10" s="47">
        <f>135/1/6</f>
        <v>22.5</v>
      </c>
      <c r="D10" s="39">
        <v>3</v>
      </c>
      <c r="E10" s="47">
        <f>C10*D10*8</f>
        <v>540</v>
      </c>
      <c r="F10" s="39" t="s">
        <v>34</v>
      </c>
      <c r="G10" s="39">
        <v>2</v>
      </c>
      <c r="H10" s="40" t="s">
        <v>73</v>
      </c>
    </row>
    <row r="11" spans="1:8" ht="14.25">
      <c r="A11" s="48">
        <f t="shared" si="0"/>
        <v>8</v>
      </c>
      <c r="B11" s="49" t="s">
        <v>55</v>
      </c>
      <c r="C11" s="47">
        <f>135/4/6</f>
        <v>5.625</v>
      </c>
      <c r="D11" s="39"/>
      <c r="E11" s="47"/>
      <c r="F11" s="39"/>
      <c r="G11" s="39"/>
      <c r="H11" s="40" t="s">
        <v>106</v>
      </c>
    </row>
    <row r="12" spans="1:8" ht="14.25">
      <c r="A12" s="48">
        <f t="shared" si="0"/>
        <v>9</v>
      </c>
      <c r="B12" s="49" t="s">
        <v>57</v>
      </c>
      <c r="C12" s="47">
        <f>135*2/1/6</f>
        <v>45</v>
      </c>
      <c r="D12" s="39"/>
      <c r="E12" s="47"/>
      <c r="F12" s="39"/>
      <c r="G12" s="39"/>
      <c r="H12" s="40" t="s">
        <v>107</v>
      </c>
    </row>
    <row r="13" spans="1:8" ht="28.5">
      <c r="A13" s="48">
        <f t="shared" si="0"/>
        <v>10</v>
      </c>
      <c r="B13" s="40" t="s">
        <v>59</v>
      </c>
      <c r="C13" s="47">
        <f>32/3</f>
        <v>10.666666666666666</v>
      </c>
      <c r="D13" s="39">
        <v>2</v>
      </c>
      <c r="E13" s="47">
        <f>C13*D13*8</f>
        <v>170.66666666666666</v>
      </c>
      <c r="F13" s="39"/>
      <c r="G13" s="39"/>
      <c r="H13" s="49" t="s">
        <v>108</v>
      </c>
    </row>
    <row r="14" spans="1:8" ht="14.25">
      <c r="A14" s="48">
        <f t="shared" si="0"/>
        <v>11</v>
      </c>
      <c r="B14" s="40" t="s">
        <v>74</v>
      </c>
      <c r="C14" s="47">
        <v>2</v>
      </c>
      <c r="D14" s="39"/>
      <c r="E14" s="39"/>
      <c r="F14" s="39"/>
      <c r="G14" s="39"/>
      <c r="H14" s="40"/>
    </row>
    <row r="15" spans="1:8" ht="14.25">
      <c r="A15" s="48">
        <f t="shared" si="0"/>
        <v>12</v>
      </c>
      <c r="B15" s="49" t="s">
        <v>75</v>
      </c>
      <c r="C15" s="50">
        <f>7*4/(4*6)+1</f>
        <v>2.166666666666667</v>
      </c>
      <c r="D15" s="39"/>
      <c r="E15" s="39"/>
      <c r="F15" s="39"/>
      <c r="G15" s="39"/>
      <c r="H15" s="40"/>
    </row>
    <row r="16" spans="1:8" ht="14.25">
      <c r="A16" s="48">
        <f t="shared" si="0"/>
        <v>13</v>
      </c>
      <c r="B16" s="49" t="s">
        <v>86</v>
      </c>
      <c r="C16" s="51">
        <v>4</v>
      </c>
      <c r="D16" s="39"/>
      <c r="E16" s="39"/>
      <c r="F16" s="39"/>
      <c r="G16" s="39"/>
      <c r="H16" s="40"/>
    </row>
    <row r="17" spans="1:8" ht="14.25">
      <c r="A17" s="48">
        <f t="shared" si="0"/>
        <v>14</v>
      </c>
      <c r="B17" s="49" t="s">
        <v>53</v>
      </c>
      <c r="C17" s="52">
        <f>300/30/6</f>
        <v>1.6666666666666667</v>
      </c>
      <c r="D17" s="39"/>
      <c r="E17" s="39"/>
      <c r="F17" s="39"/>
      <c r="G17" s="39"/>
      <c r="H17" s="40"/>
    </row>
    <row r="18" spans="1:8" ht="14.25">
      <c r="A18" s="48">
        <f t="shared" si="0"/>
        <v>15</v>
      </c>
      <c r="B18" s="49" t="s">
        <v>54</v>
      </c>
      <c r="C18" s="47">
        <f>7/1/6</f>
        <v>1.1666666666666667</v>
      </c>
      <c r="D18" s="39"/>
      <c r="E18" s="39"/>
      <c r="F18" s="39"/>
      <c r="G18" s="39"/>
      <c r="H18" s="40"/>
    </row>
    <row r="19" spans="1:8" ht="14.25">
      <c r="A19" s="48">
        <f t="shared" si="0"/>
        <v>16</v>
      </c>
      <c r="B19" s="49" t="s">
        <v>55</v>
      </c>
      <c r="C19" s="53">
        <f>7/4/6</f>
        <v>0.2916666666666667</v>
      </c>
      <c r="D19" s="39"/>
      <c r="E19" s="39"/>
      <c r="F19" s="39"/>
      <c r="G19" s="39"/>
      <c r="H19" s="40"/>
    </row>
    <row r="20" spans="1:8" ht="14.25">
      <c r="A20" s="48">
        <f t="shared" si="0"/>
        <v>17</v>
      </c>
      <c r="B20" s="49" t="s">
        <v>57</v>
      </c>
      <c r="C20" s="47">
        <f>7*2/1/6</f>
        <v>2.3333333333333335</v>
      </c>
      <c r="D20" s="39"/>
      <c r="E20" s="39"/>
      <c r="F20" s="39"/>
      <c r="G20" s="39"/>
      <c r="H20" s="40"/>
    </row>
    <row r="21" spans="1:8" ht="14.25">
      <c r="A21" s="48">
        <f t="shared" si="0"/>
        <v>18</v>
      </c>
      <c r="B21" s="40" t="s">
        <v>59</v>
      </c>
      <c r="C21" s="47">
        <f>32/3</f>
        <v>10.666666666666666</v>
      </c>
      <c r="D21" s="39"/>
      <c r="E21" s="39"/>
      <c r="F21" s="39"/>
      <c r="G21" s="39"/>
      <c r="H21" s="40"/>
    </row>
    <row r="22" spans="1:8" ht="14.25">
      <c r="A22" s="48">
        <f>A13+1</f>
        <v>11</v>
      </c>
      <c r="B22" s="40" t="s">
        <v>26</v>
      </c>
      <c r="C22" s="39">
        <v>3</v>
      </c>
      <c r="D22" s="39">
        <v>3</v>
      </c>
      <c r="E22" s="39">
        <f>C22*D22*8</f>
        <v>72</v>
      </c>
      <c r="F22" s="39" t="s">
        <v>34</v>
      </c>
      <c r="G22" s="39" t="s">
        <v>0</v>
      </c>
      <c r="H22" s="40"/>
    </row>
    <row r="23" spans="1:8" ht="12.75">
      <c r="A23" s="4"/>
      <c r="B23" s="7"/>
      <c r="C23" s="12"/>
      <c r="D23" s="3"/>
      <c r="E23" s="3"/>
      <c r="F23" s="3"/>
      <c r="G23" s="3"/>
      <c r="H23" s="7"/>
    </row>
    <row r="24" spans="1:8" ht="12.75">
      <c r="A24" s="9" t="s">
        <v>76</v>
      </c>
      <c r="B24" s="7"/>
      <c r="C24" s="29">
        <f>SUM(C25:C43)</f>
        <v>63.24999999999999</v>
      </c>
      <c r="D24" s="8"/>
      <c r="E24" s="29">
        <f>SUM(E26:E43)</f>
        <v>426.66666666666663</v>
      </c>
      <c r="F24" s="8"/>
      <c r="G24" s="8"/>
      <c r="H24" s="31" t="s">
        <v>52</v>
      </c>
    </row>
    <row r="25" spans="1:8" ht="12.75">
      <c r="A25" s="11">
        <v>1</v>
      </c>
      <c r="B25" s="7" t="s">
        <v>85</v>
      </c>
      <c r="C25" s="33">
        <v>4</v>
      </c>
      <c r="D25" s="8"/>
      <c r="E25" s="32"/>
      <c r="F25" s="8"/>
      <c r="G25" s="8"/>
      <c r="H25" s="31"/>
    </row>
    <row r="26" spans="1:8" ht="12.75">
      <c r="A26" s="3">
        <f>A25+1</f>
        <v>2</v>
      </c>
      <c r="B26" s="7" t="s">
        <v>71</v>
      </c>
      <c r="C26" s="3">
        <v>1</v>
      </c>
      <c r="D26" s="3">
        <v>3</v>
      </c>
      <c r="E26" s="24">
        <f>C26*D26*8</f>
        <v>24</v>
      </c>
      <c r="F26" s="3" t="s">
        <v>34</v>
      </c>
      <c r="G26" s="3" t="s">
        <v>0</v>
      </c>
      <c r="H26" s="7"/>
    </row>
    <row r="27" spans="1:8" ht="25.5">
      <c r="A27" s="4">
        <f aca="true" t="shared" si="1" ref="A27:A42">A26+1</f>
        <v>3</v>
      </c>
      <c r="B27" s="6" t="s">
        <v>51</v>
      </c>
      <c r="C27" s="4">
        <v>4</v>
      </c>
      <c r="D27" s="3">
        <v>3</v>
      </c>
      <c r="E27" s="24">
        <f>C27*D27*8</f>
        <v>96</v>
      </c>
      <c r="F27" s="3" t="s">
        <v>34</v>
      </c>
      <c r="G27" s="3">
        <v>2</v>
      </c>
      <c r="H27" s="6"/>
    </row>
    <row r="28" spans="1:8" ht="12.75">
      <c r="A28" s="4">
        <f t="shared" si="1"/>
        <v>4</v>
      </c>
      <c r="B28" s="6" t="s">
        <v>77</v>
      </c>
      <c r="C28" s="26">
        <f>6*4/(4*6)+1</f>
        <v>2</v>
      </c>
      <c r="D28" s="3">
        <v>1</v>
      </c>
      <c r="E28" s="24"/>
      <c r="F28" s="3"/>
      <c r="G28" s="3">
        <v>1</v>
      </c>
      <c r="H28" s="6" t="s">
        <v>78</v>
      </c>
    </row>
    <row r="29" spans="1:8" ht="12.75">
      <c r="A29" s="4">
        <f t="shared" si="1"/>
        <v>5</v>
      </c>
      <c r="B29" s="6" t="s">
        <v>86</v>
      </c>
      <c r="C29" s="15">
        <v>4</v>
      </c>
      <c r="D29" s="3" t="s">
        <v>0</v>
      </c>
      <c r="E29" s="24" t="s">
        <v>0</v>
      </c>
      <c r="F29" s="3"/>
      <c r="G29" s="3" t="s">
        <v>0</v>
      </c>
      <c r="H29" s="22" t="s">
        <v>88</v>
      </c>
    </row>
    <row r="30" spans="1:8" ht="26.25" customHeight="1">
      <c r="A30" s="4">
        <f t="shared" si="1"/>
        <v>6</v>
      </c>
      <c r="B30" s="6" t="s">
        <v>53</v>
      </c>
      <c r="C30" s="25">
        <f>300/30/6</f>
        <v>1.6666666666666667</v>
      </c>
      <c r="D30" s="3">
        <v>3</v>
      </c>
      <c r="E30" s="24">
        <f>C30*D30*8</f>
        <v>40</v>
      </c>
      <c r="F30" s="3" t="s">
        <v>34</v>
      </c>
      <c r="G30" s="3" t="s">
        <v>0</v>
      </c>
      <c r="H30" s="22" t="s">
        <v>72</v>
      </c>
    </row>
    <row r="31" spans="1:8" ht="12.75">
      <c r="A31" s="4">
        <f t="shared" si="1"/>
        <v>7</v>
      </c>
      <c r="B31" s="6" t="s">
        <v>54</v>
      </c>
      <c r="C31" s="24">
        <f>6/1/6</f>
        <v>1</v>
      </c>
      <c r="D31" s="3">
        <v>3</v>
      </c>
      <c r="E31" s="24">
        <f>C31*D31*8</f>
        <v>24</v>
      </c>
      <c r="F31" s="3" t="s">
        <v>34</v>
      </c>
      <c r="G31" s="3">
        <v>2</v>
      </c>
      <c r="H31" s="7" t="s">
        <v>79</v>
      </c>
    </row>
    <row r="32" spans="1:8" ht="12.75">
      <c r="A32" s="4">
        <f t="shared" si="1"/>
        <v>8</v>
      </c>
      <c r="B32" s="6" t="s">
        <v>55</v>
      </c>
      <c r="C32" s="24">
        <f>135/4/6</f>
        <v>5.625</v>
      </c>
      <c r="D32" s="3"/>
      <c r="E32" s="24"/>
      <c r="F32" s="3"/>
      <c r="G32" s="3"/>
      <c r="H32" s="7" t="s">
        <v>56</v>
      </c>
    </row>
    <row r="33" spans="1:8" ht="12.75">
      <c r="A33" s="4">
        <f t="shared" si="1"/>
        <v>9</v>
      </c>
      <c r="B33" s="6" t="s">
        <v>57</v>
      </c>
      <c r="C33" s="27">
        <f>6*2/1/6</f>
        <v>2</v>
      </c>
      <c r="D33" s="3"/>
      <c r="E33" s="24"/>
      <c r="F33" s="3"/>
      <c r="G33" s="3"/>
      <c r="H33" s="7" t="s">
        <v>58</v>
      </c>
    </row>
    <row r="34" spans="1:8" ht="12.75">
      <c r="A34" s="4">
        <f t="shared" si="1"/>
        <v>10</v>
      </c>
      <c r="B34" s="7" t="s">
        <v>59</v>
      </c>
      <c r="C34" s="28">
        <f>32/3</f>
        <v>10.666666666666666</v>
      </c>
      <c r="D34" s="3">
        <v>2</v>
      </c>
      <c r="E34" s="24">
        <f>C34*D34*8</f>
        <v>170.66666666666666</v>
      </c>
      <c r="F34" s="3"/>
      <c r="G34" s="3"/>
      <c r="H34" s="7" t="s">
        <v>60</v>
      </c>
    </row>
    <row r="35" spans="1:8" ht="12.75">
      <c r="A35" s="4">
        <f t="shared" si="1"/>
        <v>11</v>
      </c>
      <c r="B35" s="7" t="s">
        <v>74</v>
      </c>
      <c r="C35" s="28">
        <v>2</v>
      </c>
      <c r="D35" s="3"/>
      <c r="E35" s="3"/>
      <c r="F35" s="3"/>
      <c r="G35" s="3"/>
      <c r="H35" s="7"/>
    </row>
    <row r="36" spans="1:8" ht="12.75">
      <c r="A36" s="4">
        <f t="shared" si="1"/>
        <v>12</v>
      </c>
      <c r="B36" s="6" t="s">
        <v>75</v>
      </c>
      <c r="C36" s="26">
        <f>7*4/(4*6)+1</f>
        <v>2.166666666666667</v>
      </c>
      <c r="D36" s="3"/>
      <c r="E36" s="3"/>
      <c r="F36" s="3"/>
      <c r="G36" s="3"/>
      <c r="H36" s="7"/>
    </row>
    <row r="37" spans="1:8" ht="12.75">
      <c r="A37" s="4">
        <f t="shared" si="1"/>
        <v>13</v>
      </c>
      <c r="B37" s="6" t="s">
        <v>86</v>
      </c>
      <c r="C37" s="15">
        <v>4</v>
      </c>
      <c r="D37" s="3"/>
      <c r="E37" s="3"/>
      <c r="F37" s="3"/>
      <c r="G37" s="3"/>
      <c r="H37" s="7"/>
    </row>
    <row r="38" spans="1:8" ht="12.75">
      <c r="A38" s="4">
        <f t="shared" si="1"/>
        <v>14</v>
      </c>
      <c r="B38" s="6" t="s">
        <v>53</v>
      </c>
      <c r="C38" s="25">
        <f>300/30/6</f>
        <v>1.6666666666666667</v>
      </c>
      <c r="D38" s="3"/>
      <c r="E38" s="3"/>
      <c r="F38" s="3"/>
      <c r="G38" s="3"/>
      <c r="H38" s="7"/>
    </row>
    <row r="39" spans="1:8" ht="12.75">
      <c r="A39" s="4">
        <f t="shared" si="1"/>
        <v>15</v>
      </c>
      <c r="B39" s="6" t="s">
        <v>54</v>
      </c>
      <c r="C39" s="24">
        <f>7/1/6</f>
        <v>1.1666666666666667</v>
      </c>
      <c r="D39" s="3"/>
      <c r="E39" s="3"/>
      <c r="F39" s="3"/>
      <c r="G39" s="3"/>
      <c r="H39" s="7"/>
    </row>
    <row r="40" spans="1:8" ht="12.75">
      <c r="A40" s="4">
        <f t="shared" si="1"/>
        <v>16</v>
      </c>
      <c r="B40" s="6" t="s">
        <v>55</v>
      </c>
      <c r="C40" s="30">
        <f>7/4/6</f>
        <v>0.2916666666666667</v>
      </c>
      <c r="D40" s="3"/>
      <c r="E40" s="3"/>
      <c r="F40" s="3"/>
      <c r="G40" s="3"/>
      <c r="H40" s="7"/>
    </row>
    <row r="41" spans="1:8" ht="12.75">
      <c r="A41" s="4">
        <f t="shared" si="1"/>
        <v>17</v>
      </c>
      <c r="B41" s="6" t="s">
        <v>57</v>
      </c>
      <c r="C41" s="27">
        <f>7*2/1/6</f>
        <v>2.3333333333333335</v>
      </c>
      <c r="D41" s="3"/>
      <c r="E41" s="3"/>
      <c r="F41" s="3"/>
      <c r="G41" s="3"/>
      <c r="H41" s="7"/>
    </row>
    <row r="42" spans="1:8" ht="12.75">
      <c r="A42" s="4">
        <f t="shared" si="1"/>
        <v>18</v>
      </c>
      <c r="B42" s="7" t="s">
        <v>59</v>
      </c>
      <c r="C42" s="28">
        <f>32/3</f>
        <v>10.666666666666666</v>
      </c>
      <c r="D42" s="3"/>
      <c r="E42" s="3"/>
      <c r="F42" s="3"/>
      <c r="G42" s="3"/>
      <c r="H42" s="7"/>
    </row>
    <row r="43" spans="1:8" ht="12.75">
      <c r="A43" s="4">
        <f>A34+1</f>
        <v>11</v>
      </c>
      <c r="B43" s="7" t="s">
        <v>26</v>
      </c>
      <c r="C43" s="12">
        <v>3</v>
      </c>
      <c r="D43" s="3">
        <v>3</v>
      </c>
      <c r="E43" s="3">
        <f>C43*D43*8</f>
        <v>72</v>
      </c>
      <c r="F43" s="3" t="s">
        <v>34</v>
      </c>
      <c r="G43" s="3" t="s">
        <v>0</v>
      </c>
      <c r="H43" s="7"/>
    </row>
    <row r="44" spans="1:8" ht="12.75">
      <c r="A44" s="4"/>
      <c r="B44" s="7"/>
      <c r="C44" s="12"/>
      <c r="D44" s="3"/>
      <c r="E44" s="3"/>
      <c r="F44" s="3"/>
      <c r="G44" s="3"/>
      <c r="H44" s="7"/>
    </row>
    <row r="45" spans="1:8" ht="12.75">
      <c r="A45" s="9" t="s">
        <v>91</v>
      </c>
      <c r="B45" s="7"/>
      <c r="C45" s="29">
        <f>SUM(C46:C50)</f>
        <v>11.333333333333332</v>
      </c>
      <c r="D45" s="8"/>
      <c r="E45" s="29">
        <f>SUM(E47:E50)</f>
        <v>136</v>
      </c>
      <c r="F45" s="3"/>
      <c r="G45" s="3"/>
      <c r="H45" s="7"/>
    </row>
    <row r="46" spans="1:8" ht="12.75">
      <c r="A46" s="11">
        <v>1</v>
      </c>
      <c r="B46" s="7" t="s">
        <v>89</v>
      </c>
      <c r="C46" s="33">
        <v>2</v>
      </c>
      <c r="D46" s="8"/>
      <c r="E46" s="32"/>
      <c r="F46" s="8"/>
      <c r="G46" s="8"/>
      <c r="H46" s="31"/>
    </row>
    <row r="47" spans="1:8" ht="12.75">
      <c r="A47" s="3">
        <f>A46+1</f>
        <v>2</v>
      </c>
      <c r="B47" s="7" t="s">
        <v>90</v>
      </c>
      <c r="C47" s="3">
        <v>1</v>
      </c>
      <c r="D47" s="3">
        <v>3</v>
      </c>
      <c r="E47" s="24">
        <f>C47*D47*8</f>
        <v>24</v>
      </c>
      <c r="F47" s="3" t="s">
        <v>34</v>
      </c>
      <c r="G47" s="3" t="s">
        <v>0</v>
      </c>
      <c r="H47" s="7"/>
    </row>
    <row r="48" spans="1:8" ht="25.5">
      <c r="A48" s="4">
        <f aca="true" t="shared" si="2" ref="A48:A53">A47+1</f>
        <v>3</v>
      </c>
      <c r="B48" s="6" t="s">
        <v>51</v>
      </c>
      <c r="C48" s="4">
        <v>2</v>
      </c>
      <c r="D48" s="3">
        <v>3</v>
      </c>
      <c r="E48" s="24">
        <f>C48*D48*8</f>
        <v>48</v>
      </c>
      <c r="F48" s="3" t="s">
        <v>34</v>
      </c>
      <c r="G48" s="3">
        <v>2</v>
      </c>
      <c r="H48" s="6"/>
    </row>
    <row r="49" spans="1:8" ht="12.75">
      <c r="A49" s="4">
        <f t="shared" si="2"/>
        <v>4</v>
      </c>
      <c r="B49" s="6" t="s">
        <v>92</v>
      </c>
      <c r="C49" s="26">
        <f>16*4/(4*6)+1</f>
        <v>3.6666666666666665</v>
      </c>
      <c r="D49" s="3" t="s">
        <v>0</v>
      </c>
      <c r="E49" s="24"/>
      <c r="F49" s="3"/>
      <c r="G49" s="3">
        <v>1</v>
      </c>
      <c r="H49" s="6" t="s">
        <v>94</v>
      </c>
    </row>
    <row r="50" spans="1:8" ht="12.75">
      <c r="A50" s="4">
        <f t="shared" si="2"/>
        <v>5</v>
      </c>
      <c r="B50" s="6" t="s">
        <v>54</v>
      </c>
      <c r="C50" s="24">
        <f>16/1/6</f>
        <v>2.6666666666666665</v>
      </c>
      <c r="D50" s="3">
        <v>3</v>
      </c>
      <c r="E50" s="24">
        <f>C50*D50*8</f>
        <v>64</v>
      </c>
      <c r="F50" s="3" t="s">
        <v>34</v>
      </c>
      <c r="G50" s="3">
        <v>2</v>
      </c>
      <c r="H50" s="7" t="s">
        <v>93</v>
      </c>
    </row>
    <row r="51" spans="1:8" ht="12.75">
      <c r="A51" s="4">
        <f t="shared" si="2"/>
        <v>6</v>
      </c>
      <c r="B51" s="6" t="s">
        <v>55</v>
      </c>
      <c r="C51" s="24">
        <f>16/4/6</f>
        <v>0.6666666666666666</v>
      </c>
      <c r="D51" s="3"/>
      <c r="E51" s="24"/>
      <c r="F51" s="3"/>
      <c r="G51" s="3"/>
      <c r="H51" s="7" t="s">
        <v>83</v>
      </c>
    </row>
    <row r="52" spans="1:8" ht="12.75">
      <c r="A52" s="4">
        <f t="shared" si="2"/>
        <v>7</v>
      </c>
      <c r="B52" s="6" t="s">
        <v>57</v>
      </c>
      <c r="C52" s="27">
        <f>16*2/1/6</f>
        <v>5.333333333333333</v>
      </c>
      <c r="D52" s="3"/>
      <c r="E52" s="24"/>
      <c r="F52" s="3"/>
      <c r="G52" s="3"/>
      <c r="H52" s="7" t="s">
        <v>84</v>
      </c>
    </row>
    <row r="53" spans="1:8" ht="12.75">
      <c r="A53" s="4">
        <f t="shared" si="2"/>
        <v>8</v>
      </c>
      <c r="B53" s="7" t="s">
        <v>26</v>
      </c>
      <c r="C53" s="12">
        <v>1</v>
      </c>
      <c r="D53" s="3">
        <v>3</v>
      </c>
      <c r="E53" s="3">
        <f>C53*D53*8</f>
        <v>24</v>
      </c>
      <c r="F53" s="3" t="s">
        <v>34</v>
      </c>
      <c r="G53" s="3"/>
      <c r="H53" s="7"/>
    </row>
    <row r="54" spans="1:8" ht="12.75">
      <c r="A54" s="4"/>
      <c r="B54" s="6"/>
      <c r="C54" s="24"/>
      <c r="D54" s="3"/>
      <c r="E54" s="24"/>
      <c r="F54" s="3"/>
      <c r="G54" s="3"/>
      <c r="H54" s="7"/>
    </row>
    <row r="55" spans="1:8" ht="12.75">
      <c r="A55" s="9" t="s">
        <v>13</v>
      </c>
      <c r="B55" s="7"/>
      <c r="C55" s="10">
        <f>SUM(C56:C66)</f>
        <v>27</v>
      </c>
      <c r="D55" s="8"/>
      <c r="E55" s="10">
        <f>SUM(E56:E66)</f>
        <v>808</v>
      </c>
      <c r="F55" s="8"/>
      <c r="G55" s="8"/>
      <c r="H55" s="7" t="s">
        <v>95</v>
      </c>
    </row>
    <row r="56" spans="1:8" ht="12.75">
      <c r="A56" s="3">
        <v>1</v>
      </c>
      <c r="B56" s="6" t="s">
        <v>17</v>
      </c>
      <c r="C56" s="3">
        <v>2</v>
      </c>
      <c r="D56" s="3">
        <v>3</v>
      </c>
      <c r="E56" s="3">
        <f aca="true" t="shared" si="3" ref="E56:E66">C56*D56*8</f>
        <v>48</v>
      </c>
      <c r="F56" s="3" t="s">
        <v>34</v>
      </c>
      <c r="G56" s="3">
        <v>2</v>
      </c>
      <c r="H56" s="13"/>
    </row>
    <row r="57" spans="1:8" ht="25.5">
      <c r="A57" s="3">
        <f>A56+1</f>
        <v>2</v>
      </c>
      <c r="B57" s="6" t="s">
        <v>18</v>
      </c>
      <c r="C57" s="3">
        <v>2</v>
      </c>
      <c r="D57" s="3">
        <v>3</v>
      </c>
      <c r="E57" s="3">
        <f t="shared" si="3"/>
        <v>48</v>
      </c>
      <c r="F57" s="3" t="s">
        <v>34</v>
      </c>
      <c r="G57" s="3">
        <v>2</v>
      </c>
      <c r="H57" s="6" t="s">
        <v>80</v>
      </c>
    </row>
    <row r="58" spans="1:8" ht="12.75">
      <c r="A58" s="3">
        <f aca="true" t="shared" si="4" ref="A58:A66">A57+1</f>
        <v>3</v>
      </c>
      <c r="B58" s="6" t="s">
        <v>19</v>
      </c>
      <c r="C58" s="3">
        <v>5</v>
      </c>
      <c r="D58" s="3">
        <v>5</v>
      </c>
      <c r="E58" s="3">
        <f t="shared" si="3"/>
        <v>200</v>
      </c>
      <c r="F58" s="3" t="s">
        <v>34</v>
      </c>
      <c r="G58" s="3" t="s">
        <v>0</v>
      </c>
      <c r="H58" s="7"/>
    </row>
    <row r="59" spans="1:8" ht="12.75">
      <c r="A59" s="3">
        <v>4</v>
      </c>
      <c r="B59" s="6" t="s">
        <v>20</v>
      </c>
      <c r="C59" s="3">
        <v>2</v>
      </c>
      <c r="D59" s="3">
        <v>3</v>
      </c>
      <c r="E59" s="3">
        <f t="shared" si="3"/>
        <v>48</v>
      </c>
      <c r="F59" s="3"/>
      <c r="G59" s="3">
        <v>2</v>
      </c>
      <c r="H59" s="3">
        <f>H58+1</f>
        <v>1</v>
      </c>
    </row>
    <row r="60" spans="1:8" ht="12.75">
      <c r="A60" s="3">
        <f>A58+1</f>
        <v>4</v>
      </c>
      <c r="B60" s="6" t="s">
        <v>27</v>
      </c>
      <c r="C60" s="3">
        <v>2</v>
      </c>
      <c r="D60" s="3">
        <v>3</v>
      </c>
      <c r="E60" s="3">
        <f t="shared" si="3"/>
        <v>48</v>
      </c>
      <c r="F60" s="3" t="s">
        <v>34</v>
      </c>
      <c r="G60" s="3">
        <v>2</v>
      </c>
      <c r="H60" s="7"/>
    </row>
    <row r="61" spans="1:8" ht="25.5">
      <c r="A61" s="3">
        <f t="shared" si="4"/>
        <v>5</v>
      </c>
      <c r="B61" s="6" t="s">
        <v>21</v>
      </c>
      <c r="C61" s="3">
        <v>2</v>
      </c>
      <c r="D61" s="3">
        <v>3</v>
      </c>
      <c r="E61" s="3">
        <f t="shared" si="3"/>
        <v>48</v>
      </c>
      <c r="F61" s="3" t="s">
        <v>34</v>
      </c>
      <c r="G61" s="3">
        <v>2</v>
      </c>
      <c r="H61" s="7"/>
    </row>
    <row r="62" spans="1:8" ht="12.75">
      <c r="A62" s="3">
        <f t="shared" si="4"/>
        <v>6</v>
      </c>
      <c r="B62" s="6" t="s">
        <v>22</v>
      </c>
      <c r="C62" s="3">
        <v>5</v>
      </c>
      <c r="D62" s="3">
        <v>5</v>
      </c>
      <c r="E62" s="3">
        <f t="shared" si="3"/>
        <v>200</v>
      </c>
      <c r="F62" s="3" t="s">
        <v>34</v>
      </c>
      <c r="G62" s="3" t="s">
        <v>0</v>
      </c>
      <c r="H62" s="7"/>
    </row>
    <row r="63" spans="1:8" ht="12.75">
      <c r="A63" s="3">
        <f t="shared" si="4"/>
        <v>7</v>
      </c>
      <c r="B63" s="6" t="s">
        <v>23</v>
      </c>
      <c r="C63" s="3">
        <v>2</v>
      </c>
      <c r="D63" s="3">
        <v>3</v>
      </c>
      <c r="E63" s="3">
        <f t="shared" si="3"/>
        <v>48</v>
      </c>
      <c r="F63" s="3" t="s">
        <v>34</v>
      </c>
      <c r="G63" s="3">
        <v>2</v>
      </c>
      <c r="H63" s="7"/>
    </row>
    <row r="64" spans="1:8" ht="12.75" customHeight="1">
      <c r="A64" s="3">
        <f t="shared" si="4"/>
        <v>8</v>
      </c>
      <c r="B64" s="6" t="s">
        <v>14</v>
      </c>
      <c r="C64" s="3">
        <v>2</v>
      </c>
      <c r="D64" s="3">
        <v>3</v>
      </c>
      <c r="E64" s="3">
        <f t="shared" si="3"/>
        <v>48</v>
      </c>
      <c r="F64" s="3" t="s">
        <v>34</v>
      </c>
      <c r="G64" s="3">
        <v>2</v>
      </c>
      <c r="H64" s="7"/>
    </row>
    <row r="65" spans="1:8" ht="12.75">
      <c r="A65" s="3">
        <f t="shared" si="4"/>
        <v>9</v>
      </c>
      <c r="B65" s="6" t="s">
        <v>3</v>
      </c>
      <c r="C65" s="3">
        <v>2</v>
      </c>
      <c r="D65" s="3">
        <v>3</v>
      </c>
      <c r="E65" s="3">
        <f t="shared" si="3"/>
        <v>48</v>
      </c>
      <c r="F65" s="3" t="s">
        <v>34</v>
      </c>
      <c r="G65" s="3" t="s">
        <v>0</v>
      </c>
      <c r="H65" s="7"/>
    </row>
    <row r="66" spans="1:8" ht="25.5">
      <c r="A66" s="3">
        <f t="shared" si="4"/>
        <v>10</v>
      </c>
      <c r="B66" s="6" t="s">
        <v>28</v>
      </c>
      <c r="C66" s="3">
        <v>1</v>
      </c>
      <c r="D66" s="3">
        <v>3</v>
      </c>
      <c r="E66" s="3">
        <f t="shared" si="3"/>
        <v>24</v>
      </c>
      <c r="F66" s="3" t="s">
        <v>34</v>
      </c>
      <c r="G66" s="3" t="s">
        <v>0</v>
      </c>
      <c r="H66" s="7"/>
    </row>
    <row r="67" spans="1:8" ht="12.75">
      <c r="A67" s="3"/>
      <c r="B67" s="7"/>
      <c r="C67" s="3"/>
      <c r="D67" s="3"/>
      <c r="E67" s="3"/>
      <c r="F67" s="3"/>
      <c r="G67" s="3"/>
      <c r="H67" s="7"/>
    </row>
    <row r="68" spans="1:8" ht="12.75">
      <c r="A68" s="9" t="s">
        <v>4</v>
      </c>
      <c r="B68" s="7"/>
      <c r="C68" s="10">
        <f>SUM(C69:C82)</f>
        <v>33</v>
      </c>
      <c r="D68" s="8"/>
      <c r="E68" s="10">
        <f>SUM(E69:E82)</f>
        <v>816</v>
      </c>
      <c r="F68" s="8"/>
      <c r="G68" s="8"/>
      <c r="H68" s="7"/>
    </row>
    <row r="69" spans="1:8" ht="12.75">
      <c r="A69" s="3">
        <v>1</v>
      </c>
      <c r="B69" s="6" t="s">
        <v>64</v>
      </c>
      <c r="C69" s="3">
        <v>2</v>
      </c>
      <c r="D69" s="3">
        <v>3</v>
      </c>
      <c r="E69" s="3">
        <f aca="true" t="shared" si="5" ref="E69:E82">C69*D69*8</f>
        <v>48</v>
      </c>
      <c r="F69" s="3" t="s">
        <v>34</v>
      </c>
      <c r="G69" s="3">
        <v>2</v>
      </c>
      <c r="H69" s="7" t="s">
        <v>40</v>
      </c>
    </row>
    <row r="70" spans="1:8" s="23" customFormat="1" ht="12.75">
      <c r="A70" s="3">
        <f>A69+1</f>
        <v>2</v>
      </c>
      <c r="B70" s="7" t="s">
        <v>65</v>
      </c>
      <c r="C70" s="3">
        <v>2</v>
      </c>
      <c r="D70" s="3"/>
      <c r="E70" s="3"/>
      <c r="F70" s="3"/>
      <c r="G70" s="3"/>
      <c r="H70" s="7"/>
    </row>
    <row r="71" spans="1:8" ht="25.5">
      <c r="A71" s="4">
        <f aca="true" t="shared" si="6" ref="A71:A81">A70+1</f>
        <v>3</v>
      </c>
      <c r="B71" s="6" t="s">
        <v>63</v>
      </c>
      <c r="C71" s="4">
        <v>2</v>
      </c>
      <c r="D71" s="3">
        <v>3</v>
      </c>
      <c r="E71" s="3">
        <f t="shared" si="5"/>
        <v>48</v>
      </c>
      <c r="F71" s="3" t="s">
        <v>34</v>
      </c>
      <c r="G71" s="3">
        <v>2</v>
      </c>
      <c r="H71" s="7" t="s">
        <v>41</v>
      </c>
    </row>
    <row r="72" spans="1:8" ht="12.75">
      <c r="A72" s="4">
        <f t="shared" si="6"/>
        <v>4</v>
      </c>
      <c r="B72" s="7" t="s">
        <v>5</v>
      </c>
      <c r="C72" s="3">
        <v>3</v>
      </c>
      <c r="D72" s="3">
        <v>3</v>
      </c>
      <c r="E72" s="3">
        <f t="shared" si="5"/>
        <v>72</v>
      </c>
      <c r="F72" s="3" t="s">
        <v>34</v>
      </c>
      <c r="G72" s="3">
        <v>2</v>
      </c>
      <c r="H72" s="7"/>
    </row>
    <row r="73" spans="1:8" ht="12.75">
      <c r="A73" s="4">
        <f t="shared" si="6"/>
        <v>5</v>
      </c>
      <c r="B73" s="7" t="s">
        <v>66</v>
      </c>
      <c r="C73" s="3">
        <v>2</v>
      </c>
      <c r="D73" s="3">
        <v>3</v>
      </c>
      <c r="E73" s="3">
        <f t="shared" si="5"/>
        <v>48</v>
      </c>
      <c r="F73" s="3" t="s">
        <v>34</v>
      </c>
      <c r="G73" s="3">
        <v>2</v>
      </c>
      <c r="H73" s="7"/>
    </row>
    <row r="74" spans="1:8" ht="25.5">
      <c r="A74" s="4">
        <f t="shared" si="6"/>
        <v>6</v>
      </c>
      <c r="B74" s="6" t="s">
        <v>96</v>
      </c>
      <c r="C74" s="4">
        <v>2</v>
      </c>
      <c r="D74" s="3">
        <v>3</v>
      </c>
      <c r="E74" s="3">
        <f t="shared" si="5"/>
        <v>48</v>
      </c>
      <c r="F74" s="3" t="s">
        <v>34</v>
      </c>
      <c r="G74" s="3">
        <v>2</v>
      </c>
      <c r="H74" s="7"/>
    </row>
    <row r="75" spans="1:8" ht="12.75">
      <c r="A75" s="4">
        <f t="shared" si="6"/>
        <v>7</v>
      </c>
      <c r="B75" s="7" t="s">
        <v>6</v>
      </c>
      <c r="C75" s="3">
        <v>3</v>
      </c>
      <c r="D75" s="3">
        <v>3</v>
      </c>
      <c r="E75" s="3">
        <f t="shared" si="5"/>
        <v>72</v>
      </c>
      <c r="F75" s="3" t="s">
        <v>34</v>
      </c>
      <c r="G75" s="3">
        <v>2</v>
      </c>
      <c r="H75" s="7"/>
    </row>
    <row r="76" spans="1:8" ht="25.5">
      <c r="A76" s="4">
        <f t="shared" si="6"/>
        <v>8</v>
      </c>
      <c r="B76" s="6" t="s">
        <v>7</v>
      </c>
      <c r="C76" s="4">
        <v>2</v>
      </c>
      <c r="D76" s="3">
        <v>3</v>
      </c>
      <c r="E76" s="3">
        <f t="shared" si="5"/>
        <v>48</v>
      </c>
      <c r="F76" s="3" t="s">
        <v>34</v>
      </c>
      <c r="G76" s="3">
        <v>2</v>
      </c>
      <c r="H76" s="7"/>
    </row>
    <row r="77" spans="1:8" ht="25.5">
      <c r="A77" s="4">
        <f t="shared" si="6"/>
        <v>9</v>
      </c>
      <c r="B77" s="7" t="s">
        <v>31</v>
      </c>
      <c r="C77" s="3">
        <v>7</v>
      </c>
      <c r="D77" s="3">
        <v>5</v>
      </c>
      <c r="E77" s="3">
        <f t="shared" si="5"/>
        <v>280</v>
      </c>
      <c r="F77" s="3" t="s">
        <v>34</v>
      </c>
      <c r="G77" s="3" t="s">
        <v>0</v>
      </c>
      <c r="H77" s="6" t="s">
        <v>97</v>
      </c>
    </row>
    <row r="78" spans="1:8" ht="12.75">
      <c r="A78" s="4">
        <f t="shared" si="6"/>
        <v>10</v>
      </c>
      <c r="B78" s="6" t="s">
        <v>24</v>
      </c>
      <c r="C78" s="4">
        <v>2</v>
      </c>
      <c r="D78" s="3">
        <v>3</v>
      </c>
      <c r="E78" s="3">
        <f t="shared" si="5"/>
        <v>48</v>
      </c>
      <c r="F78" s="3"/>
      <c r="G78" s="3"/>
      <c r="H78" s="7"/>
    </row>
    <row r="79" spans="1:8" ht="38.25">
      <c r="A79" s="4">
        <f t="shared" si="6"/>
        <v>11</v>
      </c>
      <c r="B79" s="6" t="s">
        <v>15</v>
      </c>
      <c r="C79" s="4">
        <v>2</v>
      </c>
      <c r="D79" s="3">
        <v>2</v>
      </c>
      <c r="E79" s="3">
        <f t="shared" si="5"/>
        <v>32</v>
      </c>
      <c r="F79" s="3" t="s">
        <v>34</v>
      </c>
      <c r="G79" s="3">
        <v>2</v>
      </c>
      <c r="H79" s="7"/>
    </row>
    <row r="80" spans="1:8" ht="25.5">
      <c r="A80" s="4">
        <f>A79+1</f>
        <v>12</v>
      </c>
      <c r="B80" s="6" t="s">
        <v>16</v>
      </c>
      <c r="C80" s="4">
        <v>2</v>
      </c>
      <c r="D80" s="3">
        <v>3</v>
      </c>
      <c r="E80" s="3">
        <f t="shared" si="5"/>
        <v>48</v>
      </c>
      <c r="F80" s="3" t="s">
        <v>34</v>
      </c>
      <c r="G80" s="3" t="s">
        <v>0</v>
      </c>
      <c r="H80" s="7"/>
    </row>
    <row r="81" spans="1:8" ht="12.75">
      <c r="A81" s="4">
        <f t="shared" si="6"/>
        <v>13</v>
      </c>
      <c r="B81" s="6" t="s">
        <v>67</v>
      </c>
      <c r="C81" s="4">
        <v>1</v>
      </c>
      <c r="D81" s="3"/>
      <c r="E81" s="3"/>
      <c r="F81" s="3"/>
      <c r="G81" s="3"/>
      <c r="H81" s="7"/>
    </row>
    <row r="82" spans="1:8" ht="12.75">
      <c r="A82" s="4">
        <f>A81+1</f>
        <v>14</v>
      </c>
      <c r="B82" s="6" t="s">
        <v>29</v>
      </c>
      <c r="C82" s="3">
        <v>1</v>
      </c>
      <c r="D82" s="3">
        <v>3</v>
      </c>
      <c r="E82" s="3">
        <f t="shared" si="5"/>
        <v>24</v>
      </c>
      <c r="F82" s="3" t="s">
        <v>34</v>
      </c>
      <c r="G82" s="3" t="s">
        <v>0</v>
      </c>
      <c r="H82" s="7"/>
    </row>
    <row r="83" spans="1:8" ht="12.75">
      <c r="A83" s="3"/>
      <c r="B83" s="7"/>
      <c r="C83" s="3"/>
      <c r="D83" s="3"/>
      <c r="E83" s="3"/>
      <c r="F83" s="3"/>
      <c r="G83" s="3"/>
      <c r="H83" s="7"/>
    </row>
    <row r="84" spans="1:8" ht="12.75">
      <c r="A84" s="9" t="s">
        <v>8</v>
      </c>
      <c r="B84" s="7"/>
      <c r="C84" s="10">
        <f>SUM(C85:C99)-C95-5</f>
        <v>81</v>
      </c>
      <c r="D84" s="8"/>
      <c r="E84" s="10">
        <f>SUM(E85:E99)</f>
        <v>3232</v>
      </c>
      <c r="F84" s="8"/>
      <c r="G84" s="8"/>
      <c r="H84" s="7"/>
    </row>
    <row r="85" spans="1:8" ht="25.5">
      <c r="A85" s="4">
        <v>1</v>
      </c>
      <c r="B85" s="6" t="s">
        <v>30</v>
      </c>
      <c r="C85" s="4">
        <v>3</v>
      </c>
      <c r="D85" s="3">
        <v>3</v>
      </c>
      <c r="E85" s="3">
        <f aca="true" t="shared" si="7" ref="E85:E99">C85*D85*8</f>
        <v>72</v>
      </c>
      <c r="F85" s="3" t="s">
        <v>34</v>
      </c>
      <c r="G85" s="3">
        <v>2</v>
      </c>
      <c r="H85" s="7"/>
    </row>
    <row r="86" spans="1:8" s="2" customFormat="1" ht="25.5">
      <c r="A86" s="4">
        <f>A85+1</f>
        <v>2</v>
      </c>
      <c r="B86" s="6" t="s">
        <v>9</v>
      </c>
      <c r="C86" s="4">
        <v>20</v>
      </c>
      <c r="D86" s="4">
        <v>6</v>
      </c>
      <c r="E86" s="4">
        <f t="shared" si="7"/>
        <v>960</v>
      </c>
      <c r="F86" s="4" t="s">
        <v>34</v>
      </c>
      <c r="G86" s="4">
        <v>2</v>
      </c>
      <c r="H86" s="19" t="s">
        <v>46</v>
      </c>
    </row>
    <row r="87" spans="1:8" ht="12.75">
      <c r="A87" s="4">
        <f aca="true" t="shared" si="8" ref="A87:A99">A86+1</f>
        <v>3</v>
      </c>
      <c r="B87" s="6" t="s">
        <v>35</v>
      </c>
      <c r="C87" s="18">
        <v>5</v>
      </c>
      <c r="D87" s="3">
        <v>2</v>
      </c>
      <c r="E87" s="3">
        <f t="shared" si="7"/>
        <v>80</v>
      </c>
      <c r="F87" s="3"/>
      <c r="G87" s="3"/>
      <c r="H87" s="7"/>
    </row>
    <row r="88" spans="1:8" ht="12.75">
      <c r="A88" s="4">
        <f t="shared" si="8"/>
        <v>4</v>
      </c>
      <c r="B88" s="7" t="s">
        <v>42</v>
      </c>
      <c r="C88" s="3">
        <v>3</v>
      </c>
      <c r="D88" s="3">
        <v>4</v>
      </c>
      <c r="E88" s="3">
        <f t="shared" si="7"/>
        <v>96</v>
      </c>
      <c r="F88" s="3" t="s">
        <v>34</v>
      </c>
      <c r="G88" s="3">
        <v>2</v>
      </c>
      <c r="H88" s="7"/>
    </row>
    <row r="89" spans="1:8" ht="12.75">
      <c r="A89" s="4">
        <f t="shared" si="8"/>
        <v>5</v>
      </c>
      <c r="B89" s="14" t="s">
        <v>36</v>
      </c>
      <c r="C89" s="3">
        <v>2</v>
      </c>
      <c r="D89" s="3">
        <v>3</v>
      </c>
      <c r="E89" s="3">
        <f t="shared" si="7"/>
        <v>48</v>
      </c>
      <c r="F89" s="3" t="s">
        <v>34</v>
      </c>
      <c r="G89" s="3" t="s">
        <v>0</v>
      </c>
      <c r="H89" s="7"/>
    </row>
    <row r="90" spans="1:8" ht="25.5">
      <c r="A90" s="4">
        <f t="shared" si="8"/>
        <v>6</v>
      </c>
      <c r="B90" s="6" t="s">
        <v>48</v>
      </c>
      <c r="C90" s="4">
        <v>3</v>
      </c>
      <c r="D90" s="3">
        <v>4</v>
      </c>
      <c r="E90" s="3">
        <f t="shared" si="7"/>
        <v>96</v>
      </c>
      <c r="F90" s="3" t="s">
        <v>34</v>
      </c>
      <c r="G90" s="3">
        <v>2</v>
      </c>
      <c r="H90" s="6" t="s">
        <v>25</v>
      </c>
    </row>
    <row r="91" spans="1:8" ht="12.75">
      <c r="A91" s="4">
        <f t="shared" si="8"/>
        <v>7</v>
      </c>
      <c r="B91" s="7" t="s">
        <v>10</v>
      </c>
      <c r="C91" s="3">
        <v>5</v>
      </c>
      <c r="D91" s="3">
        <v>3</v>
      </c>
      <c r="E91" s="3">
        <f t="shared" si="7"/>
        <v>120</v>
      </c>
      <c r="F91" s="3" t="s">
        <v>34</v>
      </c>
      <c r="G91" s="3" t="s">
        <v>0</v>
      </c>
      <c r="H91" s="7"/>
    </row>
    <row r="92" spans="1:8" ht="12.75">
      <c r="A92" s="4">
        <f t="shared" si="8"/>
        <v>8</v>
      </c>
      <c r="B92" s="14" t="s">
        <v>36</v>
      </c>
      <c r="C92" s="4">
        <v>2</v>
      </c>
      <c r="D92" s="3">
        <v>4</v>
      </c>
      <c r="E92" s="3">
        <f>C92*D92*8</f>
        <v>64</v>
      </c>
      <c r="F92" s="3" t="s">
        <v>34</v>
      </c>
      <c r="G92" s="3" t="s">
        <v>0</v>
      </c>
      <c r="H92" s="7"/>
    </row>
    <row r="93" spans="1:8" ht="12.75">
      <c r="A93" s="4">
        <f t="shared" si="8"/>
        <v>9</v>
      </c>
      <c r="B93" s="7" t="s">
        <v>11</v>
      </c>
      <c r="C93" s="3">
        <v>8</v>
      </c>
      <c r="D93" s="3">
        <v>3</v>
      </c>
      <c r="E93" s="3">
        <f t="shared" si="7"/>
        <v>192</v>
      </c>
      <c r="F93" s="3" t="s">
        <v>34</v>
      </c>
      <c r="G93" s="3">
        <v>2</v>
      </c>
      <c r="H93" s="7"/>
    </row>
    <row r="94" spans="1:8" ht="12.75">
      <c r="A94" s="4">
        <f t="shared" si="8"/>
        <v>10</v>
      </c>
      <c r="B94" s="6" t="s">
        <v>35</v>
      </c>
      <c r="C94" s="18">
        <v>1</v>
      </c>
      <c r="D94" s="3">
        <v>2</v>
      </c>
      <c r="E94" s="3">
        <f>C94*D94*8</f>
        <v>16</v>
      </c>
      <c r="F94" s="3"/>
      <c r="G94" s="3"/>
      <c r="H94" s="7"/>
    </row>
    <row r="95" spans="1:8" ht="27.75" customHeight="1">
      <c r="A95" s="15">
        <f>A96+1</f>
        <v>12</v>
      </c>
      <c r="B95" s="20" t="s">
        <v>49</v>
      </c>
      <c r="C95" s="17">
        <v>10</v>
      </c>
      <c r="D95" s="21">
        <v>6</v>
      </c>
      <c r="E95" s="21">
        <f>C95*D95*8</f>
        <v>480</v>
      </c>
      <c r="F95" s="21" t="s">
        <v>34</v>
      </c>
      <c r="G95" s="21">
        <v>2</v>
      </c>
      <c r="H95" s="19" t="s">
        <v>68</v>
      </c>
    </row>
    <row r="96" spans="1:8" ht="25.5">
      <c r="A96" s="4">
        <f>A94+1</f>
        <v>11</v>
      </c>
      <c r="B96" s="6" t="s">
        <v>44</v>
      </c>
      <c r="C96" s="16">
        <v>20</v>
      </c>
      <c r="D96" s="3">
        <v>4</v>
      </c>
      <c r="E96" s="3">
        <f t="shared" si="7"/>
        <v>640</v>
      </c>
      <c r="F96" s="3"/>
      <c r="G96" s="3"/>
      <c r="H96" s="19" t="s">
        <v>47</v>
      </c>
    </row>
    <row r="97" spans="1:8" ht="25.5">
      <c r="A97" s="4">
        <f>A95+1</f>
        <v>13</v>
      </c>
      <c r="B97" s="6" t="s">
        <v>98</v>
      </c>
      <c r="C97" s="3">
        <v>10</v>
      </c>
      <c r="D97" s="3">
        <v>3</v>
      </c>
      <c r="E97" s="3">
        <f t="shared" si="7"/>
        <v>240</v>
      </c>
      <c r="F97" s="3" t="s">
        <v>34</v>
      </c>
      <c r="G97" s="3">
        <v>2</v>
      </c>
      <c r="H97" s="7"/>
    </row>
    <row r="98" spans="1:8" ht="12.75">
      <c r="A98" s="4">
        <f t="shared" si="8"/>
        <v>14</v>
      </c>
      <c r="B98" s="7" t="s">
        <v>37</v>
      </c>
      <c r="C98" s="3">
        <v>2</v>
      </c>
      <c r="D98" s="3">
        <v>3</v>
      </c>
      <c r="E98" s="3">
        <f t="shared" si="7"/>
        <v>48</v>
      </c>
      <c r="F98" s="3" t="s">
        <v>34</v>
      </c>
      <c r="G98" s="3" t="s">
        <v>0</v>
      </c>
      <c r="H98" s="7"/>
    </row>
    <row r="99" spans="1:8" ht="12.75">
      <c r="A99" s="4">
        <f t="shared" si="8"/>
        <v>15</v>
      </c>
      <c r="B99" s="6" t="s">
        <v>43</v>
      </c>
      <c r="C99" s="3">
        <v>2</v>
      </c>
      <c r="D99" s="3">
        <v>5</v>
      </c>
      <c r="E99" s="3">
        <f t="shared" si="7"/>
        <v>80</v>
      </c>
      <c r="F99" s="3" t="s">
        <v>34</v>
      </c>
      <c r="G99" s="3" t="s">
        <v>0</v>
      </c>
      <c r="H99" s="7"/>
    </row>
    <row r="100" spans="1:8" ht="12.75">
      <c r="A100" s="4"/>
      <c r="B100" s="6"/>
      <c r="C100" s="3"/>
      <c r="D100" s="3"/>
      <c r="E100" s="3"/>
      <c r="F100" s="3"/>
      <c r="G100" s="3"/>
      <c r="H100" s="7"/>
    </row>
    <row r="101" spans="1:8" ht="12.75">
      <c r="A101" s="9" t="s">
        <v>50</v>
      </c>
      <c r="B101" s="6"/>
      <c r="C101" s="3"/>
      <c r="D101" s="3"/>
      <c r="E101" s="3"/>
      <c r="F101" s="3"/>
      <c r="G101" s="3"/>
      <c r="H101" s="7"/>
    </row>
    <row r="102" spans="1:8" ht="25.5">
      <c r="A102" s="4">
        <v>1</v>
      </c>
      <c r="B102" s="6" t="s">
        <v>99</v>
      </c>
      <c r="C102" s="4">
        <v>3</v>
      </c>
      <c r="D102" s="3">
        <v>3</v>
      </c>
      <c r="E102" s="3">
        <f>C102*D102*8</f>
        <v>72</v>
      </c>
      <c r="F102" s="3" t="s">
        <v>34</v>
      </c>
      <c r="G102" s="3"/>
      <c r="H102" s="6" t="s">
        <v>100</v>
      </c>
    </row>
    <row r="103" spans="1:8" ht="12.75">
      <c r="A103" s="4">
        <f>A102+1</f>
        <v>2</v>
      </c>
      <c r="B103" s="6" t="s">
        <v>101</v>
      </c>
      <c r="C103" s="18">
        <v>2</v>
      </c>
      <c r="D103" s="3">
        <v>2</v>
      </c>
      <c r="E103" s="3">
        <f>C103*D103*8</f>
        <v>32</v>
      </c>
      <c r="F103" s="3"/>
      <c r="G103" s="3"/>
      <c r="H103" s="7"/>
    </row>
    <row r="104" spans="1:8" ht="12.75">
      <c r="A104" s="4">
        <f>A103+1</f>
        <v>3</v>
      </c>
      <c r="B104" s="6" t="s">
        <v>0</v>
      </c>
      <c r="C104" s="3"/>
      <c r="D104" s="3"/>
      <c r="E104" s="3"/>
      <c r="F104" s="3"/>
      <c r="G104" s="3"/>
      <c r="H104" s="7"/>
    </row>
    <row r="105" spans="1:8" ht="12.75">
      <c r="A105" s="4">
        <f>A104+1</f>
        <v>4</v>
      </c>
      <c r="B105" s="7" t="s">
        <v>0</v>
      </c>
      <c r="C105" s="3"/>
      <c r="D105" s="3"/>
      <c r="E105" s="3"/>
      <c r="F105" s="3"/>
      <c r="G105" s="3"/>
      <c r="H105" s="7"/>
    </row>
    <row r="106" spans="1:8" ht="12.75">
      <c r="A106" s="9"/>
      <c r="B106" s="6"/>
      <c r="C106" s="3"/>
      <c r="D106" s="3"/>
      <c r="E106" s="3"/>
      <c r="F106" s="3"/>
      <c r="G106" s="3"/>
      <c r="H106" s="7"/>
    </row>
    <row r="107" ht="12.75">
      <c r="B107" s="34"/>
    </row>
    <row r="110" ht="12.75">
      <c r="B110" t="s">
        <v>45</v>
      </c>
    </row>
    <row r="111" spans="1:2" ht="12.75">
      <c r="A111" s="1">
        <v>1</v>
      </c>
      <c r="B111" t="s">
        <v>61</v>
      </c>
    </row>
    <row r="112" spans="1:2" ht="12.75">
      <c r="A112" s="1">
        <v>2</v>
      </c>
      <c r="B112" t="s">
        <v>62</v>
      </c>
    </row>
    <row r="113" spans="1:2" ht="12.75">
      <c r="A113" s="1">
        <v>3</v>
      </c>
      <c r="B113" t="s">
        <v>81</v>
      </c>
    </row>
  </sheetData>
  <printOptions gridLines="1"/>
  <pageMargins left="0.75" right="0.75" top="1" bottom="1" header="0.5" footer="0.5"/>
  <pageSetup horizontalDpi="600" verticalDpi="600" orientation="landscape" scale="72" r:id="rId1"/>
  <headerFooter alignWithMargins="0">
    <oddFooter>&amp;L&amp;F&amp;C&amp;P&amp;R&amp;D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2005-10-14T19:10:02Z</cp:lastPrinted>
  <dcterms:created xsi:type="dcterms:W3CDTF">2002-08-23T18:25:17Z</dcterms:created>
  <dcterms:modified xsi:type="dcterms:W3CDTF">2005-10-24T18:07:27Z</dcterms:modified>
  <cp:category/>
  <cp:version/>
  <cp:contentType/>
  <cp:contentStatus/>
</cp:coreProperties>
</file>