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6" windowWidth="16212" windowHeight="8268" tabRatio="848" activeTab="0"/>
  </bookViews>
  <sheets>
    <sheet name="Stage 3" sheetId="1" r:id="rId1"/>
    <sheet name="Stage 5" sheetId="2" r:id="rId2"/>
    <sheet name="Final machine asmbly" sheetId="3" r:id="rId3"/>
    <sheet name="Timeline" sheetId="4" r:id="rId4"/>
  </sheets>
  <definedNames>
    <definedName name="rate">'Stage 3'!$I$2</definedName>
  </definedNames>
  <calcPr fullCalcOnLoad="1"/>
</workbook>
</file>

<file path=xl/sharedStrings.xml><?xml version="1.0" encoding="utf-8"?>
<sst xmlns="http://schemas.openxmlformats.org/spreadsheetml/2006/main" count="336" uniqueCount="141">
  <si>
    <t xml:space="preserve"> </t>
  </si>
  <si>
    <t>Comments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</si>
  <si>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</si>
  <si>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</si>
  <si>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</si>
  <si>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</si>
  <si>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</si>
  <si>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</si>
  <si>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</si>
  <si>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</si>
  <si>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</si>
  <si>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</si>
  <si>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</si>
  <si>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</si>
  <si>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wks</t>
  </si>
  <si>
    <t>Test cell hook adaptor plate</t>
  </si>
  <si>
    <t>VV support system</t>
  </si>
  <si>
    <t>Hilman roller - 8-0T plus R &amp; U guides</t>
  </si>
  <si>
    <t>Based on Hilman phone quote</t>
  </si>
  <si>
    <t>Rate</t>
  </si>
  <si>
    <t>Hours</t>
  </si>
  <si>
    <t>($/hr)</t>
  </si>
  <si>
    <t>Stress Analysis</t>
  </si>
  <si>
    <t xml:space="preserve">  </t>
  </si>
  <si>
    <t>Month</t>
  </si>
  <si>
    <t>Hardware &amp; Misc items</t>
  </si>
  <si>
    <t>Manpower Cost Estimate</t>
  </si>
  <si>
    <t>% time</t>
  </si>
  <si>
    <t>weldment plus some machined structure</t>
  </si>
  <si>
    <t>SISSCO 3 Actuator Lift System</t>
  </si>
  <si>
    <t>VV/MC clearance report (for VVSA1, 2 and 3)</t>
  </si>
  <si>
    <t>Revise drawings as needed per FDR input</t>
  </si>
  <si>
    <t>Brown</t>
  </si>
  <si>
    <t>Morris</t>
  </si>
  <si>
    <t>Fan</t>
  </si>
  <si>
    <t>Generate laser trace drawing for each screen</t>
  </si>
  <si>
    <t>AirLoc Wedgmount Precision Levelers</t>
  </si>
  <si>
    <t>Based on phone quote</t>
  </si>
  <si>
    <t>Bushnell Laser Boresighter</t>
  </si>
  <si>
    <t>Cost included in Mike Viola's WBS</t>
  </si>
  <si>
    <t>Misc assembly Cost</t>
  </si>
  <si>
    <t>MC I-beam upper support at Type-A</t>
  </si>
  <si>
    <t>weldment plus some machining</t>
  </si>
  <si>
    <t>Engineering (Brown)</t>
  </si>
  <si>
    <t xml:space="preserve">Drafting (Morris) </t>
  </si>
  <si>
    <t xml:space="preserve">   Details of remaining Manhour needs</t>
  </si>
  <si>
    <t>Analyze single point lift</t>
  </si>
  <si>
    <t xml:space="preserve"> - </t>
  </si>
  <si>
    <t>MC upper support at Type-C - inboard</t>
  </si>
  <si>
    <t>MC upper support at Type-C - outbd</t>
  </si>
  <si>
    <t>Port 4 handling structure</t>
  </si>
  <si>
    <t>Structure weldment (estimated weight)</t>
  </si>
  <si>
    <t>Perform structural analysis</t>
  </si>
  <si>
    <t>Design follow-up and preliminary analysis</t>
  </si>
  <si>
    <t>Hardware &amp; Masc. items</t>
  </si>
  <si>
    <t>Final Machine Assembly Fixture Costs</t>
  </si>
  <si>
    <t>FPA Fixture Hardware Cost Estimates</t>
  </si>
  <si>
    <t>Stage 3 - MC Assembly Fixture Cost</t>
  </si>
  <si>
    <t>Stage 5 - Final FP Assembly Fixtrue Cost</t>
  </si>
  <si>
    <t xml:space="preserve">FPA base support system </t>
  </si>
  <si>
    <t>Estimate</t>
  </si>
  <si>
    <t>Thomson linear motion components</t>
  </si>
  <si>
    <t>Spool piece support system</t>
  </si>
  <si>
    <t>MC base support system (left / rt side)</t>
  </si>
  <si>
    <t>Assumes 3 days of shop time</t>
  </si>
  <si>
    <t>Rt side laser screen weldment (new parts)</t>
  </si>
  <si>
    <t>Reworked left side laser screen weldment</t>
  </si>
  <si>
    <t>Internet price (one spare included)</t>
  </si>
  <si>
    <t>Misc. assembly Cost</t>
  </si>
  <si>
    <t>Estimate is for one Stage 5 units</t>
  </si>
  <si>
    <t xml:space="preserve"> Total Cost for one unit</t>
  </si>
  <si>
    <t>Item</t>
  </si>
  <si>
    <t>Hardware cost for second unit (exckudes items 3 &amp; 4)</t>
  </si>
  <si>
    <t>TOTAL COST</t>
  </si>
  <si>
    <t>Estimate is for one Stage 3 unit</t>
  </si>
  <si>
    <t xml:space="preserve"> TOTAL COST </t>
  </si>
  <si>
    <t xml:space="preserve">FPA base motor driven linear screw system </t>
  </si>
  <si>
    <t xml:space="preserve">Spool piece support linear screw system </t>
  </si>
  <si>
    <t>Existing system already available</t>
  </si>
  <si>
    <t>Assumes 2.5 wk shop hours</t>
  </si>
  <si>
    <t>Shop supplied (included in Viola's estimeate)</t>
  </si>
  <si>
    <t>Assembly sequence plan and Installation procedure</t>
  </si>
  <si>
    <t>Based on phone quote (assume 4 pt supt)</t>
  </si>
  <si>
    <t>Assumes 5 wk shop hours</t>
  </si>
  <si>
    <t>Complete dwg package &amp; release drawings</t>
  </si>
  <si>
    <t>Nook screw system (no motor needed)</t>
  </si>
  <si>
    <t>Estimate for 3 FP's and 3 Spool Fixtures</t>
  </si>
  <si>
    <t>TF local temporary supports</t>
  </si>
  <si>
    <t>Type-C side support structure</t>
  </si>
  <si>
    <t>Weight based on CAD model</t>
  </si>
  <si>
    <t>Weight estimate</t>
  </si>
  <si>
    <t>Test cell metrology layout drawing</t>
  </si>
  <si>
    <t>Stage 5 assembly platform</t>
  </si>
  <si>
    <t>Complete dwg package &amp; release for fabrication</t>
  </si>
  <si>
    <t>Complete FP support and platform models</t>
  </si>
  <si>
    <t>ESTIMATE START AND END DATES</t>
  </si>
  <si>
    <t>ITEM</t>
  </si>
  <si>
    <t>TASK</t>
  </si>
  <si>
    <t>START</t>
  </si>
  <si>
    <t>END</t>
  </si>
  <si>
    <t>COMMENTS</t>
  </si>
  <si>
    <t>Complete</t>
  </si>
  <si>
    <t xml:space="preserve">Structural Analysis </t>
  </si>
  <si>
    <t xml:space="preserve">HALF PERIOD ASSEMBLY </t>
  </si>
  <si>
    <t>Assembly sequence plan drafted</t>
  </si>
  <si>
    <t>Dimensional control plan drafted</t>
  </si>
  <si>
    <t xml:space="preserve">MC INSTALLATION </t>
  </si>
  <si>
    <t xml:space="preserve">FINAL FP ASSEMBLY </t>
  </si>
  <si>
    <t>FINAL MACHINE ASSEMBLY</t>
  </si>
  <si>
    <t xml:space="preserve">Complete SISSCO/support frame interface </t>
  </si>
  <si>
    <t>Finalize drawings for internal review and outside quote</t>
  </si>
  <si>
    <t>Transportation study (move between test cells)</t>
  </si>
  <si>
    <t>Flange bolt/VV support access platform</t>
  </si>
  <si>
    <t>Stage 3 support FDR</t>
  </si>
  <si>
    <t>Revise drawings per FDR input and release for Fab</t>
  </si>
  <si>
    <t>PDR</t>
  </si>
  <si>
    <t xml:space="preserve"> FDR</t>
  </si>
  <si>
    <t>Complete models and dwgs for test cell metrology layout</t>
  </si>
  <si>
    <t xml:space="preserve">Complete drawing package </t>
  </si>
  <si>
    <t xml:space="preserve">Complete Stage 6 support </t>
  </si>
  <si>
    <t>Complete platform models</t>
  </si>
  <si>
    <t>Complete FP support models</t>
  </si>
  <si>
    <t>Complete Stage 6 support models</t>
  </si>
  <si>
    <t>Resp</t>
  </si>
  <si>
    <t>Ellis</t>
  </si>
  <si>
    <t>Brooks</t>
  </si>
  <si>
    <t>Note:  1.  Access platform may be covered by Viola but added handling fixtures may be need for Station 2 and 3</t>
  </si>
  <si>
    <t xml:space="preserve">          2.  Additional design time is needed to add locating pins and optional alignment system for left MCHP</t>
  </si>
  <si>
    <t xml:space="preserve">          3.  Additional design time is needed to rework laser supports and laser electrical connections.</t>
  </si>
  <si>
    <t>5.1.1</t>
  </si>
  <si>
    <t>Design followup &amp; prelim analysis</t>
  </si>
  <si>
    <t>Sequence plan</t>
  </si>
  <si>
    <t>Designer</t>
  </si>
  <si>
    <t>Developed for start of each period</t>
  </si>
  <si>
    <t>Metrology Plan</t>
  </si>
  <si>
    <t>Elis</t>
  </si>
  <si>
    <t>Additional handling fixtures</t>
  </si>
  <si>
    <t>2.5 wks</t>
  </si>
  <si>
    <t>Laser mounting brackets (3 per MCHP)</t>
  </si>
  <si>
    <t>Left side base grout plates</t>
  </si>
  <si>
    <t>MCHP lift fixture frame weldment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</si>
</sst>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  <numFmt numFmtId="173" formatCode="[$-409]h:mm:ss\ AM/PM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" xfId="0" applyNumberFormat="1" applyBorder="1" applyAlignment="1">
      <alignment/>
    </xf>
    <xf numFmtId="41" fontId="1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41" fontId="0" fillId="0" borderId="1" xfId="15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41" fontId="1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41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7" fontId="1" fillId="3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 vertical="top"/>
    </xf>
    <xf numFmtId="167" fontId="1" fillId="3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72" fontId="0" fillId="0" borderId="0" xfId="0" applyNumberFormat="1" applyAlignment="1">
      <alignment horizontal="center" vertical="top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72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172" fontId="5" fillId="4" borderId="0" xfId="0" applyNumberFormat="1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4">
      <pane ySplit="5304" topLeftCell="BM39" activePane="bottomLeft" state="split"/>
      <selection pane="topLeft" activeCell="D57" sqref="D57"/>
      <selection pane="bottomLeft" activeCell="H47" sqref="H47"/>
    </sheetView>
  </sheetViews>
  <sheetFormatPr defaultColWidth="9.140625" defaultRowHeight="12.75"/>
  <cols>
    <col min="1" max="1" width="3.57421875" style="0" customWidth="1"/>
    <col min="2" max="2" width="44.003906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7" max="7" width="11.28125" style="0" bestFit="1" customWidth="1"/>
    <col min="8" max="8" width="39.8515625" style="0" customWidth="1"/>
    <col min="9" max="9" width="7.421875" style="0" customWidth="1"/>
    <col min="10" max="10" width="5.28125" style="24" customWidth="1"/>
    <col min="11" max="11" width="4.7109375" style="0" customWidth="1"/>
  </cols>
  <sheetData>
    <row r="1" spans="2:4" ht="12.75">
      <c r="B1" s="2" t="s">
        <v>56</v>
      </c>
      <c r="C1" s="1"/>
      <c r="D1" s="1"/>
    </row>
    <row r="2" spans="2:9" ht="12.75">
      <c r="B2" s="2"/>
      <c r="C2" s="1"/>
      <c r="D2" s="1"/>
      <c r="H2" s="8" t="s">
        <v>2</v>
      </c>
      <c r="I2" s="1">
        <v>81</v>
      </c>
    </row>
    <row r="3" spans="3:9" ht="12.75">
      <c r="C3" s="9" t="s">
        <v>3</v>
      </c>
      <c r="D3" s="1"/>
      <c r="F3" s="1"/>
      <c r="I3" s="1" t="s">
        <v>0</v>
      </c>
    </row>
    <row r="4" spans="1:9" ht="12.75">
      <c r="A4" s="9"/>
      <c r="B4" s="9"/>
      <c r="C4" s="9" t="s">
        <v>4</v>
      </c>
      <c r="D4" s="9" t="s">
        <v>5</v>
      </c>
      <c r="E4" s="9" t="s">
        <v>3</v>
      </c>
      <c r="F4" s="9"/>
      <c r="G4" s="9" t="s">
        <v>6</v>
      </c>
      <c r="H4" s="1"/>
      <c r="I4" s="10" t="s">
        <v>7</v>
      </c>
    </row>
    <row r="5" spans="1:9" ht="13.5" thickBot="1">
      <c r="A5" s="4" t="s">
        <v>0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11</v>
      </c>
      <c r="H5" s="4" t="s">
        <v>1</v>
      </c>
      <c r="I5" s="4" t="s">
        <v>13</v>
      </c>
    </row>
    <row r="6" spans="1:8" ht="12.75">
      <c r="A6" s="18" t="s">
        <v>57</v>
      </c>
      <c r="B6" s="19"/>
      <c r="H6" s="2" t="s">
        <v>74</v>
      </c>
    </row>
    <row r="7" spans="1:9" ht="12.75">
      <c r="A7" s="20"/>
      <c r="B7" s="21" t="s">
        <v>65</v>
      </c>
      <c r="C7" s="11">
        <v>300</v>
      </c>
      <c r="D7" s="1">
        <v>4</v>
      </c>
      <c r="E7" s="12">
        <f>C7*D7</f>
        <v>1200</v>
      </c>
      <c r="F7" s="1">
        <v>2</v>
      </c>
      <c r="G7" s="13">
        <f>E7*F7</f>
        <v>2400</v>
      </c>
      <c r="I7" s="17">
        <f>G7/rate</f>
        <v>29.62962962962963</v>
      </c>
    </row>
    <row r="8" spans="2:9" ht="12.75">
      <c r="B8" t="s">
        <v>66</v>
      </c>
      <c r="C8" s="11" t="s">
        <v>0</v>
      </c>
      <c r="D8" s="1" t="s">
        <v>0</v>
      </c>
      <c r="E8" s="14" t="s">
        <v>0</v>
      </c>
      <c r="F8" s="1">
        <v>2</v>
      </c>
      <c r="G8" s="13">
        <v>1944</v>
      </c>
      <c r="H8" t="s">
        <v>64</v>
      </c>
      <c r="I8" s="17">
        <f>G8/rate</f>
        <v>24</v>
      </c>
    </row>
    <row r="9" spans="2:9" ht="12.75">
      <c r="B9" s="21" t="s">
        <v>15</v>
      </c>
      <c r="C9" s="11">
        <v>300</v>
      </c>
      <c r="D9" s="1">
        <v>7</v>
      </c>
      <c r="E9" s="12">
        <f>C9*D9</f>
        <v>2100</v>
      </c>
      <c r="F9" s="1">
        <v>1</v>
      </c>
      <c r="G9" s="13">
        <f>E9*F9</f>
        <v>2100</v>
      </c>
      <c r="I9" s="17">
        <f>G9/rate</f>
        <v>25.925925925925927</v>
      </c>
    </row>
    <row r="10" spans="2:9" ht="12.75">
      <c r="B10" s="21" t="s">
        <v>29</v>
      </c>
      <c r="C10" s="11"/>
      <c r="D10" s="1"/>
      <c r="E10" s="12"/>
      <c r="F10" s="1"/>
      <c r="G10" s="13">
        <v>0</v>
      </c>
      <c r="H10" t="s">
        <v>39</v>
      </c>
      <c r="I10" s="17"/>
    </row>
    <row r="11" spans="2:9" ht="12.75">
      <c r="B11" s="21" t="s">
        <v>41</v>
      </c>
      <c r="C11" s="11">
        <v>579</v>
      </c>
      <c r="D11" s="1">
        <v>4</v>
      </c>
      <c r="E11" s="12">
        <f>C11*D11</f>
        <v>2316</v>
      </c>
      <c r="F11" s="1">
        <v>1</v>
      </c>
      <c r="G11" s="13">
        <f>E11*F11</f>
        <v>2316</v>
      </c>
      <c r="H11" t="s">
        <v>28</v>
      </c>
      <c r="I11" s="17"/>
    </row>
    <row r="12" spans="2:9" ht="12.75">
      <c r="B12" s="21" t="s">
        <v>48</v>
      </c>
      <c r="C12" s="11">
        <v>160</v>
      </c>
      <c r="D12" s="1">
        <v>4</v>
      </c>
      <c r="E12" s="12">
        <f>C12*D12</f>
        <v>640</v>
      </c>
      <c r="F12" s="1">
        <v>1</v>
      </c>
      <c r="G12" s="13">
        <f>E12*F12</f>
        <v>640</v>
      </c>
      <c r="H12" t="s">
        <v>28</v>
      </c>
      <c r="I12" s="17"/>
    </row>
    <row r="13" spans="2:9" ht="12.75">
      <c r="B13" s="21" t="s">
        <v>49</v>
      </c>
      <c r="C13" s="11">
        <v>60</v>
      </c>
      <c r="D13" s="1">
        <v>7</v>
      </c>
      <c r="E13" s="12">
        <f>C13*D13</f>
        <v>420</v>
      </c>
      <c r="F13" s="1">
        <v>3</v>
      </c>
      <c r="G13" s="13">
        <f>E13*F13</f>
        <v>1260</v>
      </c>
      <c r="H13" t="s">
        <v>42</v>
      </c>
      <c r="I13" s="17"/>
    </row>
    <row r="14" spans="2:11" ht="12.75">
      <c r="B14" t="s">
        <v>63</v>
      </c>
      <c r="C14" s="11">
        <v>2938</v>
      </c>
      <c r="D14" s="1">
        <v>4</v>
      </c>
      <c r="E14" s="12">
        <f>C14*D14</f>
        <v>11752</v>
      </c>
      <c r="F14" s="42">
        <v>1</v>
      </c>
      <c r="G14" s="13">
        <f>E14*F14</f>
        <v>11752</v>
      </c>
      <c r="H14" t="s">
        <v>28</v>
      </c>
      <c r="I14" s="17">
        <f>G14/rate</f>
        <v>145.08641975308643</v>
      </c>
      <c r="K14" s="41"/>
    </row>
    <row r="15" spans="2:9" ht="12.75">
      <c r="B15" t="s">
        <v>16</v>
      </c>
      <c r="C15" s="11">
        <v>1411</v>
      </c>
      <c r="D15" s="1">
        <v>4</v>
      </c>
      <c r="E15" s="12">
        <f>C15*D15</f>
        <v>5644</v>
      </c>
      <c r="F15" s="1">
        <v>1</v>
      </c>
      <c r="G15" s="13">
        <f>E15*F15</f>
        <v>5644</v>
      </c>
      <c r="H15" t="s">
        <v>28</v>
      </c>
      <c r="I15" s="17">
        <f>G15/rate</f>
        <v>69.67901234567901</v>
      </c>
    </row>
    <row r="16" spans="2:9" ht="12.75">
      <c r="B16" t="s">
        <v>17</v>
      </c>
      <c r="C16" s="11"/>
      <c r="E16" s="1">
        <v>950</v>
      </c>
      <c r="F16" s="1">
        <v>8</v>
      </c>
      <c r="G16" s="13">
        <f>F16*E16</f>
        <v>7600</v>
      </c>
      <c r="H16" t="s">
        <v>18</v>
      </c>
      <c r="I16" s="17"/>
    </row>
    <row r="17" spans="2:9" ht="12.75">
      <c r="B17" t="s">
        <v>36</v>
      </c>
      <c r="C17" s="11"/>
      <c r="E17" s="1">
        <v>315</v>
      </c>
      <c r="F17" s="1">
        <v>6</v>
      </c>
      <c r="G17" s="13">
        <f>F17*E17</f>
        <v>1890</v>
      </c>
      <c r="H17" t="s">
        <v>37</v>
      </c>
      <c r="I17" s="17"/>
    </row>
    <row r="18" spans="2:9" ht="12.75">
      <c r="B18" t="s">
        <v>38</v>
      </c>
      <c r="C18" s="11"/>
      <c r="E18" s="1">
        <v>34.97</v>
      </c>
      <c r="F18" s="1">
        <v>7</v>
      </c>
      <c r="G18" s="13">
        <f>F18*E18</f>
        <v>244.79</v>
      </c>
      <c r="H18" t="s">
        <v>67</v>
      </c>
      <c r="I18" s="17"/>
    </row>
    <row r="19" spans="2:9" ht="12.75">
      <c r="B19" t="s">
        <v>112</v>
      </c>
      <c r="C19" s="11" t="s">
        <v>0</v>
      </c>
      <c r="D19" s="1" t="s">
        <v>0</v>
      </c>
      <c r="E19" s="14" t="s">
        <v>0</v>
      </c>
      <c r="F19" s="1" t="s">
        <v>0</v>
      </c>
      <c r="G19" s="45">
        <v>0</v>
      </c>
      <c r="H19" t="s">
        <v>80</v>
      </c>
      <c r="I19" s="17">
        <f>G19/rate</f>
        <v>0</v>
      </c>
    </row>
    <row r="20" spans="2:7" ht="12.75">
      <c r="B20" t="s">
        <v>25</v>
      </c>
      <c r="C20" s="11" t="s">
        <v>0</v>
      </c>
      <c r="D20" s="1"/>
      <c r="E20" s="14" t="s">
        <v>0</v>
      </c>
      <c r="F20" s="1"/>
      <c r="G20" s="13">
        <v>1000</v>
      </c>
    </row>
    <row r="21" spans="2:9" ht="13.5" thickBot="1">
      <c r="B21" t="s">
        <v>40</v>
      </c>
      <c r="C21" s="11"/>
      <c r="D21" s="1"/>
      <c r="E21" s="14"/>
      <c r="F21" s="1"/>
      <c r="G21" s="29">
        <v>8100</v>
      </c>
      <c r="H21" t="s">
        <v>79</v>
      </c>
      <c r="I21" s="44">
        <f>G21/rate</f>
        <v>100</v>
      </c>
    </row>
    <row r="22" spans="7:11" ht="12.75">
      <c r="G22" s="27">
        <f>SUM(G7:G21)</f>
        <v>46890.79</v>
      </c>
      <c r="I22" s="22">
        <f>SUM(I7:I21)</f>
        <v>394.320987654321</v>
      </c>
      <c r="J22" s="23">
        <f>I22/40</f>
        <v>9.858024691358025</v>
      </c>
      <c r="K22" t="s">
        <v>14</v>
      </c>
    </row>
    <row r="23" spans="7:10" ht="12.75">
      <c r="G23" s="27"/>
      <c r="I23" s="22"/>
      <c r="J23" s="23"/>
    </row>
    <row r="24" spans="1:10" ht="12.75">
      <c r="A24" s="10"/>
      <c r="C24" s="1"/>
      <c r="D24" s="1"/>
      <c r="F24" s="10" t="s">
        <v>19</v>
      </c>
      <c r="I24" s="1"/>
      <c r="J24"/>
    </row>
    <row r="25" spans="1:10" ht="13.5" thickBot="1">
      <c r="A25" s="10"/>
      <c r="B25" s="25" t="s">
        <v>26</v>
      </c>
      <c r="C25" s="4" t="s">
        <v>24</v>
      </c>
      <c r="D25" s="4" t="s">
        <v>27</v>
      </c>
      <c r="E25" s="4" t="s">
        <v>20</v>
      </c>
      <c r="F25" s="4" t="s">
        <v>21</v>
      </c>
      <c r="G25" s="6"/>
      <c r="I25" s="1"/>
      <c r="J25"/>
    </row>
    <row r="26" spans="1:10" ht="12.75">
      <c r="A26" s="10"/>
      <c r="B26" t="s">
        <v>44</v>
      </c>
      <c r="C26" s="1" t="s">
        <v>0</v>
      </c>
      <c r="D26" s="23" t="s">
        <v>0</v>
      </c>
      <c r="E26" s="1">
        <f>SUM(D33:D39)</f>
        <v>288</v>
      </c>
      <c r="F26" s="1">
        <v>115</v>
      </c>
      <c r="G26" s="12">
        <f>E26*F26</f>
        <v>33120</v>
      </c>
      <c r="H26" s="13" t="s">
        <v>0</v>
      </c>
      <c r="I26" s="1" t="s">
        <v>0</v>
      </c>
      <c r="J26"/>
    </row>
    <row r="27" spans="1:10" ht="12.75">
      <c r="A27" s="10"/>
      <c r="B27" t="s">
        <v>43</v>
      </c>
      <c r="C27" s="1" t="s">
        <v>0</v>
      </c>
      <c r="D27" s="1" t="s">
        <v>0</v>
      </c>
      <c r="E27" s="1">
        <f>SUM(E32:E39)</f>
        <v>128</v>
      </c>
      <c r="F27" s="1">
        <v>172</v>
      </c>
      <c r="G27" s="12">
        <f>E27*F27</f>
        <v>22016</v>
      </c>
      <c r="H27" s="13"/>
      <c r="I27" s="1" t="s">
        <v>0</v>
      </c>
      <c r="J27"/>
    </row>
    <row r="28" spans="1:10" ht="13.5" thickBot="1">
      <c r="A28" s="10"/>
      <c r="B28" t="s">
        <v>22</v>
      </c>
      <c r="D28" s="1"/>
      <c r="E28" s="1">
        <f>SUM(C33:C39)</f>
        <v>40</v>
      </c>
      <c r="F28" s="1">
        <v>172</v>
      </c>
      <c r="G28" s="28">
        <f>E28*F28</f>
        <v>6880</v>
      </c>
      <c r="I28" s="1"/>
      <c r="J28"/>
    </row>
    <row r="29" spans="1:10" ht="12.75">
      <c r="A29" s="10"/>
      <c r="D29" s="1"/>
      <c r="F29" s="1"/>
      <c r="G29" s="27">
        <f>SUM(G26:G28)</f>
        <v>62016</v>
      </c>
      <c r="H29" t="s">
        <v>23</v>
      </c>
      <c r="I29" s="1"/>
      <c r="J29"/>
    </row>
    <row r="31" spans="2:5" ht="13.5" thickBot="1">
      <c r="B31" s="25" t="s">
        <v>45</v>
      </c>
      <c r="C31" s="5" t="s">
        <v>34</v>
      </c>
      <c r="D31" s="5" t="s">
        <v>33</v>
      </c>
      <c r="E31" s="5" t="s">
        <v>32</v>
      </c>
    </row>
    <row r="32" spans="2:5" ht="12.75">
      <c r="B32" s="57" t="s">
        <v>109</v>
      </c>
      <c r="C32" s="30"/>
      <c r="D32" s="34" t="s">
        <v>47</v>
      </c>
      <c r="E32" s="30"/>
    </row>
    <row r="33" spans="2:5" ht="12.75" customHeight="1">
      <c r="B33" s="31" t="s">
        <v>31</v>
      </c>
      <c r="C33" s="31"/>
      <c r="D33" s="32">
        <v>48</v>
      </c>
      <c r="E33" s="30" t="s">
        <v>0</v>
      </c>
    </row>
    <row r="34" spans="2:5" ht="12.75" customHeight="1">
      <c r="B34" t="s">
        <v>112</v>
      </c>
      <c r="C34" s="31"/>
      <c r="D34" s="36">
        <v>120</v>
      </c>
      <c r="E34" s="30"/>
    </row>
    <row r="35" spans="2:5" ht="12.75" customHeight="1">
      <c r="B35" t="s">
        <v>111</v>
      </c>
      <c r="C35" s="31"/>
      <c r="D35" s="36">
        <v>40</v>
      </c>
      <c r="E35" s="30"/>
    </row>
    <row r="36" spans="2:5" ht="12.75" customHeight="1">
      <c r="B36" s="31" t="s">
        <v>30</v>
      </c>
      <c r="C36" s="31"/>
      <c r="D36" s="32"/>
      <c r="E36" s="30">
        <v>72</v>
      </c>
    </row>
    <row r="37" spans="2:5" ht="12.75" customHeight="1">
      <c r="B37" s="31" t="s">
        <v>35</v>
      </c>
      <c r="C37" s="31"/>
      <c r="D37" s="30">
        <v>80</v>
      </c>
      <c r="E37" s="30"/>
    </row>
    <row r="38" spans="2:5" ht="12.75" customHeight="1">
      <c r="B38" s="46" t="s">
        <v>81</v>
      </c>
      <c r="C38" s="3"/>
      <c r="D38" s="7"/>
      <c r="E38" s="47">
        <v>40</v>
      </c>
    </row>
    <row r="39" spans="2:5" ht="12.75" customHeight="1">
      <c r="B39" s="33" t="s">
        <v>46</v>
      </c>
      <c r="C39" s="69">
        <v>40</v>
      </c>
      <c r="D39" s="70"/>
      <c r="E39" s="69">
        <v>16</v>
      </c>
    </row>
    <row r="40" spans="3:5" ht="13.5" thickBot="1">
      <c r="C40" s="1">
        <f>SUM(C33:C39)</f>
        <v>40</v>
      </c>
      <c r="D40" s="1">
        <f>SUM(D33:D39)</f>
        <v>288</v>
      </c>
      <c r="E40" s="1">
        <f>SUM(E33:E39)</f>
        <v>128</v>
      </c>
    </row>
    <row r="41" spans="7:8" ht="13.5" thickBot="1">
      <c r="G41" s="16">
        <f>G22+G29</f>
        <v>108906.79000000001</v>
      </c>
      <c r="H41" s="2" t="s">
        <v>75</v>
      </c>
    </row>
    <row r="43" ht="12.75">
      <c r="B43" s="71" t="s">
        <v>126</v>
      </c>
    </row>
    <row r="44" ht="12.75">
      <c r="B44" s="71" t="s">
        <v>127</v>
      </c>
    </row>
    <row r="45" ht="12.75">
      <c r="B45" s="71" t="s">
        <v>128</v>
      </c>
    </row>
    <row r="48" spans="3:9" ht="12.75">
      <c r="C48" s="9" t="s">
        <v>3</v>
      </c>
      <c r="D48" s="1"/>
      <c r="F48" s="1"/>
      <c r="I48" s="1" t="s">
        <v>0</v>
      </c>
    </row>
    <row r="49" spans="1:9" ht="12.75">
      <c r="A49" s="9"/>
      <c r="B49" s="9"/>
      <c r="C49" s="9" t="s">
        <v>4</v>
      </c>
      <c r="D49" s="9" t="s">
        <v>5</v>
      </c>
      <c r="E49" s="9" t="s">
        <v>3</v>
      </c>
      <c r="F49" s="9"/>
      <c r="G49" s="9" t="s">
        <v>6</v>
      </c>
      <c r="H49" s="1"/>
      <c r="I49" s="10" t="s">
        <v>7</v>
      </c>
    </row>
    <row r="50" spans="1:9" ht="13.5" thickBot="1">
      <c r="A50" s="4" t="s">
        <v>0</v>
      </c>
      <c r="B50" s="4" t="s">
        <v>8</v>
      </c>
      <c r="C50" s="4" t="s">
        <v>9</v>
      </c>
      <c r="D50" s="4" t="s">
        <v>10</v>
      </c>
      <c r="E50" s="4" t="s">
        <v>11</v>
      </c>
      <c r="F50" s="4" t="s">
        <v>12</v>
      </c>
      <c r="G50" s="4" t="s">
        <v>11</v>
      </c>
      <c r="H50" s="4" t="s">
        <v>1</v>
      </c>
      <c r="I50" s="4" t="s">
        <v>13</v>
      </c>
    </row>
    <row r="52" spans="2:7" ht="12.75">
      <c r="B52" t="s">
        <v>138</v>
      </c>
      <c r="C52">
        <v>59</v>
      </c>
      <c r="D52">
        <v>4</v>
      </c>
      <c r="E52" s="12">
        <f>C52*D52</f>
        <v>236</v>
      </c>
      <c r="F52" s="1">
        <v>1</v>
      </c>
      <c r="G52" s="13">
        <f>E52*F52</f>
        <v>236</v>
      </c>
    </row>
    <row r="53" spans="2:7" ht="12.75">
      <c r="B53" t="s">
        <v>139</v>
      </c>
      <c r="C53">
        <v>496</v>
      </c>
      <c r="D53">
        <v>3</v>
      </c>
      <c r="E53" s="12">
        <f>C53*D53</f>
        <v>1488</v>
      </c>
      <c r="F53" s="1">
        <v>1</v>
      </c>
      <c r="G53" s="13">
        <f>E53*F53</f>
        <v>1488</v>
      </c>
    </row>
    <row r="54" spans="2:7" ht="12.75">
      <c r="B54" t="s">
        <v>140</v>
      </c>
      <c r="C54">
        <v>1330</v>
      </c>
      <c r="D54">
        <v>4</v>
      </c>
      <c r="E54" s="12">
        <f>C54*D54</f>
        <v>5320</v>
      </c>
      <c r="F54" s="1">
        <v>1</v>
      </c>
      <c r="G54" s="13">
        <f>E54*F54</f>
        <v>5320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H30" sqref="H30"/>
    </sheetView>
  </sheetViews>
  <sheetFormatPr defaultColWidth="9.140625" defaultRowHeight="12.75"/>
  <cols>
    <col min="1" max="1" width="5.140625" style="1" customWidth="1"/>
    <col min="2" max="2" width="47.85156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8" max="8" width="37.28125" style="0" customWidth="1"/>
    <col min="9" max="9" width="7.421875" style="0" customWidth="1"/>
    <col min="10" max="11" width="5.28125" style="24" customWidth="1"/>
    <col min="12" max="12" width="6.00390625" style="1" customWidth="1"/>
  </cols>
  <sheetData>
    <row r="1" spans="2:4" ht="12.75">
      <c r="B1" s="2" t="s">
        <v>56</v>
      </c>
      <c r="C1" s="1"/>
      <c r="D1" s="1"/>
    </row>
    <row r="2" spans="2:9" ht="12.75">
      <c r="B2" s="2"/>
      <c r="C2" s="1"/>
      <c r="D2" s="1"/>
      <c r="H2" s="8" t="s">
        <v>2</v>
      </c>
      <c r="I2" s="1">
        <v>81</v>
      </c>
    </row>
    <row r="3" spans="3:9" ht="12.75">
      <c r="C3" s="9" t="s">
        <v>3</v>
      </c>
      <c r="D3" s="1"/>
      <c r="F3" s="1"/>
      <c r="I3" s="1" t="s">
        <v>0</v>
      </c>
    </row>
    <row r="4" spans="1:13" ht="12.75">
      <c r="A4" s="9"/>
      <c r="B4" s="9"/>
      <c r="C4" s="9" t="s">
        <v>4</v>
      </c>
      <c r="D4" s="9" t="s">
        <v>5</v>
      </c>
      <c r="E4" s="9" t="s">
        <v>3</v>
      </c>
      <c r="F4" s="9"/>
      <c r="G4" s="9" t="s">
        <v>6</v>
      </c>
      <c r="H4" s="1"/>
      <c r="I4" s="10" t="s">
        <v>7</v>
      </c>
      <c r="K4" s="38"/>
      <c r="L4" s="30"/>
      <c r="M4" s="3"/>
    </row>
    <row r="5" spans="1:13" ht="13.5" thickBot="1">
      <c r="A5" s="4" t="s">
        <v>71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11</v>
      </c>
      <c r="H5" s="4" t="s">
        <v>1</v>
      </c>
      <c r="I5" s="4" t="s">
        <v>13</v>
      </c>
      <c r="J5" s="37"/>
      <c r="K5" s="37"/>
      <c r="L5" s="40"/>
      <c r="M5" s="3"/>
    </row>
    <row r="6" spans="2:13" ht="12.75">
      <c r="B6" s="8"/>
      <c r="C6" s="1"/>
      <c r="D6" s="1"/>
      <c r="E6" s="14"/>
      <c r="F6" s="1"/>
      <c r="G6" s="27"/>
      <c r="I6" s="22"/>
      <c r="J6" s="23"/>
      <c r="K6" s="39"/>
      <c r="L6" s="30"/>
      <c r="M6" s="3"/>
    </row>
    <row r="7" spans="2:13" ht="12.75">
      <c r="B7" s="18" t="s">
        <v>58</v>
      </c>
      <c r="H7" s="2" t="s">
        <v>69</v>
      </c>
      <c r="K7" s="38"/>
      <c r="L7" s="30"/>
      <c r="M7" s="3"/>
    </row>
    <row r="8" spans="2:13" ht="12.75">
      <c r="B8" s="21"/>
      <c r="C8" s="11"/>
      <c r="D8" s="1"/>
      <c r="E8" s="12"/>
      <c r="F8" s="1"/>
      <c r="G8" s="13"/>
      <c r="I8" s="17"/>
      <c r="K8" s="38"/>
      <c r="L8" s="30"/>
      <c r="M8" s="3"/>
    </row>
    <row r="9" spans="1:13" ht="12.75">
      <c r="A9" s="1">
        <v>1</v>
      </c>
      <c r="B9" t="s">
        <v>59</v>
      </c>
      <c r="C9" s="11">
        <v>1500</v>
      </c>
      <c r="D9" s="1">
        <v>4</v>
      </c>
      <c r="E9" s="49">
        <f>C9*D9</f>
        <v>6000</v>
      </c>
      <c r="F9" s="1">
        <v>1</v>
      </c>
      <c r="G9" s="13">
        <f>E9*F9</f>
        <v>6000</v>
      </c>
      <c r="H9" t="s">
        <v>89</v>
      </c>
      <c r="I9" s="17">
        <f>G9/rate</f>
        <v>74.07407407407408</v>
      </c>
      <c r="K9" s="38"/>
      <c r="L9" s="30"/>
      <c r="M9" s="3"/>
    </row>
    <row r="10" spans="1:13" ht="12.75">
      <c r="A10" s="1">
        <f aca="true" t="shared" si="0" ref="A10:A17">A9+1</f>
        <v>2</v>
      </c>
      <c r="B10" t="s">
        <v>88</v>
      </c>
      <c r="C10" s="11">
        <v>250</v>
      </c>
      <c r="D10" s="1">
        <v>4</v>
      </c>
      <c r="E10" s="49">
        <f>C10*D10</f>
        <v>1000</v>
      </c>
      <c r="F10" s="1">
        <v>2</v>
      </c>
      <c r="G10" s="13">
        <f>E10*F10</f>
        <v>2000</v>
      </c>
      <c r="H10" t="s">
        <v>89</v>
      </c>
      <c r="I10" s="17">
        <f>G10/rate</f>
        <v>24.691358024691358</v>
      </c>
      <c r="K10" s="38"/>
      <c r="L10" s="30"/>
      <c r="M10" s="3"/>
    </row>
    <row r="11" spans="1:13" ht="12.75">
      <c r="A11" s="1">
        <f t="shared" si="0"/>
        <v>3</v>
      </c>
      <c r="B11" t="s">
        <v>87</v>
      </c>
      <c r="C11" s="11">
        <v>50</v>
      </c>
      <c r="D11" s="1">
        <v>4</v>
      </c>
      <c r="E11" s="49">
        <f>C11*D11</f>
        <v>200</v>
      </c>
      <c r="F11" s="1">
        <v>2</v>
      </c>
      <c r="G11" s="13">
        <f>E11*F11</f>
        <v>400</v>
      </c>
      <c r="H11" t="s">
        <v>90</v>
      </c>
      <c r="I11" s="17">
        <f>G11/rate</f>
        <v>4.938271604938271</v>
      </c>
      <c r="K11" s="38"/>
      <c r="L11" s="30"/>
      <c r="M11" s="3"/>
    </row>
    <row r="12" spans="1:13" ht="12.75">
      <c r="A12" s="1">
        <f t="shared" si="0"/>
        <v>4</v>
      </c>
      <c r="B12" t="s">
        <v>36</v>
      </c>
      <c r="C12" s="11"/>
      <c r="E12" s="50">
        <v>315</v>
      </c>
      <c r="F12" s="1">
        <v>4</v>
      </c>
      <c r="G12" s="13">
        <f>E12*F12</f>
        <v>1260</v>
      </c>
      <c r="H12" t="s">
        <v>37</v>
      </c>
      <c r="I12" s="17"/>
      <c r="K12" s="38"/>
      <c r="L12" s="30"/>
      <c r="M12" s="3"/>
    </row>
    <row r="13" spans="1:13" ht="12.75">
      <c r="A13" s="1">
        <f t="shared" si="0"/>
        <v>5</v>
      </c>
      <c r="B13" t="s">
        <v>50</v>
      </c>
      <c r="C13" s="11">
        <v>300</v>
      </c>
      <c r="D13" s="1">
        <v>4</v>
      </c>
      <c r="E13" s="49">
        <f>C13*D13</f>
        <v>1200</v>
      </c>
      <c r="F13" s="1">
        <v>1</v>
      </c>
      <c r="G13" s="13">
        <f>E13*F13</f>
        <v>1200</v>
      </c>
      <c r="H13" t="s">
        <v>51</v>
      </c>
      <c r="I13" s="17">
        <f>G13/rate</f>
        <v>14.814814814814815</v>
      </c>
      <c r="K13" s="38"/>
      <c r="L13" s="30"/>
      <c r="M13" s="3"/>
    </row>
    <row r="14" spans="1:13" ht="12.75">
      <c r="A14" s="1">
        <f t="shared" si="0"/>
        <v>6</v>
      </c>
      <c r="B14" t="s">
        <v>92</v>
      </c>
      <c r="C14" s="11"/>
      <c r="D14" s="1"/>
      <c r="E14" s="49"/>
      <c r="F14" s="1"/>
      <c r="G14" s="13"/>
      <c r="I14" s="17"/>
      <c r="K14" s="38"/>
      <c r="L14" s="30"/>
      <c r="M14" s="3"/>
    </row>
    <row r="15" spans="1:13" ht="12.75">
      <c r="A15" s="1">
        <f t="shared" si="0"/>
        <v>7</v>
      </c>
      <c r="B15" t="s">
        <v>91</v>
      </c>
      <c r="C15" s="11"/>
      <c r="D15" s="1"/>
      <c r="E15" s="49"/>
      <c r="F15" s="1"/>
      <c r="G15" s="13"/>
      <c r="I15" s="17"/>
      <c r="K15" s="38"/>
      <c r="L15" s="30"/>
      <c r="M15" s="3"/>
    </row>
    <row r="16" spans="1:13" ht="12.75">
      <c r="A16" s="1">
        <f t="shared" si="0"/>
        <v>8</v>
      </c>
      <c r="B16" t="s">
        <v>54</v>
      </c>
      <c r="C16" s="11" t="s">
        <v>0</v>
      </c>
      <c r="D16" s="1"/>
      <c r="E16" s="14" t="s">
        <v>0</v>
      </c>
      <c r="F16" s="1"/>
      <c r="G16" s="13">
        <v>1000</v>
      </c>
      <c r="K16" s="38"/>
      <c r="L16" s="30"/>
      <c r="M16" s="3"/>
    </row>
    <row r="17" spans="1:13" ht="13.5" thickBot="1">
      <c r="A17" s="1">
        <f t="shared" si="0"/>
        <v>9</v>
      </c>
      <c r="B17" t="s">
        <v>68</v>
      </c>
      <c r="C17" s="11"/>
      <c r="D17" s="1"/>
      <c r="E17" s="14"/>
      <c r="F17" s="1"/>
      <c r="G17" s="29">
        <v>8100</v>
      </c>
      <c r="H17" t="s">
        <v>79</v>
      </c>
      <c r="I17" s="15">
        <f>G17/rate</f>
        <v>100</v>
      </c>
      <c r="K17" s="38"/>
      <c r="L17" s="30"/>
      <c r="M17" s="3"/>
    </row>
    <row r="18" spans="7:12" ht="12.75">
      <c r="G18" s="27">
        <f>SUM(G8:G17)</f>
        <v>19960</v>
      </c>
      <c r="H18" t="s">
        <v>0</v>
      </c>
      <c r="I18" s="22">
        <f>SUM(I8:I17)</f>
        <v>218.5185185185185</v>
      </c>
      <c r="J18" s="23">
        <f>I18/40</f>
        <v>5.462962962962963</v>
      </c>
      <c r="K18" s="3" t="s">
        <v>14</v>
      </c>
      <c r="L18" s="30"/>
    </row>
    <row r="19" spans="7:11" ht="12.75">
      <c r="G19" s="27"/>
      <c r="I19" s="22"/>
      <c r="J19" s="23"/>
      <c r="K19" s="23"/>
    </row>
    <row r="20" spans="1:11" ht="12.75">
      <c r="A20" s="10"/>
      <c r="C20" s="1"/>
      <c r="D20" s="1"/>
      <c r="F20" s="10" t="s">
        <v>19</v>
      </c>
      <c r="I20" s="1"/>
      <c r="J20"/>
      <c r="K20"/>
    </row>
    <row r="21" spans="1:11" ht="13.5" thickBot="1">
      <c r="A21" s="10"/>
      <c r="B21" s="25" t="s">
        <v>26</v>
      </c>
      <c r="C21" s="4" t="s">
        <v>24</v>
      </c>
      <c r="D21" s="4" t="s">
        <v>27</v>
      </c>
      <c r="E21" s="4" t="s">
        <v>20</v>
      </c>
      <c r="F21" s="4" t="s">
        <v>21</v>
      </c>
      <c r="G21" s="6"/>
      <c r="I21" s="1"/>
      <c r="J21"/>
      <c r="K21"/>
    </row>
    <row r="22" spans="1:11" ht="12.75">
      <c r="A22" s="10"/>
      <c r="B22" t="s">
        <v>44</v>
      </c>
      <c r="C22" s="1" t="s">
        <v>0</v>
      </c>
      <c r="D22" s="23" t="s">
        <v>0</v>
      </c>
      <c r="E22" s="26">
        <f>SUM(D29:D34)</f>
        <v>600</v>
      </c>
      <c r="F22" s="1">
        <v>115</v>
      </c>
      <c r="G22" s="12">
        <f>E22*F22</f>
        <v>69000</v>
      </c>
      <c r="I22" s="1"/>
      <c r="J22"/>
      <c r="K22"/>
    </row>
    <row r="23" spans="1:11" ht="12.75">
      <c r="A23" s="10"/>
      <c r="B23" t="s">
        <v>43</v>
      </c>
      <c r="C23" s="1" t="s">
        <v>0</v>
      </c>
      <c r="D23" s="1" t="s">
        <v>0</v>
      </c>
      <c r="E23" s="26">
        <f>E33</f>
        <v>60</v>
      </c>
      <c r="F23" s="1">
        <v>172</v>
      </c>
      <c r="G23" s="48">
        <f>E23*F23</f>
        <v>10320</v>
      </c>
      <c r="I23" s="1" t="s">
        <v>0</v>
      </c>
      <c r="J23"/>
      <c r="K23"/>
    </row>
    <row r="24" spans="1:11" ht="13.5" thickBot="1">
      <c r="A24" s="10"/>
      <c r="B24" t="s">
        <v>22</v>
      </c>
      <c r="D24" s="1"/>
      <c r="E24" s="1">
        <v>40</v>
      </c>
      <c r="F24" s="1">
        <v>172</v>
      </c>
      <c r="G24" s="28">
        <f>E24*F24</f>
        <v>6880</v>
      </c>
      <c r="I24" s="1"/>
      <c r="J24"/>
      <c r="K24"/>
    </row>
    <row r="25" spans="1:11" ht="12.75">
      <c r="A25" s="10"/>
      <c r="D25" s="1"/>
      <c r="F25" s="1"/>
      <c r="G25" s="27">
        <f>SUM(G22:G24)</f>
        <v>86200</v>
      </c>
      <c r="H25" t="s">
        <v>23</v>
      </c>
      <c r="I25" s="1"/>
      <c r="J25"/>
      <c r="K25"/>
    </row>
    <row r="28" spans="2:5" ht="13.5" thickBot="1">
      <c r="B28" s="25" t="s">
        <v>45</v>
      </c>
      <c r="C28" s="5" t="s">
        <v>34</v>
      </c>
      <c r="D28" s="5" t="s">
        <v>33</v>
      </c>
      <c r="E28" s="5" t="s">
        <v>32</v>
      </c>
    </row>
    <row r="29" spans="2:5" ht="12.75">
      <c r="B29" s="31" t="s">
        <v>94</v>
      </c>
      <c r="C29" s="31"/>
      <c r="D29" s="32">
        <v>240</v>
      </c>
      <c r="E29" s="30" t="s">
        <v>0</v>
      </c>
    </row>
    <row r="30" spans="2:5" ht="12.75">
      <c r="B30" s="31" t="s">
        <v>120</v>
      </c>
      <c r="C30" s="31"/>
      <c r="D30" s="32">
        <v>80</v>
      </c>
      <c r="E30" s="30"/>
    </row>
    <row r="31" spans="2:5" ht="13.5" customHeight="1">
      <c r="B31" s="31" t="s">
        <v>93</v>
      </c>
      <c r="C31" s="31"/>
      <c r="D31" s="36">
        <v>120</v>
      </c>
      <c r="E31" s="30"/>
    </row>
    <row r="32" spans="2:5" ht="13.5" customHeight="1">
      <c r="B32" s="31" t="s">
        <v>117</v>
      </c>
      <c r="C32" s="31"/>
      <c r="D32" s="36">
        <v>160</v>
      </c>
      <c r="E32" s="30"/>
    </row>
    <row r="33" spans="2:5" ht="12.75" customHeight="1">
      <c r="B33" s="31" t="s">
        <v>53</v>
      </c>
      <c r="C33" s="31"/>
      <c r="D33" s="32"/>
      <c r="E33" s="30">
        <f>40*1.5</f>
        <v>60</v>
      </c>
    </row>
    <row r="34" spans="2:3" ht="12.75" customHeight="1">
      <c r="B34" s="33" t="s">
        <v>52</v>
      </c>
      <c r="C34" s="1">
        <v>60</v>
      </c>
    </row>
    <row r="35" ht="12.75" customHeight="1" thickBot="1"/>
    <row r="36" spans="7:8" ht="13.5" thickBot="1">
      <c r="G36" s="43">
        <f>G18+G25</f>
        <v>106160</v>
      </c>
      <c r="H36" s="2" t="s">
        <v>70</v>
      </c>
    </row>
    <row r="37" ht="13.5" thickBot="1">
      <c r="G37" s="1"/>
    </row>
    <row r="38" spans="7:8" ht="13.5" thickBot="1">
      <c r="G38" s="43">
        <f>G9+G12+G16+G17</f>
        <v>16360</v>
      </c>
      <c r="H38" s="2" t="s">
        <v>72</v>
      </c>
    </row>
    <row r="39" ht="13.5" thickBot="1"/>
    <row r="40" spans="7:8" ht="13.5" thickBot="1">
      <c r="G40" s="16">
        <f>G36+G38</f>
        <v>122520</v>
      </c>
      <c r="H40" s="2" t="s">
        <v>73</v>
      </c>
    </row>
  </sheetData>
  <printOptions/>
  <pageMargins left="0.75" right="0.75" top="1" bottom="1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26" sqref="H26"/>
    </sheetView>
  </sheetViews>
  <sheetFormatPr defaultColWidth="9.140625" defaultRowHeight="12.75"/>
  <cols>
    <col min="1" max="1" width="3.57421875" style="0" customWidth="1"/>
    <col min="2" max="2" width="39.281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8" max="8" width="39.8515625" style="0" customWidth="1"/>
    <col min="9" max="9" width="7.421875" style="0" customWidth="1"/>
    <col min="10" max="10" width="5.28125" style="24" customWidth="1"/>
    <col min="11" max="11" width="4.7109375" style="0" customWidth="1"/>
  </cols>
  <sheetData>
    <row r="1" spans="2:9" ht="12.75">
      <c r="B1" s="2"/>
      <c r="C1" s="1"/>
      <c r="D1" s="1"/>
      <c r="H1" s="8" t="s">
        <v>2</v>
      </c>
      <c r="I1" s="1">
        <v>81</v>
      </c>
    </row>
    <row r="2" spans="3:9" ht="12.75">
      <c r="C2" s="9" t="s">
        <v>3</v>
      </c>
      <c r="D2" s="1"/>
      <c r="F2" s="1"/>
      <c r="I2" s="1" t="s">
        <v>0</v>
      </c>
    </row>
    <row r="3" spans="1:9" ht="12.75">
      <c r="A3" s="9"/>
      <c r="B3" s="9"/>
      <c r="C3" s="9" t="s">
        <v>4</v>
      </c>
      <c r="D3" s="9" t="s">
        <v>5</v>
      </c>
      <c r="E3" s="9" t="s">
        <v>3</v>
      </c>
      <c r="F3" s="9"/>
      <c r="G3" s="9" t="s">
        <v>6</v>
      </c>
      <c r="H3" s="1"/>
      <c r="I3" s="10" t="s">
        <v>7</v>
      </c>
    </row>
    <row r="4" spans="1:9" ht="13.5" thickBot="1">
      <c r="A4" s="4" t="s">
        <v>71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11</v>
      </c>
      <c r="H4" s="4" t="s">
        <v>1</v>
      </c>
      <c r="I4" s="4" t="s">
        <v>13</v>
      </c>
    </row>
    <row r="5" spans="1:10" ht="12.75">
      <c r="A5" s="1"/>
      <c r="B5" s="8"/>
      <c r="C5" s="1"/>
      <c r="D5" s="1"/>
      <c r="E5" s="14"/>
      <c r="F5" s="1"/>
      <c r="G5" s="27"/>
      <c r="I5" s="22"/>
      <c r="J5" s="23"/>
    </row>
    <row r="6" spans="1:8" ht="12.75">
      <c r="A6" s="1"/>
      <c r="B6" s="18" t="s">
        <v>55</v>
      </c>
      <c r="H6" s="2" t="s">
        <v>86</v>
      </c>
    </row>
    <row r="7" spans="1:9" ht="12.75">
      <c r="A7" s="1"/>
      <c r="B7" s="21"/>
      <c r="C7" s="11"/>
      <c r="D7" s="1"/>
      <c r="E7" s="12"/>
      <c r="F7" s="1"/>
      <c r="G7" s="13"/>
      <c r="I7" s="17"/>
    </row>
    <row r="8" spans="1:9" ht="12.75">
      <c r="A8" s="1">
        <v>1</v>
      </c>
      <c r="B8" t="s">
        <v>59</v>
      </c>
      <c r="C8" s="11">
        <v>4000</v>
      </c>
      <c r="D8" s="1">
        <v>4</v>
      </c>
      <c r="E8" s="12">
        <f>C8*D8</f>
        <v>16000</v>
      </c>
      <c r="F8" s="1">
        <v>3</v>
      </c>
      <c r="G8" s="13">
        <f>E8*F8</f>
        <v>48000</v>
      </c>
      <c r="H8" t="s">
        <v>51</v>
      </c>
      <c r="I8" s="17">
        <f>G8/rate</f>
        <v>592.5925925925926</v>
      </c>
    </row>
    <row r="9" spans="1:9" ht="12.75">
      <c r="A9" s="1">
        <f aca="true" t="shared" si="0" ref="A9:A15">A8+1</f>
        <v>2</v>
      </c>
      <c r="B9" t="s">
        <v>36</v>
      </c>
      <c r="C9" s="11"/>
      <c r="E9" s="1">
        <v>315</v>
      </c>
      <c r="F9" s="1">
        <v>12</v>
      </c>
      <c r="G9" s="13">
        <f>E9*F9</f>
        <v>3780</v>
      </c>
      <c r="H9" t="s">
        <v>82</v>
      </c>
      <c r="I9" s="17"/>
    </row>
    <row r="10" spans="1:9" ht="12.75">
      <c r="A10" s="1">
        <f t="shared" si="0"/>
        <v>3</v>
      </c>
      <c r="B10" t="s">
        <v>62</v>
      </c>
      <c r="C10" s="11">
        <v>1000</v>
      </c>
      <c r="D10" s="1">
        <v>4</v>
      </c>
      <c r="E10" s="12">
        <f>C10*D10</f>
        <v>4000</v>
      </c>
      <c r="F10" s="1">
        <v>3</v>
      </c>
      <c r="G10" s="13">
        <f>E10*F10</f>
        <v>12000</v>
      </c>
      <c r="H10" t="s">
        <v>51</v>
      </c>
      <c r="I10" s="17"/>
    </row>
    <row r="11" spans="1:9" ht="12.75">
      <c r="A11" s="1">
        <f t="shared" si="0"/>
        <v>4</v>
      </c>
      <c r="B11" t="s">
        <v>61</v>
      </c>
      <c r="C11" s="11" t="s">
        <v>0</v>
      </c>
      <c r="D11" s="1"/>
      <c r="E11" s="1">
        <v>1000</v>
      </c>
      <c r="F11" s="1">
        <v>12</v>
      </c>
      <c r="G11" s="13">
        <f>E11*F11</f>
        <v>12000</v>
      </c>
      <c r="H11" t="s">
        <v>60</v>
      </c>
      <c r="I11" s="17" t="s">
        <v>0</v>
      </c>
    </row>
    <row r="12" spans="1:9" ht="12.75">
      <c r="A12" s="1">
        <f t="shared" si="0"/>
        <v>5</v>
      </c>
      <c r="B12" t="s">
        <v>76</v>
      </c>
      <c r="C12" s="11"/>
      <c r="D12" s="1"/>
      <c r="E12" s="1"/>
      <c r="F12" s="1">
        <v>3</v>
      </c>
      <c r="G12" s="35" t="s">
        <v>47</v>
      </c>
      <c r="H12" t="s">
        <v>78</v>
      </c>
      <c r="I12" s="17"/>
    </row>
    <row r="13" spans="1:9" ht="12.75">
      <c r="A13" s="1">
        <f t="shared" si="0"/>
        <v>6</v>
      </c>
      <c r="B13" t="s">
        <v>77</v>
      </c>
      <c r="C13" s="11"/>
      <c r="D13" s="1"/>
      <c r="E13" s="1">
        <v>1500</v>
      </c>
      <c r="F13" s="1">
        <v>3</v>
      </c>
      <c r="G13" s="13">
        <f>E13*F13</f>
        <v>4500</v>
      </c>
      <c r="H13" t="s">
        <v>85</v>
      </c>
      <c r="I13" s="17"/>
    </row>
    <row r="14" spans="1:7" ht="12.75">
      <c r="A14" s="1">
        <f t="shared" si="0"/>
        <v>7</v>
      </c>
      <c r="B14" t="s">
        <v>54</v>
      </c>
      <c r="C14" s="11" t="s">
        <v>0</v>
      </c>
      <c r="D14" s="1"/>
      <c r="E14" s="14" t="s">
        <v>0</v>
      </c>
      <c r="F14" s="1"/>
      <c r="G14" s="13">
        <v>3000</v>
      </c>
    </row>
    <row r="15" spans="1:9" ht="13.5" thickBot="1">
      <c r="A15" s="1">
        <f t="shared" si="0"/>
        <v>8</v>
      </c>
      <c r="B15" t="s">
        <v>68</v>
      </c>
      <c r="C15" s="11"/>
      <c r="D15" s="1"/>
      <c r="E15" s="14"/>
      <c r="F15" s="1"/>
      <c r="G15" s="29">
        <v>16200</v>
      </c>
      <c r="H15" t="s">
        <v>83</v>
      </c>
      <c r="I15" s="44">
        <f>G15/rate</f>
        <v>200</v>
      </c>
    </row>
    <row r="16" spans="7:11" ht="12.75">
      <c r="G16" s="27">
        <f>SUM(G7:G15)</f>
        <v>99480</v>
      </c>
      <c r="I16" s="22">
        <f>SUM(I7:I15)</f>
        <v>792.5925925925926</v>
      </c>
      <c r="J16" s="23">
        <f>I16/40</f>
        <v>19.814814814814817</v>
      </c>
      <c r="K16" t="s">
        <v>14</v>
      </c>
    </row>
    <row r="17" spans="7:10" ht="12.75">
      <c r="G17" s="27"/>
      <c r="I17" s="22"/>
      <c r="J17" s="23"/>
    </row>
    <row r="18" spans="1:10" ht="12.75">
      <c r="A18" s="10"/>
      <c r="C18" s="1"/>
      <c r="D18" s="1"/>
      <c r="F18" s="10" t="s">
        <v>19</v>
      </c>
      <c r="I18" s="1"/>
      <c r="J18"/>
    </row>
    <row r="19" spans="1:10" ht="13.5" thickBot="1">
      <c r="A19" s="10"/>
      <c r="B19" s="25" t="s">
        <v>26</v>
      </c>
      <c r="C19" s="4" t="s">
        <v>24</v>
      </c>
      <c r="D19" s="4" t="s">
        <v>27</v>
      </c>
      <c r="E19" s="4" t="s">
        <v>20</v>
      </c>
      <c r="F19" s="4" t="s">
        <v>21</v>
      </c>
      <c r="G19" s="6"/>
      <c r="H19" t="s">
        <v>0</v>
      </c>
      <c r="I19" s="1" t="s">
        <v>0</v>
      </c>
      <c r="J19"/>
    </row>
    <row r="20" spans="1:10" ht="12.75">
      <c r="A20" s="10"/>
      <c r="B20" t="s">
        <v>44</v>
      </c>
      <c r="C20" s="1" t="s">
        <v>0</v>
      </c>
      <c r="D20" s="23" t="s">
        <v>0</v>
      </c>
      <c r="E20" s="1">
        <f>SUM(D27:D31)</f>
        <v>480</v>
      </c>
      <c r="F20" s="1">
        <v>115</v>
      </c>
      <c r="G20" s="12">
        <f>E20*F20</f>
        <v>55200</v>
      </c>
      <c r="I20" s="1"/>
      <c r="J20"/>
    </row>
    <row r="21" spans="1:10" ht="12.75">
      <c r="A21" s="10"/>
      <c r="B21" t="s">
        <v>43</v>
      </c>
      <c r="C21" s="1" t="s">
        <v>0</v>
      </c>
      <c r="D21" s="1" t="s">
        <v>0</v>
      </c>
      <c r="E21" s="1">
        <f>SUM(E27:E31)</f>
        <v>120</v>
      </c>
      <c r="F21" s="1">
        <v>172</v>
      </c>
      <c r="G21" s="12">
        <f>E21*F21</f>
        <v>20640</v>
      </c>
      <c r="I21" s="1" t="s">
        <v>0</v>
      </c>
      <c r="J21"/>
    </row>
    <row r="22" spans="1:10" ht="13.5" thickBot="1">
      <c r="A22" s="10"/>
      <c r="B22" t="s">
        <v>22</v>
      </c>
      <c r="D22" s="1"/>
      <c r="E22" s="1">
        <f>SUM(C27:C31)</f>
        <v>120</v>
      </c>
      <c r="F22" s="1">
        <v>172</v>
      </c>
      <c r="G22" s="28">
        <f>E22*F22</f>
        <v>20640</v>
      </c>
      <c r="I22" s="1"/>
      <c r="J22"/>
    </row>
    <row r="23" spans="1:10" ht="12.75">
      <c r="A23" s="10"/>
      <c r="D23" s="1"/>
      <c r="F23" s="1"/>
      <c r="G23" s="27">
        <f>SUM(G20:G22)</f>
        <v>96480</v>
      </c>
      <c r="H23" s="12">
        <f>F23*G23</f>
        <v>0</v>
      </c>
      <c r="I23" s="1"/>
      <c r="J23"/>
    </row>
    <row r="26" spans="2:5" ht="13.5" thickBot="1">
      <c r="B26" s="25" t="s">
        <v>45</v>
      </c>
      <c r="C26" s="5" t="s">
        <v>34</v>
      </c>
      <c r="D26" s="5" t="s">
        <v>33</v>
      </c>
      <c r="E26" s="5" t="s">
        <v>32</v>
      </c>
    </row>
    <row r="27" spans="2:5" ht="12.75">
      <c r="B27" s="31" t="s">
        <v>119</v>
      </c>
      <c r="C27" s="31"/>
      <c r="D27" s="32">
        <v>240</v>
      </c>
      <c r="E27" s="30" t="s">
        <v>0</v>
      </c>
    </row>
    <row r="28" spans="2:5" ht="12.75">
      <c r="B28" s="31" t="s">
        <v>120</v>
      </c>
      <c r="C28" s="31"/>
      <c r="D28" s="32">
        <v>80</v>
      </c>
      <c r="E28" s="30"/>
    </row>
    <row r="29" spans="2:5" ht="12.75">
      <c r="B29" s="31" t="s">
        <v>84</v>
      </c>
      <c r="C29" s="31"/>
      <c r="D29" s="36">
        <v>160</v>
      </c>
      <c r="E29" s="30"/>
    </row>
    <row r="30" spans="2:5" ht="12.75">
      <c r="B30" s="31" t="s">
        <v>53</v>
      </c>
      <c r="C30" s="31"/>
      <c r="D30" s="32"/>
      <c r="E30" s="30">
        <v>120</v>
      </c>
    </row>
    <row r="31" spans="2:3" ht="12.75">
      <c r="B31" s="33" t="s">
        <v>52</v>
      </c>
      <c r="C31" s="1">
        <v>120</v>
      </c>
    </row>
    <row r="32" ht="13.5" thickBot="1"/>
    <row r="33" spans="7:8" ht="13.5" thickBot="1">
      <c r="G33" s="16">
        <f>G16+G23</f>
        <v>195960</v>
      </c>
      <c r="H33" s="2" t="s">
        <v>75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0">
      <selection activeCell="G35" sqref="G35"/>
    </sheetView>
  </sheetViews>
  <sheetFormatPr defaultColWidth="9.140625" defaultRowHeight="12.75"/>
  <cols>
    <col min="1" max="1" width="7.7109375" style="0" customWidth="1"/>
    <col min="2" max="2" width="45.28125" style="0" customWidth="1"/>
    <col min="3" max="3" width="0.85546875" style="0" customWidth="1"/>
    <col min="4" max="4" width="11.140625" style="51" customWidth="1"/>
    <col min="5" max="5" width="10.57421875" style="51" customWidth="1"/>
    <col min="6" max="6" width="9.140625" style="51" customWidth="1"/>
    <col min="7" max="7" width="30.7109375" style="0" customWidth="1"/>
    <col min="9" max="9" width="10.421875" style="0" customWidth="1"/>
  </cols>
  <sheetData>
    <row r="2" ht="12.75">
      <c r="B2" s="2" t="s">
        <v>95</v>
      </c>
    </row>
    <row r="4" spans="1:7" ht="13.5" thickBot="1">
      <c r="A4" s="5" t="s">
        <v>96</v>
      </c>
      <c r="B4" s="5" t="s">
        <v>97</v>
      </c>
      <c r="C4" s="6"/>
      <c r="D4" s="52" t="s">
        <v>98</v>
      </c>
      <c r="E4" s="52" t="s">
        <v>99</v>
      </c>
      <c r="F4" s="52" t="s">
        <v>123</v>
      </c>
      <c r="G4" s="5" t="s">
        <v>100</v>
      </c>
    </row>
    <row r="5" spans="1:2" ht="12.75">
      <c r="A5" s="58"/>
      <c r="B5" s="2"/>
    </row>
    <row r="6" spans="1:2" ht="12.75">
      <c r="A6" s="60">
        <v>2</v>
      </c>
      <c r="B6" s="53" t="s">
        <v>103</v>
      </c>
    </row>
    <row r="7" spans="1:7" ht="12.75">
      <c r="A7" s="61">
        <f>A6+0.1</f>
        <v>2.1</v>
      </c>
      <c r="B7" s="57" t="s">
        <v>104</v>
      </c>
      <c r="D7" s="51">
        <v>39209</v>
      </c>
      <c r="E7" s="51">
        <v>39233</v>
      </c>
      <c r="F7" s="65" t="s">
        <v>32</v>
      </c>
      <c r="G7" t="s">
        <v>0</v>
      </c>
    </row>
    <row r="8" spans="1:6" ht="12.75">
      <c r="A8" s="61">
        <f>A7+0.1</f>
        <v>2.2</v>
      </c>
      <c r="B8" s="57" t="s">
        <v>105</v>
      </c>
      <c r="F8" s="51" t="s">
        <v>124</v>
      </c>
    </row>
    <row r="9" spans="1:2" ht="12.75">
      <c r="A9" s="61"/>
      <c r="B9" s="75" t="s">
        <v>136</v>
      </c>
    </row>
    <row r="10" spans="1:2" ht="12.75">
      <c r="A10" s="54"/>
      <c r="B10" s="57"/>
    </row>
    <row r="11" spans="1:7" ht="12.75">
      <c r="A11" s="60">
        <v>3</v>
      </c>
      <c r="B11" s="68" t="s">
        <v>106</v>
      </c>
      <c r="C11" s="3"/>
      <c r="D11" s="65"/>
      <c r="E11" s="65"/>
      <c r="F11" s="65"/>
      <c r="G11" s="3" t="s">
        <v>0</v>
      </c>
    </row>
    <row r="12" spans="1:7" ht="12.75">
      <c r="A12" s="61">
        <f>A11+0.1</f>
        <v>3.1</v>
      </c>
      <c r="B12" s="57" t="s">
        <v>109</v>
      </c>
      <c r="D12" s="51" t="s">
        <v>47</v>
      </c>
      <c r="E12" s="51" t="s">
        <v>0</v>
      </c>
      <c r="F12" s="65"/>
      <c r="G12" s="50" t="s">
        <v>101</v>
      </c>
    </row>
    <row r="13" spans="1:7" ht="12.75">
      <c r="A13" s="61">
        <f aca="true" t="shared" si="0" ref="A13:A21">A12+0.1</f>
        <v>3.2</v>
      </c>
      <c r="B13" s="57" t="s">
        <v>110</v>
      </c>
      <c r="C13" s="50"/>
      <c r="D13" s="51">
        <v>39258</v>
      </c>
      <c r="E13" s="51">
        <v>39260</v>
      </c>
      <c r="F13" s="65" t="s">
        <v>33</v>
      </c>
      <c r="G13" s="50"/>
    </row>
    <row r="14" spans="1:6" ht="12.75">
      <c r="A14" s="61">
        <f t="shared" si="0"/>
        <v>3.3000000000000003</v>
      </c>
      <c r="B14" s="33" t="s">
        <v>46</v>
      </c>
      <c r="D14" s="51">
        <v>39261</v>
      </c>
      <c r="E14" s="51">
        <v>39275</v>
      </c>
      <c r="F14" s="65" t="s">
        <v>32</v>
      </c>
    </row>
    <row r="15" spans="1:6" ht="12.75">
      <c r="A15" s="61">
        <f t="shared" si="0"/>
        <v>3.4000000000000004</v>
      </c>
      <c r="B15" s="63" t="s">
        <v>113</v>
      </c>
      <c r="E15" s="51">
        <v>39246</v>
      </c>
      <c r="F15" s="65"/>
    </row>
    <row r="16" spans="1:6" ht="12.75">
      <c r="A16" s="61">
        <f>A15+0.1</f>
        <v>3.5000000000000004</v>
      </c>
      <c r="B16" t="s">
        <v>112</v>
      </c>
      <c r="D16" s="64">
        <v>39265</v>
      </c>
      <c r="E16" s="64">
        <v>39280</v>
      </c>
      <c r="F16" s="66" t="s">
        <v>33</v>
      </c>
    </row>
    <row r="17" spans="1:6" ht="12.75">
      <c r="A17" s="61">
        <f t="shared" si="0"/>
        <v>3.6000000000000005</v>
      </c>
      <c r="B17" s="31" t="s">
        <v>114</v>
      </c>
      <c r="D17" s="64">
        <v>39279</v>
      </c>
      <c r="E17" s="64">
        <v>39280</v>
      </c>
      <c r="F17" s="65" t="s">
        <v>33</v>
      </c>
    </row>
    <row r="18" spans="1:6" ht="12.75">
      <c r="A18" s="61">
        <f t="shared" si="0"/>
        <v>3.7000000000000006</v>
      </c>
      <c r="B18" t="s">
        <v>111</v>
      </c>
      <c r="D18" s="64">
        <v>39281</v>
      </c>
      <c r="E18" s="64">
        <v>39282</v>
      </c>
      <c r="F18" s="65" t="s">
        <v>33</v>
      </c>
    </row>
    <row r="19" spans="1:7" ht="12.75">
      <c r="A19" s="61">
        <f t="shared" si="0"/>
        <v>3.8000000000000007</v>
      </c>
      <c r="B19" s="31" t="s">
        <v>35</v>
      </c>
      <c r="D19" s="64"/>
      <c r="E19" s="77">
        <v>39619</v>
      </c>
      <c r="F19" s="65" t="s">
        <v>33</v>
      </c>
      <c r="G19" s="71" t="s">
        <v>133</v>
      </c>
    </row>
    <row r="20" spans="1:7" ht="12.75">
      <c r="A20" s="61">
        <f t="shared" si="0"/>
        <v>3.900000000000001</v>
      </c>
      <c r="B20" s="46" t="s">
        <v>81</v>
      </c>
      <c r="D20" s="64">
        <v>39234</v>
      </c>
      <c r="E20" s="64">
        <v>39259</v>
      </c>
      <c r="F20" s="65" t="s">
        <v>32</v>
      </c>
      <c r="G20" s="50" t="s">
        <v>101</v>
      </c>
    </row>
    <row r="21" spans="1:6" ht="12.75">
      <c r="A21" s="61">
        <f t="shared" si="0"/>
        <v>4.000000000000001</v>
      </c>
      <c r="B21" s="31" t="s">
        <v>30</v>
      </c>
      <c r="D21" s="64">
        <v>39260</v>
      </c>
      <c r="E21" s="64">
        <v>39289</v>
      </c>
      <c r="F21" s="65" t="s">
        <v>32</v>
      </c>
    </row>
    <row r="22" spans="1:6" ht="12.75">
      <c r="A22" s="61"/>
      <c r="B22" s="72" t="s">
        <v>134</v>
      </c>
      <c r="D22" s="64">
        <v>39234</v>
      </c>
      <c r="E22" s="64">
        <v>39262</v>
      </c>
      <c r="F22" s="65" t="s">
        <v>135</v>
      </c>
    </row>
    <row r="23" spans="1:6" ht="12.75">
      <c r="A23" s="61"/>
      <c r="B23" s="31"/>
      <c r="D23" s="64"/>
      <c r="E23" s="64"/>
      <c r="F23" s="65"/>
    </row>
    <row r="24" spans="1:6" ht="12.75">
      <c r="A24" s="39"/>
      <c r="F24" s="65"/>
    </row>
    <row r="25" spans="1:7" ht="12.75">
      <c r="A25" s="62">
        <v>5</v>
      </c>
      <c r="B25" s="68" t="s">
        <v>107</v>
      </c>
      <c r="C25" s="3"/>
      <c r="D25" s="65"/>
      <c r="E25" s="65"/>
      <c r="F25" s="65"/>
      <c r="G25" s="3"/>
    </row>
    <row r="26" spans="1:10" ht="12.75">
      <c r="A26" s="61">
        <f>A25+0.1</f>
        <v>5.1</v>
      </c>
      <c r="B26" s="31" t="s">
        <v>121</v>
      </c>
      <c r="D26" s="51">
        <v>39295</v>
      </c>
      <c r="E26" s="51">
        <v>39365</v>
      </c>
      <c r="F26" s="65" t="s">
        <v>33</v>
      </c>
      <c r="G26" s="50"/>
      <c r="H26" s="51">
        <v>39295</v>
      </c>
      <c r="I26" s="51">
        <v>39365</v>
      </c>
      <c r="J26" s="65" t="s">
        <v>33</v>
      </c>
    </row>
    <row r="27" spans="1:10" ht="12.75">
      <c r="A27" s="61" t="s">
        <v>129</v>
      </c>
      <c r="B27" s="72" t="s">
        <v>130</v>
      </c>
      <c r="D27" s="51">
        <v>39295</v>
      </c>
      <c r="E27" s="51">
        <v>39322</v>
      </c>
      <c r="F27" s="65"/>
      <c r="G27" s="50"/>
      <c r="H27" s="51">
        <v>39295</v>
      </c>
      <c r="I27" s="51">
        <v>39322</v>
      </c>
      <c r="J27" s="65"/>
    </row>
    <row r="28" spans="1:10" ht="12.75">
      <c r="A28" s="61">
        <f>A26+0.1</f>
        <v>5.199999999999999</v>
      </c>
      <c r="B28" s="31" t="s">
        <v>120</v>
      </c>
      <c r="D28" s="51">
        <v>39366</v>
      </c>
      <c r="E28" s="51">
        <v>39386</v>
      </c>
      <c r="F28" s="65" t="s">
        <v>33</v>
      </c>
      <c r="G28" s="50"/>
      <c r="H28" s="51">
        <v>39366</v>
      </c>
      <c r="I28" s="51">
        <v>39386</v>
      </c>
      <c r="J28" s="65" t="s">
        <v>33</v>
      </c>
    </row>
    <row r="29" spans="1:10" ht="12.75">
      <c r="A29" s="61">
        <f aca="true" t="shared" si="1" ref="A29:A35">A28+0.1</f>
        <v>5.299999999999999</v>
      </c>
      <c r="B29" s="56" t="s">
        <v>115</v>
      </c>
      <c r="E29" s="51">
        <v>39393</v>
      </c>
      <c r="F29" s="65"/>
      <c r="H29" s="51"/>
      <c r="I29" s="51">
        <v>39393</v>
      </c>
      <c r="J29" s="65"/>
    </row>
    <row r="30" spans="1:10" ht="12.75">
      <c r="A30" s="61"/>
      <c r="B30" s="73" t="s">
        <v>131</v>
      </c>
      <c r="D30" s="51">
        <v>39204</v>
      </c>
      <c r="E30" s="51">
        <v>39232</v>
      </c>
      <c r="F30" s="65"/>
      <c r="H30" s="51">
        <v>39204</v>
      </c>
      <c r="I30" s="51">
        <v>39232</v>
      </c>
      <c r="J30" s="65"/>
    </row>
    <row r="31" spans="1:10" ht="12.75">
      <c r="A31" s="61">
        <f>A29+0.1</f>
        <v>5.399999999999999</v>
      </c>
      <c r="B31" s="55" t="s">
        <v>102</v>
      </c>
      <c r="D31" s="51">
        <v>39394</v>
      </c>
      <c r="E31" s="51">
        <v>39407</v>
      </c>
      <c r="F31" s="65" t="s">
        <v>32</v>
      </c>
      <c r="H31" s="51">
        <v>39394</v>
      </c>
      <c r="I31" s="51">
        <v>39407</v>
      </c>
      <c r="J31" s="65" t="s">
        <v>32</v>
      </c>
    </row>
    <row r="32" spans="1:10" ht="12.75">
      <c r="A32" s="61">
        <f t="shared" si="1"/>
        <v>5.499999999999998</v>
      </c>
      <c r="B32" s="31" t="s">
        <v>118</v>
      </c>
      <c r="D32" s="51">
        <v>39387</v>
      </c>
      <c r="E32" s="51">
        <v>39407</v>
      </c>
      <c r="F32" s="65" t="s">
        <v>33</v>
      </c>
      <c r="H32" s="51">
        <v>39387</v>
      </c>
      <c r="I32" s="51">
        <v>39407</v>
      </c>
      <c r="J32" s="65" t="s">
        <v>33</v>
      </c>
    </row>
    <row r="33" spans="1:10" ht="12.75">
      <c r="A33" s="61">
        <f t="shared" si="1"/>
        <v>5.599999999999998</v>
      </c>
      <c r="B33" s="56" t="s">
        <v>116</v>
      </c>
      <c r="D33" s="1"/>
      <c r="E33" s="51">
        <v>39407</v>
      </c>
      <c r="F33" s="67"/>
      <c r="H33" s="1"/>
      <c r="I33" s="51">
        <v>39407</v>
      </c>
      <c r="J33" s="67"/>
    </row>
    <row r="34" spans="1:10" ht="12.75">
      <c r="A34" s="61">
        <f t="shared" si="1"/>
        <v>5.6999999999999975</v>
      </c>
      <c r="B34" s="31" t="s">
        <v>114</v>
      </c>
      <c r="D34" s="51">
        <v>39774</v>
      </c>
      <c r="E34" s="51">
        <v>39437</v>
      </c>
      <c r="F34" s="65" t="s">
        <v>33</v>
      </c>
      <c r="H34" s="51">
        <v>39774</v>
      </c>
      <c r="I34" s="51">
        <v>39437</v>
      </c>
      <c r="J34" s="65" t="s">
        <v>33</v>
      </c>
    </row>
    <row r="35" spans="1:10" ht="26.25">
      <c r="A35" s="61">
        <f t="shared" si="1"/>
        <v>5.799999999999997</v>
      </c>
      <c r="B35" s="31" t="s">
        <v>117</v>
      </c>
      <c r="D35" s="64">
        <v>39449</v>
      </c>
      <c r="E35" s="64">
        <v>39539</v>
      </c>
      <c r="F35" s="74" t="s">
        <v>132</v>
      </c>
      <c r="G35" s="76" t="s">
        <v>137</v>
      </c>
      <c r="H35" s="64">
        <v>39449</v>
      </c>
      <c r="I35" s="77">
        <v>39465</v>
      </c>
      <c r="J35" s="66" t="s">
        <v>33</v>
      </c>
    </row>
    <row r="36" spans="1:6" ht="12.75">
      <c r="A36" s="30"/>
      <c r="B36" s="59"/>
      <c r="F36" s="65"/>
    </row>
    <row r="37" spans="1:7" ht="12.75">
      <c r="A37" s="62">
        <v>6</v>
      </c>
      <c r="B37" s="68" t="s">
        <v>108</v>
      </c>
      <c r="C37" s="3"/>
      <c r="D37" s="65"/>
      <c r="E37" s="65"/>
      <c r="F37" s="65"/>
      <c r="G37" s="3"/>
    </row>
    <row r="38" spans="1:10" ht="12.75">
      <c r="A38" s="61">
        <f>A37+0.1</f>
        <v>6.1</v>
      </c>
      <c r="B38" s="31" t="s">
        <v>122</v>
      </c>
      <c r="D38" s="64">
        <v>39419</v>
      </c>
      <c r="E38" s="64">
        <v>39497</v>
      </c>
      <c r="F38" s="65" t="s">
        <v>33</v>
      </c>
      <c r="G38" s="50" t="s">
        <v>0</v>
      </c>
      <c r="H38" s="64">
        <v>39419</v>
      </c>
      <c r="I38" s="77">
        <v>39437</v>
      </c>
      <c r="J38" s="65" t="s">
        <v>33</v>
      </c>
    </row>
    <row r="39" spans="1:10" ht="12.75">
      <c r="A39" s="61">
        <f aca="true" t="shared" si="2" ref="A39:A44">A38+0.1</f>
        <v>6.199999999999999</v>
      </c>
      <c r="B39" s="31" t="s">
        <v>120</v>
      </c>
      <c r="D39" s="64">
        <v>39498</v>
      </c>
      <c r="E39" s="64">
        <v>39539</v>
      </c>
      <c r="F39" s="65" t="s">
        <v>33</v>
      </c>
      <c r="H39" s="77">
        <v>39479</v>
      </c>
      <c r="I39" s="77">
        <v>39507</v>
      </c>
      <c r="J39" s="65" t="s">
        <v>33</v>
      </c>
    </row>
    <row r="40" spans="1:10" ht="12.75">
      <c r="A40" s="61">
        <f t="shared" si="2"/>
        <v>6.299999999999999</v>
      </c>
      <c r="B40" s="55" t="s">
        <v>102</v>
      </c>
      <c r="D40" s="64">
        <v>39419</v>
      </c>
      <c r="E40" s="64">
        <v>39469</v>
      </c>
      <c r="F40" s="66" t="s">
        <v>125</v>
      </c>
      <c r="H40" s="64">
        <v>39419</v>
      </c>
      <c r="I40" s="64">
        <v>39469</v>
      </c>
      <c r="J40" s="66" t="s">
        <v>125</v>
      </c>
    </row>
    <row r="41" spans="1:10" ht="12.75">
      <c r="A41" s="61">
        <f t="shared" si="2"/>
        <v>6.399999999999999</v>
      </c>
      <c r="B41" s="56" t="s">
        <v>115</v>
      </c>
      <c r="E41" s="64">
        <v>39539</v>
      </c>
      <c r="F41" s="65"/>
      <c r="H41" s="51"/>
      <c r="I41" s="77">
        <v>39513</v>
      </c>
      <c r="J41" s="65"/>
    </row>
    <row r="42" spans="1:10" ht="12.75">
      <c r="A42" s="61">
        <f t="shared" si="2"/>
        <v>6.499999999999998</v>
      </c>
      <c r="B42" s="31" t="s">
        <v>118</v>
      </c>
      <c r="D42" s="64">
        <v>39540</v>
      </c>
      <c r="E42" s="64">
        <v>39596</v>
      </c>
      <c r="F42" s="65" t="s">
        <v>33</v>
      </c>
      <c r="H42" s="77">
        <v>39510</v>
      </c>
      <c r="I42" s="77">
        <v>39535</v>
      </c>
      <c r="J42" s="65" t="s">
        <v>33</v>
      </c>
    </row>
    <row r="43" spans="1:10" ht="12.75">
      <c r="A43" s="61">
        <f t="shared" si="2"/>
        <v>6.599999999999998</v>
      </c>
      <c r="B43" s="56" t="s">
        <v>116</v>
      </c>
      <c r="E43" s="64">
        <v>39603</v>
      </c>
      <c r="F43" s="67"/>
      <c r="H43" s="51"/>
      <c r="I43" s="77">
        <v>39541</v>
      </c>
      <c r="J43" s="67"/>
    </row>
    <row r="44" spans="1:10" ht="12.75">
      <c r="A44" s="61">
        <f t="shared" si="2"/>
        <v>6.6999999999999975</v>
      </c>
      <c r="B44" s="31" t="s">
        <v>114</v>
      </c>
      <c r="D44" s="64">
        <v>39604</v>
      </c>
      <c r="E44" s="64">
        <v>39610</v>
      </c>
      <c r="F44" s="65" t="s">
        <v>33</v>
      </c>
      <c r="H44" s="77">
        <v>39545</v>
      </c>
      <c r="I44" s="77">
        <v>39556</v>
      </c>
      <c r="J44" s="65" t="s">
        <v>33</v>
      </c>
    </row>
    <row r="46" ht="12.75">
      <c r="B46" s="57"/>
    </row>
    <row r="48" ht="12.75">
      <c r="B48" s="2" t="s">
        <v>0</v>
      </c>
    </row>
    <row r="49" ht="12.75">
      <c r="B49" s="31" t="s">
        <v>0</v>
      </c>
    </row>
    <row r="50" ht="12.75">
      <c r="B50" s="31" t="s">
        <v>0</v>
      </c>
    </row>
    <row r="51" spans="2:7" ht="12.75">
      <c r="B51" s="33" t="s">
        <v>0</v>
      </c>
      <c r="G51" t="s">
        <v>0</v>
      </c>
    </row>
    <row r="52" ht="12.75">
      <c r="B52" s="33"/>
    </row>
  </sheetData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2007-07-10T19:02:34Z</cp:lastPrinted>
  <dcterms:created xsi:type="dcterms:W3CDTF">2002-08-23T18:25:17Z</dcterms:created>
  <dcterms:modified xsi:type="dcterms:W3CDTF">2007-11-19T22:39:10Z</dcterms:modified>
  <cp:category/>
  <cp:version/>
  <cp:contentType/>
  <cp:contentStatus/>
</cp:coreProperties>
</file>