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350" windowWidth="15255" windowHeight="7890" firstSheet="1" activeTab="1"/>
  </bookViews>
  <sheets>
    <sheet name="CB_DATA_" sheetId="1" state="veryHidden" r:id="rId1"/>
    <sheet name="Risk Register" sheetId="2" r:id="rId2"/>
    <sheet name="Consequences" sheetId="3" r:id="rId3"/>
    <sheet name="Likelihood" sheetId="4" r:id="rId4"/>
    <sheet name="Risk Level Matrix" sheetId="5" r:id="rId5"/>
    <sheet name="Escalation Risk" sheetId="6" r:id="rId6"/>
    <sheet name="Changes" sheetId="7" r:id="rId7"/>
  </sheets>
  <definedNames>
    <definedName name="CB_017047b78cca4b60b35808b0232b19d5" localSheetId="1" hidden="1">'Risk Register'!#REF!</definedName>
    <definedName name="CB_0607c973b42a4eb1bcfdd6e0731f6ea0" localSheetId="1" hidden="1">'Risk Register'!#REF!</definedName>
    <definedName name="CB_09884c2d2c3f4c8db43e11c8f06e4814" localSheetId="1" hidden="1">'Risk Register'!#REF!</definedName>
    <definedName name="CB_0a0c84d2efd1432ca36e9ba7bce6bbce" localSheetId="1" hidden="1">'Risk Register'!#REF!</definedName>
    <definedName name="CB_0a687c0be57e4dac992bab66c40ddd43" localSheetId="1" hidden="1">'Risk Register'!#REF!</definedName>
    <definedName name="CB_0a7d259926434cc0baae09a62a8ade5f" localSheetId="1" hidden="1">'Risk Register'!#REF!</definedName>
    <definedName name="CB_13f61f09a4dc4c3caf4b20eff9934163" localSheetId="1" hidden="1">'Risk Register'!#REF!</definedName>
    <definedName name="CB_161d7f5007d544aaa22cbdc818686d0c" localSheetId="1" hidden="1">'Risk Register'!#REF!</definedName>
    <definedName name="CB_1b5d923178cd40028124bcf00dc58076" localSheetId="0" hidden="1">#N/A</definedName>
    <definedName name="CB_2101e9cd55774607b2f99e3738fd5b79" localSheetId="1" hidden="1">'Risk Register'!#REF!</definedName>
    <definedName name="CB_217860f3c0044931957ea71b40137a67" localSheetId="1" hidden="1">'Risk Register'!#REF!</definedName>
    <definedName name="CB_25705346074f488785dbd09a6f783195" localSheetId="1" hidden="1">'Risk Register'!#REF!</definedName>
    <definedName name="CB_2b88bcb0de02497292ce49b23136c3db" localSheetId="1" hidden="1">'Risk Register'!#REF!</definedName>
    <definedName name="CB_32097a3dd7864d4190b19e518e0d73de" localSheetId="1" hidden="1">'Risk Register'!#REF!</definedName>
    <definedName name="CB_377d897741b6407faac5dd7cee656f80" localSheetId="1" hidden="1">'Risk Register'!#REF!</definedName>
    <definedName name="CB_37d6a7ee82b0420da393631cf45e7efb" localSheetId="1" hidden="1">'Risk Register'!#REF!</definedName>
    <definedName name="CB_444a460ec37d4f28ac7cd8f60f44d9bf" localSheetId="1" hidden="1">'Risk Register'!#REF!</definedName>
    <definedName name="CB_4a208c7f99674b2fac587b3e2aa55563" localSheetId="1" hidden="1">'Risk Register'!#REF!</definedName>
    <definedName name="CB_4b1d4e2c0fe345668622977507c7c55c" localSheetId="1" hidden="1">'Risk Register'!#REF!</definedName>
    <definedName name="CB_4f57fe4c242146149d9fb19179e80eb3" localSheetId="1" hidden="1">'Risk Register'!#REF!</definedName>
    <definedName name="CB_5492784eaf874bf997676fe246822a0a" localSheetId="1" hidden="1">'Risk Register'!#REF!</definedName>
    <definedName name="CB_557231ffd0cd4578a02fac332c3cbb3e" localSheetId="1" hidden="1">'Risk Register'!#REF!</definedName>
    <definedName name="CB_6062a2bc99aa43e7a3028a866c5fc57a" localSheetId="1" hidden="1">'Risk Register'!#REF!</definedName>
    <definedName name="CB_60d4a02315154214aefa18692c134d9e" localSheetId="1" hidden="1">'Risk Register'!#REF!</definedName>
    <definedName name="CB_69dd256714b94c8b81ac82cb397e1d89" localSheetId="1" hidden="1">'Risk Register'!#REF!</definedName>
    <definedName name="CB_6a0391e993f940678fda576dc84a1b22" localSheetId="1" hidden="1">'Risk Register'!#REF!</definedName>
    <definedName name="CB_6e95a8a25f1d4f0f83b0db59ca4759fa" localSheetId="1" hidden="1">'Risk Register'!#REF!</definedName>
    <definedName name="CB_6f2e7f14381740978dcd1e7810bca324" localSheetId="1" hidden="1">'Risk Register'!#REF!</definedName>
    <definedName name="CB_7008757d3d2d48c4a6eb5f2166195fae" localSheetId="1" hidden="1">'Risk Register'!#REF!</definedName>
    <definedName name="CB_704885107a38479e8be41233a9f7b14f" localSheetId="0" hidden="1">#N/A</definedName>
    <definedName name="CB_75cd53b886e6406daa9932f24bb72322" localSheetId="1" hidden="1">'Risk Register'!#REF!</definedName>
    <definedName name="CB_7a40e1a2d0a6433a9c9e5080fd584978" localSheetId="1" hidden="1">'Risk Register'!#REF!</definedName>
    <definedName name="CB_7ab54aac5d2a47c38b1e68d8c501807f" localSheetId="1" hidden="1">'Risk Register'!#REF!</definedName>
    <definedName name="CB_7b5ccaacffc8436e8e84bb1e1538b359" localSheetId="1" hidden="1">'Risk Register'!#REF!</definedName>
    <definedName name="CB_7ce005cf2118473f83d9bef90e1157a6" localSheetId="1" hidden="1">'Risk Register'!#REF!</definedName>
    <definedName name="CB_852cdc593b9e43dfa528bb594aab9203" localSheetId="1" hidden="1">'Risk Register'!#REF!</definedName>
    <definedName name="CB_8736ce4387604ef2a0b1789e9d8c3d4d" localSheetId="1" hidden="1">'Risk Register'!#REF!</definedName>
    <definedName name="CB_8be4f624bf124f00942b4fe59f780ac2" localSheetId="0" hidden="1">#N/A</definedName>
    <definedName name="CB_934c54e5a05f40a69e31c76867f8ddd3" localSheetId="1" hidden="1">'Risk Register'!#REF!</definedName>
    <definedName name="CB_a1fcc3a953414f0b9f5a1b9ee260dc94" localSheetId="1" hidden="1">'Risk Register'!#REF!</definedName>
    <definedName name="CB_a3892a3db3564ae78120edce48fe6aee" localSheetId="1" hidden="1">'Risk Register'!#REF!</definedName>
    <definedName name="CB_ab8530e45e344cd8839f2efaad032263" localSheetId="1" hidden="1">'Risk Register'!#REF!</definedName>
    <definedName name="CB_ad61fa766cc8424a8718cb42c2896386" localSheetId="1" hidden="1">'Risk Register'!#REF!</definedName>
    <definedName name="CB_b1a49f27a2904530a92ddcfaf5b86301" localSheetId="1" hidden="1">'Risk Register'!#REF!</definedName>
    <definedName name="CB_b39892f706fd46a099b0b6fd53895e8b" localSheetId="1" hidden="1">'Risk Register'!#REF!</definedName>
    <definedName name="CB_bbb3abec36284dce8e392bb06efb89a5" localSheetId="1" hidden="1">'Risk Register'!#REF!</definedName>
    <definedName name="CB_bf25ad4d9b4247a38cd14888a3946c21" localSheetId="1" hidden="1">'Risk Register'!#REF!</definedName>
    <definedName name="CB_bf96f7f4ec304dbb94ca35ea8cfcb570" localSheetId="1" hidden="1">'Risk Register'!#REF!</definedName>
    <definedName name="CB_c9f89a29e10146a59c200e5045045039" localSheetId="1" hidden="1">'Risk Register'!#REF!</definedName>
    <definedName name="CB_d341ae00fb8d480aaa950e718f65f611" localSheetId="1" hidden="1">'Risk Register'!#REF!</definedName>
    <definedName name="CB_d53819065b894e7a8202cdb4e8b05b0a" localSheetId="1" hidden="1">'Risk Register'!#REF!</definedName>
    <definedName name="CB_da455c3ffd9a4f6c97c93693d453f850" localSheetId="1" hidden="1">'Risk Register'!#REF!</definedName>
    <definedName name="CB_e3dfd2f2d045478391b8d969f50608ff" localSheetId="1" hidden="1">'Risk Register'!#REF!</definedName>
    <definedName name="CB_e3e0b67757f94c508bbeb80a02093ba4" localSheetId="1" hidden="1">'Risk Register'!#REF!</definedName>
    <definedName name="CB_e86e4e9316db42c28977f41ccd02e601" localSheetId="1" hidden="1">'Risk Register'!#REF!</definedName>
    <definedName name="CB_f06d37b77e3e4b4483dc30a2cb09df8c" localSheetId="1" hidden="1">'Risk Register'!#REF!</definedName>
    <definedName name="CB_f308f3b7ea9c49c9a2a9778c0b235600" localSheetId="1" hidden="1">'Risk Register'!#REF!</definedName>
    <definedName name="CB_f511d697de23425b98a4faf9c334e045" localSheetId="1" hidden="1">'Risk Register'!#REF!</definedName>
    <definedName name="CB_fb97f771a1914df8aada5dac584ffb35" localSheetId="1" hidden="1">'Risk Register'!#REF!</definedName>
    <definedName name="CB_ff04cfdf048b467c946ad32b30d16acb" localSheetId="1" hidden="1">'Risk Register'!#REF!</definedName>
    <definedName name="CBCR_02c31d35335c41a7943bea0442c9d3d2" localSheetId="1" hidden="1">'Risk Register'!#REF!</definedName>
    <definedName name="CBCR_0301b4785f8d4dab98dd7bb2f05bf20b" localSheetId="1" hidden="1">'Risk Register'!#REF!</definedName>
    <definedName name="CBCR_0588b5afbd0542c18eb842b6ac278e92" localSheetId="1" hidden="1">'Risk Register'!#REF!</definedName>
    <definedName name="CBCR_07ea75ada58a40a7898b8d501c5f9475" localSheetId="1" hidden="1">'Risk Register'!#REF!</definedName>
    <definedName name="CBCR_0a61c28f7d7d4e0b84e7ecbae45bf903" localSheetId="1" hidden="1">'Risk Register'!#REF!</definedName>
    <definedName name="CBCR_0ed168f81577440fa5740597a651f299" localSheetId="1" hidden="1">'Risk Register'!#REF!</definedName>
    <definedName name="CBCR_107dc059952448418f66b358ead77780" localSheetId="1" hidden="1">'Risk Register'!#REF!</definedName>
    <definedName name="CBCR_10f61f25c30249c1b3283af32132508f" localSheetId="1" hidden="1">'Risk Register'!#REF!</definedName>
    <definedName name="CBCR_116a3ed545f84dde91894c187358e211" localSheetId="1" hidden="1">'Risk Register'!#REF!</definedName>
    <definedName name="CBCR_1359250b7fbe4532879f1ce2cac53e0e" localSheetId="1" hidden="1">'Risk Register'!#REF!</definedName>
    <definedName name="CBCR_18c6803b04ac499a85b1952d7472dcbd" localSheetId="1" hidden="1">'Risk Register'!$J$9</definedName>
    <definedName name="CBCR_18eba8ee48294998bbafd41b8ceac8e0" localSheetId="1" hidden="1">'Risk Register'!#REF!</definedName>
    <definedName name="CBCR_1b7f78254cb14d1a8de30640dc8eab95" localSheetId="1" hidden="1">'Risk Register'!#REF!</definedName>
    <definedName name="CBCR_1c566fdc28f64c54acbb04f24e8e7d5d" localSheetId="1" hidden="1">'Risk Register'!#REF!</definedName>
    <definedName name="CBCR_1dbc431c19b1489f93de6d9f5952a724" localSheetId="1" hidden="1">'Risk Register'!#REF!</definedName>
    <definedName name="CBCR_2325748e128048dba064261e14f15cf5" localSheetId="1" hidden="1">'Risk Register'!$A$7</definedName>
    <definedName name="CBCR_247b052db6bf4eb1bea33728be552277" localSheetId="1" hidden="1">'Risk Register'!#REF!</definedName>
    <definedName name="CBCR_272ccc7d3c974bf28c898dfeea323a7a" localSheetId="1" hidden="1">'Risk Register'!#REF!</definedName>
    <definedName name="CBCR_2823b5dc8feb41ceb0368f4a7509ef33" localSheetId="1" hidden="1">'Risk Register'!$J$38</definedName>
    <definedName name="CBCR_2addb3f48dfc4a3b852513953b63e753" localSheetId="1" hidden="1">'Risk Register'!#REF!</definedName>
    <definedName name="CBCR_2cdb4b508de343c28864c04320dc9b8b" localSheetId="1" hidden="1">'Risk Register'!$K$7</definedName>
    <definedName name="CBCR_3385fcf7ce564965a34d2a6413ae86fe" localSheetId="1" hidden="1">'Risk Register'!#REF!</definedName>
    <definedName name="CBCR_33fb461db82c4671940bb46b77773e19" localSheetId="1" hidden="1">'Risk Register'!$A$24</definedName>
    <definedName name="CBCR_35439d34c3574a2d989ff00b5eb83963" localSheetId="1" hidden="1">'Risk Register'!#REF!</definedName>
    <definedName name="CBCR_36b485e050c74cc9927a8c419af39a7d" localSheetId="1" hidden="1">'Risk Register'!#REF!</definedName>
    <definedName name="CBCR_372db9eee4f744bfbcf1833a529caf2e" localSheetId="1" hidden="1">'Risk Register'!#REF!</definedName>
    <definedName name="CBCR_3938ce528ecc4906816f1b6cf38236b6" localSheetId="1" hidden="1">'Risk Register'!#REF!</definedName>
    <definedName name="CBCR_3b2febc21c58469b99c84fdf937cc594" localSheetId="1" hidden="1">'Risk Register'!#REF!</definedName>
    <definedName name="CBCR_3b51e5b6a12b4021b1269cd1edc7906c" localSheetId="1" hidden="1">'Risk Register'!#REF!</definedName>
    <definedName name="CBCR_3c16bebb4f1f4365991f63578eb1e1f1" localSheetId="1" hidden="1">'Risk Register'!$K$34</definedName>
    <definedName name="CBCR_3d67df45cc284046bdea76d9db6903ad" localSheetId="1" hidden="1">'Risk Register'!#REF!</definedName>
    <definedName name="CBCR_3e6b2952d7cc405283f9e48bd6994f1e" localSheetId="1" hidden="1">'Risk Register'!$L$19</definedName>
    <definedName name="CBCR_3e6ff125507549ab943b18076084df2c" localSheetId="1" hidden="1">'Risk Register'!#REF!</definedName>
    <definedName name="CBCR_3e8f319f0d2942ff9a9aedb8836e031d" localSheetId="1" hidden="1">'Risk Register'!#REF!</definedName>
    <definedName name="CBCR_3e9a7fa92a864708868c0c5cc7387174" localSheetId="1" hidden="1">'Risk Register'!#REF!</definedName>
    <definedName name="CBCR_4010483cfbd64a53a106e8c2cf7f6e74" localSheetId="1" hidden="1">'Risk Register'!$K$19</definedName>
    <definedName name="CBCR_44b83e41e0e644dc9bdeb8401546aef7" localSheetId="1" hidden="1">'Risk Register'!#REF!</definedName>
    <definedName name="CBCR_45ada32cf7e548b38188312662980d6c" localSheetId="1" hidden="1">'Risk Register'!#REF!</definedName>
    <definedName name="CBCR_45e129f577dd4cfd94912a8a5d048b77" localSheetId="1" hidden="1">'Risk Register'!$A$34</definedName>
    <definedName name="CBCR_47d1056801414fdd99370110e22fabaf" localSheetId="1" hidden="1">'Risk Register'!#REF!</definedName>
    <definedName name="CBCR_4835dc034c864a569e2f19581c4a42fb" localSheetId="1" hidden="1">'Risk Register'!#REF!</definedName>
    <definedName name="CBCR_484d9140447048ce9f753dbca5c94aed" localSheetId="1" hidden="1">'Risk Register'!#REF!</definedName>
    <definedName name="CBCR_4a0596cadb4b450e8e91ae7cde53f8a6" localSheetId="1" hidden="1">'Risk Register'!$L$7</definedName>
    <definedName name="CBCR_4a4dbd163a7f47ecaaee9d8987ea7df1" localSheetId="1" hidden="1">'Risk Register'!#REF!</definedName>
    <definedName name="CBCR_4a6878c8f13b43768c314416b5ab0346" localSheetId="1" hidden="1">'Risk Register'!#REF!</definedName>
    <definedName name="CBCR_4a981e0a2332404baa6ae81015763312" localSheetId="1" hidden="1">'Risk Register'!#REF!</definedName>
    <definedName name="CBCR_4b5cd68380454e02a79fd6400649fce3" localSheetId="1" hidden="1">'Risk Register'!$I$38</definedName>
    <definedName name="CBCR_4b9967fb85ed4dab956df1eb55c9730b" localSheetId="1" hidden="1">'Risk Register'!#REF!</definedName>
    <definedName name="CBCR_4c77f8c113b34d948a00a075ed3ae388" localSheetId="1" hidden="1">'Risk Register'!#REF!</definedName>
    <definedName name="CBCR_4c8e6477c1114df5863f22ff2822c495" localSheetId="1" hidden="1">'Risk Register'!#REF!</definedName>
    <definedName name="CBCR_50797de581514abc9b3f124e649222e7" localSheetId="1" hidden="1">'Risk Register'!$L$34</definedName>
    <definedName name="CBCR_518efed57442493493bc1b36cdacccec" localSheetId="1" hidden="1">'Risk Register'!$A$19</definedName>
    <definedName name="CBCR_54dd638086cd4d319c7fd43a72fa16d6" localSheetId="1" hidden="1">'Risk Register'!$J$24</definedName>
    <definedName name="CBCR_5531fca00a2e462fac95d2303fa31f2c" localSheetId="1" hidden="1">'Risk Register'!#REF!</definedName>
    <definedName name="CBCR_567a4e12c4bd4be78cc84fc22b66108f" localSheetId="1" hidden="1">'Risk Register'!#REF!</definedName>
    <definedName name="CBCR_5a14626955a64fd8888fc25b3a250bd5" localSheetId="1" hidden="1">'Risk Register'!#REF!</definedName>
    <definedName name="CBCR_5c7436da6ef54a309324a7fb9e05cdb0" localSheetId="1" hidden="1">'Risk Register'!#REF!</definedName>
    <definedName name="CBCR_5ce9ed39ba7d4a6bb80920a43858b275" localSheetId="1" hidden="1">'Risk Register'!$A$38</definedName>
    <definedName name="CBCR_5f488aa2e31e450f9a6783d8189fe9f8" localSheetId="1" hidden="1">'Risk Register'!#REF!</definedName>
    <definedName name="CBCR_61050dc394224759ae84017a752bc6ed" localSheetId="1" hidden="1">'Risk Register'!#REF!</definedName>
    <definedName name="CBCR_6234a986d39245f19842b3b4a7953cc6" localSheetId="1" hidden="1">'Risk Register'!$L$11</definedName>
    <definedName name="CBCR_62553d137b7f4ad98e3baa87451ff156" localSheetId="1" hidden="1">'Risk Register'!#REF!</definedName>
    <definedName name="CBCR_63bec570b8784279a29d66823fa2d299" localSheetId="1" hidden="1">'Risk Register'!#REF!</definedName>
    <definedName name="CBCR_6582e32adb0c48878c0426920650e5bd" localSheetId="1" hidden="1">'Risk Register'!#REF!</definedName>
    <definedName name="CBCR_662964109e60485d95b876eca412935f" localSheetId="1" hidden="1">'Risk Register'!#REF!</definedName>
    <definedName name="CBCR_66474e0f2e384c55b9e2af9f12e32bfb" localSheetId="1" hidden="1">'Risk Register'!#REF!</definedName>
    <definedName name="CBCR_681583edfefe45f7ae6c0102ecaf3fda" localSheetId="1" hidden="1">'Risk Register'!#REF!</definedName>
    <definedName name="CBCR_6a539dd5282045d2910a64a49dd7117d" localSheetId="1" hidden="1">'Risk Register'!$I$13</definedName>
    <definedName name="CBCR_6a97785d6225471c8e517dcaa48156b1" localSheetId="1" hidden="1">'Risk Register'!#REF!</definedName>
    <definedName name="CBCR_6bf4a8ed87734475b1b3bf020c1aa9dc" localSheetId="1" hidden="1">'Risk Register'!#REF!</definedName>
    <definedName name="CBCR_6f79892cfb864d34b4e1151ef2c1be42" localSheetId="1" hidden="1">'Risk Register'!$J$34</definedName>
    <definedName name="CBCR_6f9f6f49f21a4ed293f385632feb0746" localSheetId="1" hidden="1">'Risk Register'!#REF!</definedName>
    <definedName name="CBCR_704610d21e3e4188afe43d22f2df1eb2" localSheetId="1" hidden="1">'Risk Register'!#REF!</definedName>
    <definedName name="CBCR_7152d8747c8f48b5afb98ca58a9aaeaf" localSheetId="1" hidden="1">'Risk Register'!#REF!</definedName>
    <definedName name="CBCR_7406d33c0a5548dda2f4bcdc43beb0ad" localSheetId="1" hidden="1">'Risk Register'!$J$19</definedName>
    <definedName name="CBCR_76dd7c97abf1407ea2d53a1adadeeaa9" localSheetId="1" hidden="1">'Risk Register'!#REF!</definedName>
    <definedName name="CBCR_76f97154a45b4ccfa02cd50f95e3280c" localSheetId="1" hidden="1">'Risk Register'!$I$7</definedName>
    <definedName name="CBCR_7cc012f13a3d4292986553e59ed1c99f" localSheetId="1" hidden="1">'Risk Register'!#REF!</definedName>
    <definedName name="CBCR_80984b65ae7543c3a3d7290514600b21" localSheetId="1" hidden="1">'Risk Register'!#REF!</definedName>
    <definedName name="CBCR_850860e69f524340b1b287fd71a716d9" localSheetId="1" hidden="1">'Risk Register'!#REF!</definedName>
    <definedName name="CBCR_87795fe3adef4c89be784934f8e575d9" localSheetId="1" hidden="1">'Risk Register'!#REF!</definedName>
    <definedName name="CBCR_8cd7e61d5d4b49628ca9a62dabcabeee" localSheetId="1" hidden="1">'Risk Register'!#REF!</definedName>
    <definedName name="CBCR_8df594292e3d448c8aacd8a083ce5b98" localSheetId="1" hidden="1">'Risk Register'!#REF!</definedName>
    <definedName name="CBCR_8e989a3ede5b4538a3c24217df52e0ab" localSheetId="1" hidden="1">'Risk Register'!#REF!</definedName>
    <definedName name="CBCR_90c2ce7afe7d487da8bd5e4c094671d9" localSheetId="1" hidden="1">'Risk Register'!#REF!</definedName>
    <definedName name="CBCR_92beec17e3f64c2b8f6484053ae5c626" localSheetId="1" hidden="1">'Risk Register'!$J$7</definedName>
    <definedName name="CBCR_93acf82eb5fb454db1b2295240ab1312" localSheetId="1" hidden="1">'Risk Register'!#REF!</definedName>
    <definedName name="CBCR_955ebcf68daf42b8941aba653f1fb54c" localSheetId="1" hidden="1">'Risk Register'!#REF!</definedName>
    <definedName name="CBCR_957ad7ce0ff34c07b177d2c7513b4dec" localSheetId="1" hidden="1">'Risk Register'!#REF!</definedName>
    <definedName name="CBCR_95f04ed2489941e2902f090c585121cb" localSheetId="1" hidden="1">'Risk Register'!$L$9</definedName>
    <definedName name="CBCR_9756c6659b734ebd9f4d5a28ae7d13b5" localSheetId="1" hidden="1">'Risk Register'!#REF!</definedName>
    <definedName name="CBCR_9855726faf49437f8c4e9bd4b4dc168a" localSheetId="1" hidden="1">'Risk Register'!#REF!</definedName>
    <definedName name="CBCR_9e76aa13677a445f8892505299931242" localSheetId="1" hidden="1">'Risk Register'!$A$13</definedName>
    <definedName name="CBCR_9f92fc0b21f34910a63c532b5ee84dc2" localSheetId="1" hidden="1">'Risk Register'!#REF!</definedName>
    <definedName name="CBCR_9fd1217c7d084a19b0a2f6f57acf9a95" localSheetId="1" hidden="1">'Risk Register'!#REF!</definedName>
    <definedName name="CBCR_a0339042a5774ac39510e1ec0744c470" localSheetId="1" hidden="1">'Risk Register'!#REF!</definedName>
    <definedName name="CBCR_a17cb8a3644b40a6a0dd442d70c986d1" localSheetId="1" hidden="1">'Risk Register'!#REF!</definedName>
    <definedName name="CBCR_a2918f64bce74e64a443264eceaafddd" localSheetId="1" hidden="1">'Risk Register'!#REF!</definedName>
    <definedName name="CBCR_aa30b875580e463c803754f9c66498b0" localSheetId="1" hidden="1">'Risk Register'!#REF!</definedName>
    <definedName name="CBCR_b5edd9c822314c3f818204ea81163c31" localSheetId="1" hidden="1">'Risk Register'!$L$13</definedName>
    <definedName name="CBCR_b9976ff63c744fc09cba8f9998875edc" localSheetId="1" hidden="1">'Risk Register'!#REF!</definedName>
    <definedName name="CBCR_b9eb44b7b1ad4c4eb2c35c247b5b8a7f" localSheetId="1" hidden="1">'Risk Register'!#REF!</definedName>
    <definedName name="CBCR_bed70f2bf16c4ef8b9f39f6b68ca68e9" localSheetId="1" hidden="1">'Risk Register'!#REF!</definedName>
    <definedName name="CBCR_c03017a50e4845cd9e35448eee2f5097" localSheetId="1" hidden="1">'Risk Register'!#REF!</definedName>
    <definedName name="CBCR_c341b37108da4b108d36ae5ed3aa9350" localSheetId="1" hidden="1">'Risk Register'!#REF!</definedName>
    <definedName name="CBCR_c57eca4715354f589bf097855f94f2c5" localSheetId="1" hidden="1">'Risk Register'!#REF!</definedName>
    <definedName name="CBCR_c60821c56714435e969f25b1d788179e" localSheetId="1" hidden="1">'Risk Register'!$I$9</definedName>
    <definedName name="CBCR_c7fdb67464e6400ebe5c0c0fa3dcdbf5" localSheetId="1" hidden="1">'Risk Register'!#REF!</definedName>
    <definedName name="CBCR_cbbf2f201332406e809ff38308a37919" localSheetId="1" hidden="1">'Risk Register'!#REF!</definedName>
    <definedName name="CBCR_cd48765ea75b41f4a4c0c4d7be027420" localSheetId="1" hidden="1">'Risk Register'!$A$9</definedName>
    <definedName name="CBCR_cdc9a7397de4409790af0a24975da9bd" localSheetId="1" hidden="1">'Risk Register'!$K$11</definedName>
    <definedName name="CBCR_cdd3a55344614f01a4496fa604f8e5d4" localSheetId="1" hidden="1">'Risk Register'!$A$11</definedName>
    <definedName name="CBCR_cf8bb531ed93436ea9e2c49f8cf5350d" localSheetId="1" hidden="1">'Risk Register'!#REF!</definedName>
    <definedName name="CBCR_cff34d01516a4eadbeb0259d83e7d0cf" localSheetId="1" hidden="1">'Risk Register'!#REF!</definedName>
    <definedName name="CBCR_da64766bbde34325ac5ce8ae2dd6e46f" localSheetId="1" hidden="1">'Risk Register'!#REF!</definedName>
    <definedName name="CBCR_dbb3909b9f834dee88181dde4fa273bc" localSheetId="1" hidden="1">'Risk Register'!#REF!</definedName>
    <definedName name="CBCR_dce6cf79e01048fdb67e2ee1eff8d026" localSheetId="1" hidden="1">'Risk Register'!#REF!</definedName>
    <definedName name="CBCR_dd5967c8ca364c158d0340dd961e290f" localSheetId="1" hidden="1">'Risk Register'!#REF!</definedName>
    <definedName name="CBCR_dec6d373134d484c940d5deb91463195" localSheetId="1" hidden="1">'Risk Register'!$K$9</definedName>
    <definedName name="CBCR_df8276d703f04ba3bb4b123a51d29807" localSheetId="1" hidden="1">'Risk Register'!#REF!</definedName>
    <definedName name="CBCR_dfb05a76c9494b298f6a673aa24f65a8" localSheetId="1" hidden="1">'Risk Register'!#REF!</definedName>
    <definedName name="CBCR_dfb3ede4012d40e1a85ac9a37ba545cf" localSheetId="1" hidden="1">'Risk Register'!#REF!</definedName>
    <definedName name="CBCR_dff3bab005c94b07b0ee28c1f067deda" localSheetId="1" hidden="1">'Risk Register'!$J$13</definedName>
    <definedName name="CBCR_e33c9676f1eb438f90d88eaf9381ee4e" localSheetId="1" hidden="1">'Risk Register'!#REF!</definedName>
    <definedName name="CBCR_e501eda28f2b4ec682340f2c00f62316" localSheetId="1" hidden="1">'Risk Register'!#REF!</definedName>
    <definedName name="CBCR_e9a204882da74d4992ae602f24d5ea1e" localSheetId="1" hidden="1">'Risk Register'!#REF!</definedName>
    <definedName name="CBCR_ee1254a92ba6456aac3e20e66bab3313" localSheetId="1" hidden="1">'Risk Register'!#REF!</definedName>
    <definedName name="CBCR_ee3762232b404609984dfa3f8fa4c17a" localSheetId="1" hidden="1">'Risk Register'!$K$13</definedName>
    <definedName name="CBCR_efddb886a389469b9a34c7bb1eabc744" localSheetId="1" hidden="1">'Risk Register'!#REF!</definedName>
    <definedName name="CBCR_f02ab084fbfd4128882614e7275efb10" localSheetId="1" hidden="1">'Risk Register'!#REF!</definedName>
    <definedName name="CBCR_f1712cb728cc4850ba98c756e8f81023" localSheetId="1" hidden="1">'Risk Register'!#REF!</definedName>
    <definedName name="CBCR_f1cb3e68c6f846658c580d193e4a5f57" localSheetId="1" hidden="1">'Risk Register'!#REF!</definedName>
    <definedName name="CBCR_f40b0d4c30f54cd19e68243e055a75f4" localSheetId="1" hidden="1">'Risk Register'!#REF!</definedName>
    <definedName name="CBCR_f410c99c466c4b8f8c429f373afc3e54" localSheetId="1" hidden="1">'Risk Register'!#REF!</definedName>
    <definedName name="CBCR_f45e9d633c534575979fbc2cd13533c2" localSheetId="1" hidden="1">'Risk Register'!#REF!</definedName>
    <definedName name="CBCR_f90dc558cc904433a55aee2201aa37c2" localSheetId="1" hidden="1">'Risk Register'!$I$24</definedName>
    <definedName name="CBCR_fb1c350ec418498598e06f407e4cac04" localSheetId="1" hidden="1">'Risk Register'!$I$34</definedName>
    <definedName name="CBCR_fb51bb42a8fb420f922f0e77b82290ee" localSheetId="1" hidden="1">'Risk Register'!#REF!</definedName>
    <definedName name="CBCR_fc63b100871f440dad5ca789db4b546b" localSheetId="1" hidden="1">'Risk Register'!#REF!</definedName>
    <definedName name="CBCR_fe16fc5b99944748a5aa2cbf8b8d85e6" localSheetId="1" hidden="1">'Risk Register'!#REF!</definedName>
    <definedName name="CBCR_fe5c6eaedcbc459d9e7b8a95fb3d9357" localSheetId="1" hidden="1">'Risk Register'!#REF!</definedName>
    <definedName name="CBCR_ff54f22dbe9f4511aefe7791f50ba667" localSheetId="1" hidden="1">'Risk Register'!$I$19</definedName>
    <definedName name="CBCR_ff954cbc6d354ae79cf6ca0c0c2fce3c" localSheetId="1" hidden="1">'Risk Register'!#REF!</definedName>
    <definedName name="CBWorkbookPriority" hidden="1">-53766829</definedName>
    <definedName name="CBx_31bcb805e7e84f90bc17e98efe0de2ae" localSheetId="0" hidden="1">"'Risk Register'!$A$1"</definedName>
    <definedName name="CBx_5212bd1f2fbc495ea1240ef2497ef112" localSheetId="0" hidden="1">"'CB_DATA_'!$A$1"</definedName>
    <definedName name="CBx_Sheet_Guid" localSheetId="0" hidden="1">"'5212bd1f-2fbc-495e-a124-0ef2497ef112"</definedName>
    <definedName name="CBx_Sheet_Guid" localSheetId="1" hidden="1">"'31bcb805-e7e8-4f90-bc17-e98efe0de2ae"</definedName>
    <definedName name="CBx_StorageType" localSheetId="0" hidden="1">1</definedName>
    <definedName name="CBx_StorageType" localSheetId="1" hidden="1">1</definedName>
    <definedName name="_xlnm.Print_Area" localSheetId="1">'Risk Register'!$A:$M</definedName>
    <definedName name="_xlnm.Print_Titles" localSheetId="1">'Risk Register'!$1:$3</definedName>
  </definedNames>
  <calcPr fullCalcOnLoad="1"/>
</workbook>
</file>

<file path=xl/sharedStrings.xml><?xml version="1.0" encoding="utf-8"?>
<sst xmlns="http://schemas.openxmlformats.org/spreadsheetml/2006/main" count="463" uniqueCount="273">
  <si>
    <t>NCSX Risk Register</t>
  </si>
  <si>
    <t>Cost Impact ($k)</t>
  </si>
  <si>
    <t>Schedule Impact (mos)</t>
  </si>
  <si>
    <t>No.</t>
  </si>
  <si>
    <t>Risk Description</t>
  </si>
  <si>
    <t>Low</t>
  </si>
  <si>
    <t>High</t>
  </si>
  <si>
    <t>U</t>
  </si>
  <si>
    <t>VL</t>
  </si>
  <si>
    <t>L</t>
  </si>
  <si>
    <t>Additional trim coils may be required to suppress field errors from n&gt;1 modes</t>
  </si>
  <si>
    <t>Analysis being performed to firm up requirements</t>
  </si>
  <si>
    <t>Funding profile may not match assumptions which in turn could impact cost and schedule</t>
  </si>
  <si>
    <t>Probability of Occurrence</t>
  </si>
  <si>
    <t>Criteria</t>
  </si>
  <si>
    <t>Qualitative</t>
  </si>
  <si>
    <t>Quantitative</t>
  </si>
  <si>
    <t>Use Pr</t>
  </si>
  <si>
    <t>VU</t>
  </si>
  <si>
    <t>Very Unlikely</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</si>
  <si>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</si>
  <si>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</si>
  <si>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</si>
  <si>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</si>
  <si>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</si>
  <si>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</si>
  <si>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</si>
  <si>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</si>
  <si>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</si>
  <si>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</si>
  <si>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</si>
  <si>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</si>
  <si>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</si>
  <si>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</si>
  <si>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</si>
  <si>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</si>
  <si>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</si>
  <si>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</si>
  <si>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Escalation of Copper higher than base escalation rates</t>
  </si>
  <si>
    <t>Funding limits preclude early procurements to avoid escalation impacts</t>
  </si>
  <si>
    <t>Escalation of Stainless Sheet and Inconel higher than base escalation rates</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</si>
  <si>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</si>
  <si>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</si>
  <si>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</si>
  <si>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</si>
  <si>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</si>
  <si>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</si>
  <si>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</si>
  <si>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</si>
  <si>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TOTAL</t>
  </si>
  <si>
    <t>C - copper</t>
  </si>
  <si>
    <t>1352 - Job: 1352 - PF Coil Procurement-KALISH</t>
  </si>
  <si>
    <t>141-038.1</t>
  </si>
  <si>
    <t>PF Conductor  Delivery</t>
  </si>
  <si>
    <t>1354 - Job: 1354 - Trim Coil Design &amp;Procurement-KALISH</t>
  </si>
  <si>
    <t>184-037</t>
  </si>
  <si>
    <t xml:space="preserve">External Trim Coil  Procurement                 </t>
  </si>
  <si>
    <t>1601 - Job: 1601 - Coil Services  Design-GORANSON</t>
  </si>
  <si>
    <t>132-038</t>
  </si>
  <si>
    <t xml:space="preserve">Deliver  Lead hardware and cables               </t>
  </si>
  <si>
    <t>4101 - Job: 4101 - AC Power-RAMAKRISHNAN</t>
  </si>
  <si>
    <t>411-2-4</t>
  </si>
  <si>
    <t>Grounding-Procure</t>
  </si>
  <si>
    <t>4301 - Job: 4301 - DC Systems-RAMAKRISHNAN</t>
  </si>
  <si>
    <t>431-265</t>
  </si>
  <si>
    <t>Fabricate bus components</t>
  </si>
  <si>
    <t>431-275</t>
  </si>
  <si>
    <t>Power cabling &amp; Installation</t>
  </si>
  <si>
    <t>S - Stainless Steel/Inconnel</t>
  </si>
  <si>
    <t>1204 - Job: 1204 - VV Sys Procurements (nonVVSA)-DUDEK</t>
  </si>
  <si>
    <t>124-130</t>
  </si>
  <si>
    <t xml:space="preserve"> VV NB port cover Fabrication</t>
  </si>
  <si>
    <t>1421 - Job: 1421 - Mod Coil Interface Design-WILLIAMSON</t>
  </si>
  <si>
    <t>INTRF-001</t>
  </si>
  <si>
    <t xml:space="preserve">PPPL buy SS plate for weld trials               </t>
  </si>
  <si>
    <t>1431 - Job: 1431 - Mod. Coil Interface Hardware-DUDEK</t>
  </si>
  <si>
    <t>1421-3060</t>
  </si>
  <si>
    <t>Deliver Stud Kit (PE007330) (for 1st 3 pack only</t>
  </si>
  <si>
    <t>1429-3060</t>
  </si>
  <si>
    <t>Deliver Shim Stock</t>
  </si>
  <si>
    <t>1752 - Job: 1752 - Base Support Proc-DAHLGREN</t>
  </si>
  <si>
    <t>161-036.9</t>
  </si>
  <si>
    <t xml:space="preserve">Deliver base support materials                  </t>
  </si>
  <si>
    <t>1550 - Job: 1550 - Coil Struct. Procurement -DAHLGREN</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</si>
  <si>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</si>
  <si>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</si>
  <si>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</si>
  <si>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</si>
  <si>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</si>
  <si>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</si>
  <si>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</si>
  <si>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</si>
  <si>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</si>
  <si>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</si>
  <si>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</si>
  <si>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</si>
  <si>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</si>
  <si>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</si>
  <si>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</si>
  <si>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</si>
  <si>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</si>
  <si>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</si>
  <si>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Consequences</t>
  </si>
  <si>
    <t>Critical</t>
  </si>
  <si>
    <t>Marginal</t>
  </si>
  <si>
    <t>Significant</t>
  </si>
  <si>
    <t>Negligible</t>
  </si>
  <si>
    <t>Mitigation Plan</t>
  </si>
  <si>
    <t>Basis of Estimate</t>
  </si>
  <si>
    <t>Risk Class</t>
  </si>
  <si>
    <t>Moderate</t>
  </si>
  <si>
    <t>Modular coil damaged during assembly requiring significant rework to coil</t>
  </si>
  <si>
    <t>VV surface component (coolant tube, flux loop, or TC) damaged during FPA requiring significant rework</t>
  </si>
  <si>
    <t>Conductor for extra coil already procured.  Ample float in schedule to avoid critical path impact.</t>
  </si>
  <si>
    <t>Costs could more than double the present estimate</t>
  </si>
  <si>
    <t>NC</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</si>
  <si>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</si>
  <si>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</si>
  <si>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</si>
  <si>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</si>
  <si>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Low CI</t>
  </si>
  <si>
    <t>High CI</t>
  </si>
  <si>
    <t>Low SI</t>
  </si>
  <si>
    <t>High SI</t>
  </si>
  <si>
    <r>
      <t xml:space="preserve">Likelihood of Occurrence </t>
    </r>
    <r>
      <rPr>
        <b/>
        <vertAlign val="superscript"/>
        <sz val="12"/>
        <rFont val="Arial"/>
        <family val="2"/>
      </rPr>
      <t>a</t>
    </r>
  </si>
  <si>
    <t>Risk Level Matrix</t>
  </si>
  <si>
    <t>Likelihood</t>
  </si>
  <si>
    <t>Non-credible</t>
  </si>
  <si>
    <t>Crisis</t>
  </si>
  <si>
    <t>Consequence</t>
  </si>
  <si>
    <t>Coils are hooked up with incorrect polarity</t>
  </si>
  <si>
    <t>Assembly sled for final assembly is not adequately stiff or does not provide repeatable motion</t>
  </si>
  <si>
    <t>Damage or loss of modular coil during VPI or testing requiring the conductor to be stripped off and re-wound</t>
  </si>
  <si>
    <t>"Back office" support for FPA and final assembly becomes a chronic bottleneck, stretching out the time required to complete assembly operations</t>
  </si>
  <si>
    <t>Modular coil interface design needs to change significantly from the baseline for unforeseen technical reasons</t>
  </si>
  <si>
    <t>TF vendor produces a non-compliant coil requiring fabrication of an additional coil</t>
  </si>
  <si>
    <t>PF vendor produces a non-compliant coil requiring fabrication of an additional coil</t>
  </si>
  <si>
    <t>Increase PPPL Title III by ~1 man-month</t>
  </si>
  <si>
    <t>Additional support budgeted for Brown, Brooks, and Ellis providing "2 deep" back office support.  Should be available to mitigate peak demands once training in key skills is completed.</t>
  </si>
  <si>
    <t>GPP projects not completed in time to support project needs</t>
  </si>
  <si>
    <t>Conductor for extra coil will be procured in advance and available to wind a new coil if required.  Float in schedule appears adequate to avoid critical path impact.</t>
  </si>
  <si>
    <t>Field period damaged during loading, transport, or unloading from TFTR TC to NCSX TC</t>
  </si>
  <si>
    <t>Functionality of sled will be determined first with concrete blocks and later with first FP.  Ample time to make design modifications between arrival of the first and third FPs.</t>
  </si>
  <si>
    <t>8205</t>
  </si>
  <si>
    <t>8204</t>
  </si>
  <si>
    <t>8203</t>
  </si>
  <si>
    <t>1901</t>
  </si>
  <si>
    <t>1815</t>
  </si>
  <si>
    <t>1810</t>
  </si>
  <si>
    <t>1451</t>
  </si>
  <si>
    <t>1421</t>
  </si>
  <si>
    <t>1361</t>
  </si>
  <si>
    <t>1352</t>
  </si>
  <si>
    <t>TC floor is not adequately rigid for present metrology plan</t>
  </si>
  <si>
    <t>Insulation on TF/PF coil fails during initial cooldown and testing requiring in situ repair</t>
  </si>
  <si>
    <t>Insulation on modular coil fails during initial cooldown and testing requiring in situ repair</t>
  </si>
  <si>
    <t>Insulation on modular coil fails during initial cooldown and testing requiring stellarator core disassembly</t>
  </si>
  <si>
    <t>Unanticipated problems with cryostat penetrations (icing, excessive condensation).  May require warming up the stellarator core to effect repair with consequent impacts to critical path activities.</t>
  </si>
  <si>
    <t>Cut apart and re-weld two coils back together.  Nominally a 2.5-man crew in 12 weeks.</t>
  </si>
  <si>
    <t xml:space="preserve">Likelihood of occurrence is very unlikely as a result of extensive welding R&amp;D and careful monitoring during welding. </t>
  </si>
  <si>
    <t>Multiple vacuum leaks during initial pumpdown</t>
  </si>
  <si>
    <t>Covered in estimate uncertainty with present mitigation plan</t>
  </si>
  <si>
    <t>Insulation on TF/PF coil fails during initial cooldown and testing requiring dismantling stellarator core</t>
  </si>
  <si>
    <t xml:space="preserve">Design of the MC interface is on the critical path. Potential impacts include [1] additional design and development (4 engineers for 1-2 months) plus $100K M&amp;S and [2] a change in the cost of field period and final assembly to a change in the design (+/- $300K). </t>
  </si>
  <si>
    <t>Welding time estimates consistent with time requirements for first R&amp;D article which appeared to have very low distortion.  Risk goes away at conclusion of ongoing weld R&amp;D.</t>
  </si>
  <si>
    <t>Nominal welding time may double.  Estimate based on $300K/mo for FPA activities.</t>
  </si>
  <si>
    <t>As a result of the development trials for weld distortion, the welding time increases significantly above present allowance</t>
  </si>
  <si>
    <t>Rapid repair materials will be on hand.</t>
  </si>
  <si>
    <t>Estimated impact is &lt;2 months on the critical path.  Cost impact covers up to 2 months of FPA/final assembly.</t>
  </si>
  <si>
    <t>1810
7503</t>
  </si>
  <si>
    <t>Nominally repaired with a 2-man crew within 2 weeks</t>
  </si>
  <si>
    <t>Equipment will be handled during FPA using carefully constructed procedures to minimize likelihood</t>
  </si>
  <si>
    <t xml:space="preserve">Marginal </t>
  </si>
  <si>
    <t>Nominally repaired with a 4-man crew in 1 week with 3 weeks for warmup/cooldown (if required)</t>
  </si>
  <si>
    <t xml:space="preserve">Loss or prolonged unavailability of certain key personnel from the project could substantially impact the schedule. </t>
  </si>
  <si>
    <t>Mike Cole (ORNL)</t>
  </si>
  <si>
    <t>Tom Brown (PPPL)</t>
  </si>
  <si>
    <t>Art Brooks (PPPL)</t>
  </si>
  <si>
    <t>Bob Ellis (PPPL)</t>
  </si>
  <si>
    <t>1802
7401</t>
  </si>
  <si>
    <t>Mike Viola (PPPL)
Erik Perry (PPPL)</t>
  </si>
  <si>
    <t>1803
7503</t>
  </si>
  <si>
    <t>Nominal cost impact is 1 man-month of engineering design and up to half the fabrication cost of the sled</t>
  </si>
  <si>
    <t xml:space="preserve">Copper sheet and spongy surface removed from TC floor.  Fiducials will be placed.  Concrete blocks will be placed to see if floor is adequately stiff. </t>
  </si>
  <si>
    <t>Nominal cost impact is 2 man-months of engineering design and $50-150K for local reinforcement of building structures</t>
  </si>
  <si>
    <t>1810
1815
7503</t>
  </si>
  <si>
    <t>Up to 2 week impact on FPA and critical path.  FPA cost impact assumed to be $300k/mo.</t>
  </si>
  <si>
    <t>Labor rates may be significantly lower/higher than projected</t>
  </si>
  <si>
    <t>Cost impact estimated to be up to $300k (1/3 of fabrication costs) for potentially higher labor rates at PPPL.  No impact on critical path expected.</t>
  </si>
  <si>
    <t>1354
7503</t>
  </si>
  <si>
    <t>Welds will be leak checked during FPA when leaks can be addressed without significantly impacting the critical path.  Likelihood of many leaks appearing during initial pumpdown is considered extremely unlikely with this mitigation plan.</t>
  </si>
  <si>
    <t>See mitigation plans for individuals listed below.</t>
  </si>
  <si>
    <t>Cost impact derived from stretchout</t>
  </si>
  <si>
    <t>High impact-low probability event not covered by contingency</t>
  </si>
  <si>
    <t>See separate sheet - assume 3% to 20% higher per year escalation rate</t>
  </si>
  <si>
    <t>See separate sheet - assume 5% to 20% higher per year escalation rate</t>
  </si>
  <si>
    <t>Additional SS/Inconel Escalation - Low End of Range</t>
  </si>
  <si>
    <t>Additional SS/Inconel Escalation - High End of Range</t>
  </si>
  <si>
    <t>Escalation rate may be anywhere in the range of 2-5% instead of the nominal rate of 3.4% for labor.  Schedule impact is due to annual funding constraints.</t>
  </si>
  <si>
    <t>No suitable PF coil vendor submits bid.  PF coils need to be built in-house.</t>
  </si>
  <si>
    <t>Modular coils are shorted across toroidal break between field periods causing problematic field errors</t>
  </si>
  <si>
    <t>Need for special reviews prior to transporting FPAs to the NCSX TC was identified</t>
  </si>
  <si>
    <t>Insulation fault in lead area is considered the most likely failure scenario.  Repair in situ is assumed recovery scenario taking 2-3 months. 1 month to warmup and cooldown the stellarator core.  3 techs/1 engr for duration of active repair )1-2 months).</t>
  </si>
  <si>
    <t xml:space="preserve">The crane and the HVAC systems are the main GPP projects that would need to be completed.  The GPP projects have strong Lab and DOE oversight.  Ample float is provided in the schedule so project delays due to GPP delays are not considered credible (P&lt;1%). </t>
  </si>
  <si>
    <t>Extra PF conductor will be procured to have on hand should the supplier have to wind an extra coil</t>
  </si>
  <si>
    <t>Task forces formed to expedite resolution of feasibility issues.  Development activities are underway.</t>
  </si>
  <si>
    <t>Welding R&amp;D program initiated to minimize the risk of unacceptable distortion during FPA</t>
  </si>
  <si>
    <t>Trained backups will be provided for all key personnel whose unavailability could impact schedule critical operations</t>
  </si>
  <si>
    <t>Rigidity of TC floor and assembly sled will be tested well in advance of when they are needed to allow time to make modifications (if needed).</t>
  </si>
  <si>
    <t>Additional budget for metrology equipment provided to minimize downtimes associated with equipment failures</t>
  </si>
  <si>
    <t>Additional "back office" support budgeted to keep it from becoming a chronic bottleneck</t>
  </si>
  <si>
    <t>Port welds will be individually leaked checked during FPA greatly reducing the likelihood of multiple vacuum leaks during initial pumpdown</t>
  </si>
  <si>
    <t>Task forces formed to expedite completing MC interface design; defining field period and final assembly sequences; and finalizing assembly tolerances</t>
  </si>
  <si>
    <t>Coil electrical tests will be performed at each station to ensure that the electrical insulation was not compromised during assembly operations</t>
  </si>
  <si>
    <t>Estimated impact is &lt;0.5 months on the critical path.  No impact on FPA cost because impacted personnel would be assigned to other activities.</t>
  </si>
  <si>
    <t>Bob Ellis has been budgeted along with a designer to provide support to Tom Brown in Design Integration during peak demands and pick up the slack for Brown if he became unavailable.</t>
  </si>
  <si>
    <t xml:space="preserve">An EA/EM engineer has been budgeted to provide support to Brooks in Systems Analysis and Technical Assurance during peak demands and pick up the slack for Brooks should he became unavailable. </t>
  </si>
  <si>
    <t xml:space="preserve">An EA/EM engineer has been budgeted to provide support to Ellis in Dimensional Control Coordination during peak demands and pick up the slack for Ellis should he become unavailable. </t>
  </si>
  <si>
    <t>Impact of having only a few leaks is covered in estimate uncertainty with present mitigation plan</t>
  </si>
  <si>
    <t>Viola and Perry will be cross-trained such that each could do the other's job</t>
  </si>
  <si>
    <t>Maintenance contract mitigates impact of metrology equipment.
Additional $200K budgeted for a 3rd laser tracker and/or spare metrology equipment.  Should result in improved efficiency as well as failure mitigation.</t>
  </si>
  <si>
    <t>Overhead rates are determined by institutional funding and are outside the project's control.
+/- 2% on the rates are representative of variation in three-year institutional averages over the past 10 years.</t>
  </si>
  <si>
    <t>&gt;0.01 but &lt;0.1</t>
  </si>
  <si>
    <t>&lt;0.01</t>
  </si>
  <si>
    <t>Very unlikely to occur anytime in the project life cycle, or the probability of the occurrence is judged to be less than 10%.</t>
  </si>
  <si>
    <t>Extremely unlikely occur anytime in the project life cycle, or the probability of the occurrence judged to be less than 1%.</t>
  </si>
  <si>
    <t>Responsibility</t>
  </si>
  <si>
    <t>No additional action required</t>
  </si>
  <si>
    <t xml:space="preserve">Determine if additional trim coils need to be in MIE or if the configuration must accommodate a specific future set of coils [Zarnstorff] </t>
  </si>
  <si>
    <t>Monitor welding time during development trials.    Consider process improvements to minimize welding time w/o introducing additional distortion. [Viola]</t>
  </si>
  <si>
    <t>Include provisions to guard against coil damage in FPA procedures [Viola]</t>
  </si>
  <si>
    <t>Develop suitable weld procedures and train welders to minimize likelihood of unacceptable distortion [Viola]</t>
  </si>
  <si>
    <t>Develop appropriate procedures for transporting field periods.  Arrange for a peer review of the procedures prior to transporting the first  field period. [Viola]</t>
  </si>
  <si>
    <t>Extreme care will be taken when transporting a field period.  Additional reviews including external reviewers will be performed.</t>
  </si>
  <si>
    <t>Provide training as required for Ellis [Brown]</t>
  </si>
  <si>
    <t>Provide required cross-training [Viola/Perry]</t>
  </si>
  <si>
    <t>Continue to monitor progress on GPP projects needed to support NCSX [Perry]</t>
  </si>
  <si>
    <t>Expedite completion of PF design to mitigate potential schedule impacts [Kalish]</t>
  </si>
  <si>
    <t>Unacceptable distortion in a field period when welding modular coil shims requiring rework</t>
  </si>
  <si>
    <t>No additional action required [Kalish]</t>
  </si>
  <si>
    <t>Implement mitigation plan [Kalish]</t>
  </si>
  <si>
    <t>Expedite completion of modular coil interface design.  Complete preliminary design ASAP. [Williamson]</t>
  </si>
  <si>
    <t>1421
1810</t>
  </si>
  <si>
    <t>Affected Jobs</t>
  </si>
  <si>
    <t>Continue to use same rigorous process used for first 12 coils during which there were no fabrication mishaps requiring re-winding a coil</t>
  </si>
  <si>
    <t>1st of each kind will be tested at cryogenic temperature at elevated (50% higher than routine field tests) voltage for faults to ground.  All coils will be tested at RT at elevated (50% higher than routine field tests) voltage for faults to ground . Ring tests are performed to reveal low resistance turn-to-turn shorts at RT.  These tests will be performed as part of the mfg acceptance testing.
In addition, routine field tests will be performed on each assembly station to ensure that the electrical insulation was not compromised during assembly operations.</t>
  </si>
  <si>
    <t>C1 tested at full current at cryogenic temperature.  All modular coils will be tested at RT at elevated (50% higher) voltage for faults to ground. 
In addition, routine field tests will be performed on each assembly station to ensure that the electrical insulation was not compromised during assembly operations.</t>
  </si>
  <si>
    <t>Brad Nelson is been budgeted (15%) on the project.  Should Cole become unavailable, Nelson would step in and handle Cole's responsibilities until a suitable longer term solution was implemented.</t>
  </si>
  <si>
    <t>Need very low impedance, multiple shorts to get into trouble</t>
  </si>
  <si>
    <t>Metrology equipment and general purpose tooling/ lifting equipment (e.g. cranes) not available to support the schedule</t>
  </si>
  <si>
    <t>Purchase additional metrology equipment as need becomes apparent [Dudek]</t>
  </si>
  <si>
    <t>PF is last major, special procurement.  Sources sought received two qualified respondents.  Capability to build at PPPL (and overseas) exists if needed.
Plan developed to expedite PF procurement by 3 months.  Plan is under project review.</t>
  </si>
  <si>
    <t>Overhead rates may change significantly which in turn could impact cost and schedule</t>
  </si>
  <si>
    <r>
      <t>a</t>
    </r>
    <r>
      <rPr>
        <sz val="12"/>
        <rFont val="Arial"/>
        <family val="2"/>
      </rPr>
      <t xml:space="preserve">  VL= Very Likely (P&gt;80%), L=Likely (80%&gt;P&gt;40%), U=Unlikely (40%&gt;P&gt;10%), VU=Very Unlikely (P&lt;10%), NC=Non-credible (P&lt;1%)</t>
    </r>
  </si>
  <si>
    <t>Continue following mitigation plan [Chrzanowski]</t>
  </si>
  <si>
    <t>Implement mitigation plan if needed [Chrzanowski]</t>
  </si>
  <si>
    <t>Identify backup personnel for "two deep" back office support [Heitzenroeder]
Provide training when backup personnel are assigned [Brown, Brooks, Ellis]</t>
  </si>
  <si>
    <t>Implement mitigation plan [Viola]</t>
  </si>
  <si>
    <t>7503
1810
1352
1361</t>
  </si>
  <si>
    <t>7503
1810
1451</t>
  </si>
  <si>
    <t>Ensure that repair materials are on hand in case they are needed [Perry]</t>
  </si>
  <si>
    <t>Ensure that contingency plan is in place for Mike Cole [Lyon]</t>
  </si>
  <si>
    <t>Assign EA/EM engineer as backup to Art Brooks [Heitzenroeder]
Provide training to TBD EA/EM engineer [Brooks]</t>
  </si>
  <si>
    <t>Assign EA/EM engineer as backup to Bob Ellis [Heitzenroeder]
Provide training to TBD EA/EM engineer [Ellis]</t>
  </si>
  <si>
    <t>Test functionality of sled prior to final assembly [Perry]
Modify sled design if needed [Brown]</t>
  </si>
  <si>
    <t>Ensure that required electrical breaks are not compromised during field period assembly [Viola] and final assembly [Perry]</t>
  </si>
  <si>
    <t>Ensure that coils are hooked up with correct polarity [Perry]</t>
  </si>
  <si>
    <t>7503
8501</t>
  </si>
  <si>
    <t>Ensure that coils are connected with correct polarity during final assembly.
Test during ISTP and fix if necessary</t>
  </si>
  <si>
    <t>Provide appropriate contingency [Strykowsky]</t>
  </si>
  <si>
    <t>Implement mitigation plan during TF/PF fabrication [Kalish] and field period and final assembly [Viola, Perry]</t>
  </si>
  <si>
    <t>Implement mitigation plan during modular coil fabrication [Chrzanowski] and field period and final assembly [Viola, Perry]</t>
  </si>
  <si>
    <t>Assess adequacy of TC floor [Perry]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</si>
</sst>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s>
  <fonts count="15">
    <font>
      <sz val="10"/>
      <name val="Arial"/>
      <family val="0"/>
    </font>
    <font>
      <sz val="8"/>
      <name val="Arial"/>
      <family val="0"/>
    </font>
    <font>
      <b/>
      <sz val="10"/>
      <name val="Arial"/>
      <family val="2"/>
    </font>
    <font>
      <b/>
      <u val="single"/>
      <sz val="10"/>
      <name val="Arial"/>
      <family val="2"/>
    </font>
    <font>
      <b/>
      <i/>
      <sz val="10"/>
      <name val="Arial"/>
      <family val="2"/>
    </font>
    <font>
      <u val="single"/>
      <sz val="10"/>
      <color indexed="12"/>
      <name val="Arial"/>
      <family val="0"/>
    </font>
    <font>
      <u val="single"/>
      <sz val="10"/>
      <color indexed="36"/>
      <name val="Arial"/>
      <family val="0"/>
    </font>
    <font>
      <b/>
      <sz val="12"/>
      <name val="Arial"/>
      <family val="2"/>
    </font>
    <font>
      <b/>
      <vertAlign val="superscript"/>
      <sz val="12"/>
      <name val="Arial"/>
      <family val="2"/>
    </font>
    <font>
      <sz val="12"/>
      <name val="Arial"/>
      <family val="2"/>
    </font>
    <font>
      <i/>
      <sz val="12"/>
      <name val="Arial"/>
      <family val="2"/>
    </font>
    <font>
      <vertAlign val="superscript"/>
      <sz val="12"/>
      <name val="Arial"/>
      <family val="2"/>
    </font>
    <font>
      <sz val="16"/>
      <name val="Arial"/>
      <family val="0"/>
    </font>
    <font>
      <b/>
      <sz val="16"/>
      <name val="Arial"/>
      <family val="0"/>
    </font>
    <font>
      <sz val="12"/>
      <color indexed="10"/>
      <name val="Arial"/>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Font="1" applyAlignment="1">
      <alignment/>
    </xf>
    <xf numFmtId="0" fontId="0" fillId="0" borderId="0" xfId="0" applyAlignment="1">
      <alignment horizontal="center"/>
    </xf>
    <xf numFmtId="0" fontId="3" fillId="0" borderId="0" xfId="0" applyFont="1" applyAlignment="1">
      <alignment horizontal="center"/>
    </xf>
    <xf numFmtId="0" fontId="0" fillId="0" borderId="1" xfId="0" applyFont="1" applyBorder="1" applyAlignment="1">
      <alignment vertical="top" wrapText="1"/>
    </xf>
    <xf numFmtId="0" fontId="0" fillId="0" borderId="2" xfId="0" applyFont="1" applyBorder="1" applyAlignment="1">
      <alignment vertical="top" wrapText="1"/>
    </xf>
    <xf numFmtId="0" fontId="3" fillId="0" borderId="0" xfId="0" applyFont="1" applyAlignment="1">
      <alignment/>
    </xf>
    <xf numFmtId="168" fontId="0" fillId="0" borderId="0" xfId="0" applyNumberFormat="1" applyAlignment="1">
      <alignment/>
    </xf>
    <xf numFmtId="168" fontId="0" fillId="0" borderId="3" xfId="0" applyNumberFormat="1" applyBorder="1" applyAlignment="1">
      <alignment/>
    </xf>
    <xf numFmtId="168" fontId="2" fillId="0" borderId="0" xfId="0" applyNumberFormat="1" applyFont="1" applyAlignment="1">
      <alignment/>
    </xf>
    <xf numFmtId="9" fontId="0" fillId="0" borderId="0" xfId="0" applyNumberFormat="1" applyAlignment="1">
      <alignment/>
    </xf>
    <xf numFmtId="175" fontId="0" fillId="0" borderId="0" xfId="0" applyNumberFormat="1" applyFont="1" applyAlignment="1">
      <alignment/>
    </xf>
    <xf numFmtId="168" fontId="2" fillId="2" borderId="0" xfId="0" applyNumberFormat="1" applyFont="1" applyFill="1" applyAlignment="1">
      <alignment/>
    </xf>
    <xf numFmtId="0" fontId="4" fillId="0" borderId="0" xfId="0" applyFont="1" applyAlignment="1">
      <alignment/>
    </xf>
    <xf numFmtId="0" fontId="7" fillId="0" borderId="0" xfId="0" applyFont="1" applyFill="1" applyBorder="1" applyAlignment="1">
      <alignment/>
    </xf>
    <xf numFmtId="0" fontId="7" fillId="0" borderId="0" xfId="0" applyFont="1" applyAlignment="1">
      <alignment/>
    </xf>
    <xf numFmtId="0" fontId="7" fillId="0" borderId="4" xfId="0" applyFont="1" applyBorder="1" applyAlignment="1">
      <alignment wrapText="1"/>
    </xf>
    <xf numFmtId="0" fontId="7" fillId="0" borderId="5" xfId="0" applyFont="1" applyFill="1" applyBorder="1" applyAlignment="1">
      <alignment horizontal="center"/>
    </xf>
    <xf numFmtId="0" fontId="7" fillId="0" borderId="5" xfId="0" applyFont="1" applyBorder="1" applyAlignment="1">
      <alignment wrapText="1"/>
    </xf>
    <xf numFmtId="0" fontId="7" fillId="0" borderId="5" xfId="0" applyFont="1" applyFill="1" applyBorder="1" applyAlignment="1">
      <alignment horizontal="center" wrapText="1"/>
    </xf>
    <xf numFmtId="0" fontId="7" fillId="0" borderId="0" xfId="0" applyFont="1" applyBorder="1" applyAlignment="1">
      <alignment wrapText="1"/>
    </xf>
    <xf numFmtId="0" fontId="7" fillId="0" borderId="6" xfId="0" applyFont="1" applyFill="1" applyBorder="1" applyAlignment="1">
      <alignment/>
    </xf>
    <xf numFmtId="0" fontId="7" fillId="0" borderId="3" xfId="0" applyFont="1" applyFill="1" applyBorder="1" applyAlignment="1">
      <alignment wrapText="1"/>
    </xf>
    <xf numFmtId="0" fontId="7" fillId="0" borderId="3"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3" xfId="0" applyFont="1" applyBorder="1" applyAlignment="1">
      <alignment/>
    </xf>
    <xf numFmtId="0" fontId="9" fillId="0" borderId="8" xfId="0" applyFont="1" applyFill="1" applyBorder="1" applyAlignment="1">
      <alignment wrapText="1"/>
    </xf>
    <xf numFmtId="49" fontId="9" fillId="0" borderId="8" xfId="0" applyNumberFormat="1" applyFont="1" applyFill="1" applyBorder="1" applyAlignment="1">
      <alignment horizontal="center" wrapText="1"/>
    </xf>
    <xf numFmtId="0" fontId="9" fillId="0" borderId="8" xfId="0" applyNumberFormat="1" applyFont="1" applyFill="1" applyBorder="1" applyAlignment="1">
      <alignment horizontal="center" wrapText="1"/>
    </xf>
    <xf numFmtId="0" fontId="9" fillId="0" borderId="8" xfId="0" applyFont="1" applyBorder="1" applyAlignment="1">
      <alignment wrapText="1"/>
    </xf>
    <xf numFmtId="171" fontId="9" fillId="0" borderId="8" xfId="0" applyNumberFormat="1" applyFont="1" applyBorder="1" applyAlignment="1">
      <alignment wrapText="1"/>
    </xf>
    <xf numFmtId="171" fontId="9" fillId="0" borderId="8" xfId="0" applyNumberFormat="1" applyFont="1" applyBorder="1" applyAlignment="1">
      <alignment/>
    </xf>
    <xf numFmtId="172" fontId="9" fillId="0" borderId="8" xfId="0" applyNumberFormat="1" applyFont="1" applyBorder="1" applyAlignment="1">
      <alignment/>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xf>
    <xf numFmtId="0" fontId="9" fillId="0" borderId="9" xfId="0" applyFont="1" applyFill="1" applyBorder="1" applyAlignment="1">
      <alignment horizontal="center"/>
    </xf>
    <xf numFmtId="0" fontId="9" fillId="0" borderId="9" xfId="0" applyFont="1" applyFill="1" applyBorder="1" applyAlignment="1">
      <alignment wrapText="1"/>
    </xf>
    <xf numFmtId="0" fontId="9" fillId="0" borderId="9" xfId="0" applyFont="1" applyFill="1" applyBorder="1" applyAlignment="1">
      <alignment horizontal="center" wrapText="1"/>
    </xf>
    <xf numFmtId="0" fontId="9" fillId="0" borderId="9" xfId="0" applyFont="1" applyBorder="1" applyAlignment="1">
      <alignment wrapText="1"/>
    </xf>
    <xf numFmtId="171" fontId="9" fillId="0" borderId="9" xfId="0" applyNumberFormat="1" applyFont="1" applyFill="1" applyBorder="1" applyAlignment="1">
      <alignment wrapText="1"/>
    </xf>
    <xf numFmtId="171" fontId="9" fillId="0" borderId="9" xfId="0" applyNumberFormat="1" applyFont="1" applyFill="1" applyBorder="1" applyAlignment="1">
      <alignment/>
    </xf>
    <xf numFmtId="172" fontId="9" fillId="0" borderId="9" xfId="0" applyNumberFormat="1" applyFont="1" applyFill="1" applyBorder="1" applyAlignment="1">
      <alignment/>
    </xf>
    <xf numFmtId="49" fontId="9" fillId="0" borderId="9" xfId="0" applyNumberFormat="1" applyFont="1" applyFill="1" applyBorder="1" applyAlignment="1">
      <alignment horizontal="center" wrapText="1"/>
    </xf>
    <xf numFmtId="0" fontId="9" fillId="0" borderId="9" xfId="0" applyNumberFormat="1" applyFont="1" applyFill="1" applyBorder="1" applyAlignment="1">
      <alignment horizontal="center" wrapText="1"/>
    </xf>
    <xf numFmtId="171" fontId="9" fillId="0" borderId="9" xfId="0" applyNumberFormat="1" applyFont="1" applyBorder="1" applyAlignment="1">
      <alignment wrapText="1"/>
    </xf>
    <xf numFmtId="171" fontId="9" fillId="0" borderId="9" xfId="0" applyNumberFormat="1" applyFont="1" applyBorder="1" applyAlignment="1">
      <alignment/>
    </xf>
    <xf numFmtId="172" fontId="9" fillId="0" borderId="9" xfId="0" applyNumberFormat="1" applyFont="1" applyBorder="1" applyAlignment="1">
      <alignment/>
    </xf>
    <xf numFmtId="0" fontId="9" fillId="0" borderId="10" xfId="0" applyFont="1" applyFill="1" applyBorder="1" applyAlignment="1">
      <alignment horizontal="center"/>
    </xf>
    <xf numFmtId="0" fontId="9" fillId="0" borderId="10" xfId="0" applyFont="1" applyFill="1" applyBorder="1" applyAlignment="1">
      <alignment wrapText="1"/>
    </xf>
    <xf numFmtId="0" fontId="9" fillId="0" borderId="9" xfId="0" applyFont="1" applyBorder="1" applyAlignment="1">
      <alignment horizontal="center" wrapText="1"/>
    </xf>
    <xf numFmtId="0" fontId="11" fillId="0" borderId="0" xfId="0" applyFont="1" applyBorder="1" applyAlignment="1">
      <alignment horizontal="left"/>
    </xf>
    <xf numFmtId="0" fontId="9" fillId="0" borderId="0" xfId="0" applyFont="1" applyBorder="1" applyAlignment="1">
      <alignment wrapText="1"/>
    </xf>
    <xf numFmtId="0" fontId="9" fillId="0" borderId="0" xfId="0" applyFont="1" applyBorder="1" applyAlignment="1">
      <alignment horizontal="center"/>
    </xf>
    <xf numFmtId="0" fontId="9" fillId="0" borderId="0" xfId="0" applyFont="1" applyBorder="1" applyAlignment="1">
      <alignment/>
    </xf>
    <xf numFmtId="0" fontId="9" fillId="0" borderId="0" xfId="0" applyFont="1" applyBorder="1" applyAlignment="1" quotePrefix="1">
      <alignment horizontal="center"/>
    </xf>
    <xf numFmtId="0" fontId="9" fillId="0" borderId="10" xfId="0" applyFont="1" applyBorder="1" applyAlignment="1">
      <alignment wrapText="1"/>
    </xf>
    <xf numFmtId="171" fontId="9" fillId="0" borderId="9" xfId="0" applyNumberFormat="1" applyFont="1" applyFill="1" applyBorder="1" applyAlignment="1">
      <alignment/>
    </xf>
    <xf numFmtId="172" fontId="9" fillId="0" borderId="9" xfId="0" applyNumberFormat="1" applyFont="1" applyBorder="1" applyAlignment="1">
      <alignment/>
    </xf>
    <xf numFmtId="0" fontId="10" fillId="0" borderId="0" xfId="0" applyFont="1" applyAlignment="1">
      <alignment/>
    </xf>
    <xf numFmtId="0" fontId="12" fillId="0" borderId="4" xfId="0" applyFont="1" applyBorder="1" applyAlignment="1">
      <alignment/>
    </xf>
    <xf numFmtId="0" fontId="12" fillId="0" borderId="5" xfId="0" applyFont="1" applyBorder="1" applyAlignment="1">
      <alignment/>
    </xf>
    <xf numFmtId="0" fontId="13" fillId="0" borderId="5" xfId="0" applyFont="1" applyBorder="1" applyAlignment="1">
      <alignment/>
    </xf>
    <xf numFmtId="0" fontId="13" fillId="3" borderId="4" xfId="0" applyFont="1" applyFill="1" applyBorder="1" applyAlignment="1">
      <alignment horizontal="center"/>
    </xf>
    <xf numFmtId="0" fontId="13" fillId="4" borderId="5" xfId="0" applyFont="1" applyFill="1" applyBorder="1" applyAlignment="1">
      <alignment horizontal="center"/>
    </xf>
    <xf numFmtId="0" fontId="13" fillId="5" borderId="5" xfId="0" applyFont="1" applyFill="1" applyBorder="1" applyAlignment="1">
      <alignment horizontal="center"/>
    </xf>
    <xf numFmtId="0" fontId="13" fillId="5" borderId="11" xfId="0" applyFont="1" applyFill="1" applyBorder="1" applyAlignment="1">
      <alignment horizontal="center"/>
    </xf>
    <xf numFmtId="0" fontId="13" fillId="0" borderId="0" xfId="0" applyFont="1" applyBorder="1" applyAlignment="1">
      <alignment/>
    </xf>
    <xf numFmtId="0" fontId="13" fillId="3" borderId="12" xfId="0" applyFont="1" applyFill="1" applyBorder="1" applyAlignment="1">
      <alignment horizontal="center"/>
    </xf>
    <xf numFmtId="0" fontId="13" fillId="4" borderId="0" xfId="0" applyFont="1" applyFill="1" applyBorder="1" applyAlignment="1">
      <alignment horizontal="center"/>
    </xf>
    <xf numFmtId="0" fontId="13" fillId="5" borderId="0" xfId="0" applyFont="1" applyFill="1" applyBorder="1" applyAlignment="1">
      <alignment horizontal="center"/>
    </xf>
    <xf numFmtId="0" fontId="13" fillId="5" borderId="13" xfId="0" applyFont="1" applyFill="1" applyBorder="1" applyAlignment="1">
      <alignment horizontal="center"/>
    </xf>
    <xf numFmtId="0" fontId="13" fillId="3" borderId="0" xfId="0" applyFont="1" applyFill="1" applyBorder="1" applyAlignment="1">
      <alignment horizontal="center"/>
    </xf>
    <xf numFmtId="0" fontId="13" fillId="0" borderId="3" xfId="0" applyFont="1" applyBorder="1" applyAlignment="1">
      <alignment/>
    </xf>
    <xf numFmtId="0" fontId="13" fillId="3" borderId="6"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13" fillId="0" borderId="12" xfId="0" applyFont="1" applyBorder="1" applyAlignment="1">
      <alignment/>
    </xf>
    <xf numFmtId="0" fontId="13" fillId="0" borderId="12" xfId="0" applyFont="1" applyBorder="1" applyAlignment="1">
      <alignment horizontal="center"/>
    </xf>
    <xf numFmtId="0" fontId="13" fillId="0" borderId="0" xfId="0" applyFont="1" applyBorder="1" applyAlignment="1">
      <alignment horizontal="center"/>
    </xf>
    <xf numFmtId="0" fontId="13" fillId="0" borderId="13" xfId="0" applyFont="1" applyBorder="1" applyAlignment="1">
      <alignment horizontal="center"/>
    </xf>
    <xf numFmtId="0" fontId="12" fillId="0" borderId="6" xfId="0" applyFont="1" applyBorder="1" applyAlignment="1">
      <alignment/>
    </xf>
    <xf numFmtId="0" fontId="12" fillId="0" borderId="3" xfId="0" applyFont="1" applyBorder="1" applyAlignment="1">
      <alignment/>
    </xf>
    <xf numFmtId="0" fontId="9" fillId="0" borderId="8" xfId="0" applyFont="1" applyFill="1" applyBorder="1" applyAlignment="1">
      <alignment horizontal="center" wrapText="1"/>
    </xf>
    <xf numFmtId="0" fontId="9" fillId="0" borderId="8" xfId="0" applyFont="1" applyFill="1" applyBorder="1" applyAlignment="1" quotePrefix="1">
      <alignment horizontal="center"/>
    </xf>
    <xf numFmtId="0" fontId="9" fillId="0" borderId="9" xfId="0" applyFont="1" applyFill="1" applyBorder="1" applyAlignment="1" quotePrefix="1">
      <alignment horizontal="center"/>
    </xf>
    <xf numFmtId="0" fontId="9" fillId="0" borderId="10" xfId="0" applyFont="1" applyFill="1" applyBorder="1" applyAlignment="1" quotePrefix="1">
      <alignment horizontal="center"/>
    </xf>
    <xf numFmtId="0" fontId="10" fillId="0" borderId="9" xfId="0" applyFont="1" applyFill="1" applyBorder="1" applyAlignment="1">
      <alignment wrapText="1"/>
    </xf>
    <xf numFmtId="0" fontId="9" fillId="6" borderId="9" xfId="0" applyFont="1" applyFill="1" applyBorder="1" applyAlignment="1">
      <alignment wrapText="1"/>
    </xf>
    <xf numFmtId="171" fontId="9" fillId="6" borderId="9" xfId="0" applyNumberFormat="1" applyFont="1" applyFill="1" applyBorder="1" applyAlignment="1">
      <alignment wrapText="1"/>
    </xf>
    <xf numFmtId="171" fontId="9" fillId="6" borderId="9" xfId="0" applyNumberFormat="1" applyFont="1" applyFill="1" applyBorder="1" applyAlignment="1">
      <alignment/>
    </xf>
    <xf numFmtId="172" fontId="9" fillId="6" borderId="9" xfId="0" applyNumberFormat="1" applyFont="1" applyFill="1" applyBorder="1" applyAlignment="1">
      <alignment/>
    </xf>
    <xf numFmtId="0" fontId="9" fillId="0" borderId="9" xfId="0" applyFont="1" applyFill="1" applyBorder="1" applyAlignment="1" quotePrefix="1">
      <alignment horizontal="center" wrapText="1"/>
    </xf>
    <xf numFmtId="0" fontId="9" fillId="0" borderId="9" xfId="0" applyFont="1" applyFill="1" applyBorder="1" applyAlignment="1">
      <alignment horizontal="right" wrapText="1"/>
    </xf>
    <xf numFmtId="0" fontId="9" fillId="6" borderId="9" xfId="0" applyFont="1" applyFill="1" applyBorder="1" applyAlignment="1">
      <alignment horizontal="center" wrapText="1"/>
    </xf>
    <xf numFmtId="0" fontId="9" fillId="0" borderId="10" xfId="0" applyFont="1" applyFill="1" applyBorder="1" applyAlignment="1">
      <alignment horizontal="center" wrapText="1"/>
    </xf>
    <xf numFmtId="171" fontId="14" fillId="0" borderId="9" xfId="0" applyNumberFormat="1" applyFont="1" applyFill="1" applyBorder="1" applyAlignment="1">
      <alignment wrapText="1"/>
    </xf>
    <xf numFmtId="171" fontId="14" fillId="0" borderId="9" xfId="0" applyNumberFormat="1" applyFont="1" applyFill="1" applyBorder="1" applyAlignment="1">
      <alignment/>
    </xf>
    <xf numFmtId="0" fontId="9" fillId="6" borderId="9" xfId="0" applyFont="1" applyFill="1" applyBorder="1" applyAlignment="1">
      <alignment horizontal="center"/>
    </xf>
    <xf numFmtId="0" fontId="10" fillId="0" borderId="9" xfId="0" applyFont="1" applyBorder="1" applyAlignment="1">
      <alignment wrapText="1"/>
    </xf>
    <xf numFmtId="0" fontId="0" fillId="0" borderId="0" xfId="0" applyAlignment="1">
      <alignment wrapText="1"/>
    </xf>
    <xf numFmtId="0" fontId="9" fillId="0" borderId="0" xfId="0" applyFont="1" applyBorder="1" applyAlignment="1">
      <alignment horizontal="right"/>
    </xf>
    <xf numFmtId="0" fontId="2" fillId="7" borderId="1" xfId="0" applyFont="1" applyFill="1" applyBorder="1" applyAlignment="1">
      <alignment horizontal="center" vertical="top" wrapText="1"/>
    </xf>
    <xf numFmtId="0" fontId="2" fillId="7" borderId="2" xfId="0" applyFont="1" applyFill="1" applyBorder="1" applyAlignment="1">
      <alignment horizontal="center" vertical="top" wrapText="1"/>
    </xf>
    <xf numFmtId="0" fontId="0" fillId="7" borderId="1" xfId="0" applyFont="1" applyFill="1" applyBorder="1" applyAlignment="1">
      <alignment horizontal="left" vertical="top" wrapText="1"/>
    </xf>
    <xf numFmtId="0" fontId="0" fillId="7" borderId="2" xfId="0" applyFont="1" applyFill="1" applyBorder="1" applyAlignment="1">
      <alignment horizontal="left" vertical="top" wrapText="1"/>
    </xf>
    <xf numFmtId="0" fontId="0" fillId="0" borderId="0" xfId="0" applyFont="1" applyAlignment="1">
      <alignment horizontal="center"/>
    </xf>
    <xf numFmtId="0" fontId="7" fillId="0" borderId="0" xfId="0" applyFont="1" applyAlignment="1">
      <alignment wrapText="1"/>
    </xf>
    <xf numFmtId="0" fontId="7" fillId="0" borderId="10" xfId="0" applyFont="1" applyFill="1" applyBorder="1" applyAlignment="1">
      <alignment horizontal="center" wrapText="1"/>
    </xf>
    <xf numFmtId="0" fontId="7" fillId="0" borderId="14" xfId="0" applyFont="1" applyFill="1" applyBorder="1" applyAlignment="1">
      <alignment horizontal="center" wrapText="1"/>
    </xf>
    <xf numFmtId="0" fontId="7" fillId="0" borderId="15" xfId="0" applyFont="1" applyFill="1" applyBorder="1" applyAlignment="1">
      <alignment horizontal="center" wrapText="1"/>
    </xf>
    <xf numFmtId="0" fontId="2" fillId="7" borderId="16" xfId="0" applyFont="1" applyFill="1" applyBorder="1" applyAlignment="1">
      <alignment horizontal="center" vertical="top" wrapText="1"/>
    </xf>
    <xf numFmtId="0" fontId="2" fillId="7" borderId="17" xfId="0" applyFont="1" applyFill="1" applyBorder="1" applyAlignment="1">
      <alignment horizontal="center" vertical="top" wrapText="1"/>
    </xf>
    <xf numFmtId="0" fontId="2" fillId="7" borderId="18" xfId="0" applyFont="1" applyFill="1" applyBorder="1" applyAlignment="1">
      <alignment horizontal="center" vertical="top" wrapText="1"/>
    </xf>
    <xf numFmtId="0" fontId="2" fillId="7" borderId="1" xfId="0" applyFont="1" applyFill="1" applyBorder="1" applyAlignment="1">
      <alignment horizontal="center" vertical="top" wrapText="1"/>
    </xf>
    <xf numFmtId="0" fontId="13" fillId="0" borderId="4" xfId="0" applyFont="1" applyBorder="1" applyAlignment="1">
      <alignment horizontal="center"/>
    </xf>
    <xf numFmtId="0" fontId="13" fillId="0" borderId="5" xfId="0" applyFont="1" applyBorder="1" applyAlignment="1">
      <alignment horizontal="center"/>
    </xf>
    <xf numFmtId="0" fontId="13" fillId="0" borderId="11" xfId="0" applyFont="1" applyBorder="1" applyAlignment="1">
      <alignment horizontal="center"/>
    </xf>
    <xf numFmtId="0" fontId="13" fillId="0" borderId="4" xfId="0" applyFont="1" applyBorder="1" applyAlignment="1">
      <alignment horizontal="center" textRotation="90"/>
    </xf>
    <xf numFmtId="0" fontId="13" fillId="0" borderId="12" xfId="0" applyFont="1" applyBorder="1" applyAlignment="1">
      <alignment horizontal="center" textRotation="90"/>
    </xf>
    <xf numFmtId="0" fontId="13" fillId="0" borderId="6" xfId="0" applyFont="1" applyBorder="1" applyAlignment="1">
      <alignment horizontal="center" textRotation="90"/>
    </xf>
    <xf numFmtId="0" fontId="13" fillId="0" borderId="6" xfId="0" applyFont="1" applyBorder="1" applyAlignment="1">
      <alignment horizontal="center"/>
    </xf>
    <xf numFmtId="0" fontId="13" fillId="0" borderId="3" xfId="0" applyFont="1" applyBorder="1" applyAlignment="1">
      <alignment horizontal="center"/>
    </xf>
    <xf numFmtId="0" fontId="13" fillId="0" borderId="7" xfId="0" applyFont="1" applyBorder="1" applyAlignment="1">
      <alignment horizontal="center"/>
    </xf>
    <xf numFmtId="0" fontId="7" fillId="0" borderId="19" xfId="0" applyFont="1" applyBorder="1" applyAlignment="1">
      <alignment wrapText="1"/>
    </xf>
    <xf numFmtId="0" fontId="7" fillId="0" borderId="8"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38100</xdr:rowOff>
    </xdr:from>
    <xdr:to>
      <xdr:col>11</xdr:col>
      <xdr:colOff>352425</xdr:colOff>
      <xdr:row>35</xdr:row>
      <xdr:rowOff>95250</xdr:rowOff>
    </xdr:to>
    <xdr:pic>
      <xdr:nvPicPr>
        <xdr:cNvPr id="1" name="Picture 1"/>
        <xdr:cNvPicPr preferRelativeResize="1">
          <a:picLocks noChangeAspect="1"/>
        </xdr:cNvPicPr>
      </xdr:nvPicPr>
      <xdr:blipFill>
        <a:blip r:embed="rId1"/>
        <a:stretch>
          <a:fillRect/>
        </a:stretch>
      </xdr:blipFill>
      <xdr:spPr>
        <a:xfrm>
          <a:off x="657225" y="200025"/>
          <a:ext cx="6400800" cy="5562600"/>
        </a:xfrm>
        <a:prstGeom prst="rect">
          <a:avLst/>
        </a:prstGeom>
        <a:noFill/>
        <a:ln w="9525" cmpd="sng">
          <a:noFill/>
        </a:ln>
      </xdr:spPr>
    </xdr:pic>
    <xdr:clientData/>
  </xdr:twoCellAnchor>
  <xdr:twoCellAnchor>
    <xdr:from>
      <xdr:col>1</xdr:col>
      <xdr:colOff>114300</xdr:colOff>
      <xdr:row>35</xdr:row>
      <xdr:rowOff>47625</xdr:rowOff>
    </xdr:from>
    <xdr:to>
      <xdr:col>11</xdr:col>
      <xdr:colOff>352425</xdr:colOff>
      <xdr:row>52</xdr:row>
      <xdr:rowOff>38100</xdr:rowOff>
    </xdr:to>
    <xdr:pic>
      <xdr:nvPicPr>
        <xdr:cNvPr id="2" name="Picture 2"/>
        <xdr:cNvPicPr preferRelativeResize="1">
          <a:picLocks noChangeAspect="1"/>
        </xdr:cNvPicPr>
      </xdr:nvPicPr>
      <xdr:blipFill>
        <a:blip r:embed="rId2"/>
        <a:stretch>
          <a:fillRect/>
        </a:stretch>
      </xdr:blipFill>
      <xdr:spPr>
        <a:xfrm>
          <a:off x="723900" y="5715000"/>
          <a:ext cx="6334125"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58"/>
  <sheetViews>
    <sheetView tabSelected="1" zoomScale="75" zoomScaleNormal="75" workbookViewId="0" topLeftCell="A1">
      <pane xSplit="3" ySplit="3" topLeftCell="D4" activePane="bottomRight" state="frozen"/>
      <selection pane="topLeft" activeCell="A1" sqref="A1"/>
      <selection pane="topRight" activeCell="C1" sqref="C1"/>
      <selection pane="bottomLeft" activeCell="A4" sqref="A4"/>
      <selection pane="bottomRight" activeCell="M39" sqref="M39"/>
    </sheetView>
  </sheetViews>
  <sheetFormatPr defaultColWidth="9.140625" defaultRowHeight="12.75"/>
  <cols>
    <col min="1" max="1" width="8.421875" style="35" customWidth="1"/>
    <col min="2" max="2" width="12.00390625" style="35" customWidth="1"/>
    <col min="3" max="3" width="43.7109375" style="34" customWidth="1"/>
    <col min="4" max="4" width="32.140625" style="34" customWidth="1"/>
    <col min="5" max="5" width="16.140625" style="35" customWidth="1"/>
    <col min="6" max="6" width="18.421875" style="36" customWidth="1"/>
    <col min="7" max="7" width="13.28125" style="36" customWidth="1"/>
    <col min="8" max="8" width="23.140625" style="36" customWidth="1"/>
    <col min="9" max="9" width="9.140625" style="36" bestFit="1" customWidth="1"/>
    <col min="10" max="10" width="11.00390625" style="36" bestFit="1" customWidth="1"/>
    <col min="11" max="11" width="8.8515625" style="36" bestFit="1" customWidth="1"/>
    <col min="12" max="12" width="9.28125" style="36" bestFit="1" customWidth="1"/>
    <col min="13" max="13" width="27.8515625" style="34" customWidth="1"/>
    <col min="14" max="16384" width="9.140625" style="36" customWidth="1"/>
  </cols>
  <sheetData>
    <row r="1" spans="1:13" s="15" customFormat="1" ht="15.75">
      <c r="A1" s="14" t="s">
        <v>0</v>
      </c>
      <c r="B1" s="14"/>
      <c r="C1" s="14"/>
      <c r="D1" s="14"/>
      <c r="E1" s="14"/>
      <c r="F1" s="14"/>
      <c r="G1" s="14"/>
      <c r="H1" s="14"/>
      <c r="I1" s="14"/>
      <c r="J1" s="14"/>
      <c r="K1" s="14"/>
      <c r="L1" s="14"/>
      <c r="M1" s="108"/>
    </row>
    <row r="2" spans="1:13" s="20" customFormat="1" ht="32.25" customHeight="1">
      <c r="A2" s="16"/>
      <c r="B2" s="17"/>
      <c r="C2" s="18"/>
      <c r="D2" s="18"/>
      <c r="E2" s="18"/>
      <c r="F2" s="19"/>
      <c r="G2" s="19"/>
      <c r="H2" s="18"/>
      <c r="I2" s="109" t="s">
        <v>1</v>
      </c>
      <c r="J2" s="110"/>
      <c r="K2" s="109" t="s">
        <v>2</v>
      </c>
      <c r="L2" s="111"/>
      <c r="M2" s="125"/>
    </row>
    <row r="3" spans="1:13" s="26" customFormat="1" ht="34.5">
      <c r="A3" s="21" t="s">
        <v>3</v>
      </c>
      <c r="B3" s="23" t="s">
        <v>243</v>
      </c>
      <c r="C3" s="22" t="s">
        <v>4</v>
      </c>
      <c r="D3" s="22" t="s">
        <v>107</v>
      </c>
      <c r="E3" s="22" t="s">
        <v>124</v>
      </c>
      <c r="F3" s="23" t="s">
        <v>102</v>
      </c>
      <c r="G3" s="23" t="s">
        <v>109</v>
      </c>
      <c r="H3" s="22" t="s">
        <v>108</v>
      </c>
      <c r="I3" s="24" t="s">
        <v>120</v>
      </c>
      <c r="J3" s="23" t="s">
        <v>121</v>
      </c>
      <c r="K3" s="24" t="s">
        <v>122</v>
      </c>
      <c r="L3" s="25" t="s">
        <v>123</v>
      </c>
      <c r="M3" s="126" t="s">
        <v>226</v>
      </c>
    </row>
    <row r="4" spans="1:13" ht="90">
      <c r="A4" s="37">
        <v>1</v>
      </c>
      <c r="B4" s="93" t="s">
        <v>189</v>
      </c>
      <c r="C4" s="38" t="s">
        <v>10</v>
      </c>
      <c r="D4" s="38" t="s">
        <v>11</v>
      </c>
      <c r="E4" s="39" t="s">
        <v>7</v>
      </c>
      <c r="F4" s="39" t="s">
        <v>104</v>
      </c>
      <c r="G4" s="45" t="s">
        <v>5</v>
      </c>
      <c r="H4" s="40" t="s">
        <v>114</v>
      </c>
      <c r="I4" s="46">
        <v>200</v>
      </c>
      <c r="J4" s="47">
        <v>400</v>
      </c>
      <c r="K4" s="92">
        <v>0</v>
      </c>
      <c r="L4" s="92">
        <v>0</v>
      </c>
      <c r="M4" s="40" t="s">
        <v>228</v>
      </c>
    </row>
    <row r="5" spans="1:13" ht="60">
      <c r="A5" s="37">
        <v>2</v>
      </c>
      <c r="B5" s="86" t="s">
        <v>151</v>
      </c>
      <c r="C5" s="38" t="s">
        <v>135</v>
      </c>
      <c r="D5" s="38" t="s">
        <v>113</v>
      </c>
      <c r="E5" s="44" t="s">
        <v>18</v>
      </c>
      <c r="F5" s="44" t="s">
        <v>106</v>
      </c>
      <c r="G5" s="45" t="s">
        <v>5</v>
      </c>
      <c r="H5" s="40" t="s">
        <v>137</v>
      </c>
      <c r="I5" s="46">
        <v>15</v>
      </c>
      <c r="J5" s="47">
        <v>35</v>
      </c>
      <c r="K5" s="92">
        <v>0</v>
      </c>
      <c r="L5" s="92">
        <v>0</v>
      </c>
      <c r="M5" s="40" t="s">
        <v>239</v>
      </c>
    </row>
    <row r="6" spans="1:13" ht="90">
      <c r="A6" s="37">
        <v>3</v>
      </c>
      <c r="B6" s="86" t="s">
        <v>152</v>
      </c>
      <c r="C6" s="38" t="s">
        <v>136</v>
      </c>
      <c r="D6" s="38" t="s">
        <v>140</v>
      </c>
      <c r="E6" s="44" t="s">
        <v>18</v>
      </c>
      <c r="F6" s="44" t="s">
        <v>106</v>
      </c>
      <c r="G6" s="45" t="s">
        <v>5</v>
      </c>
      <c r="H6" s="40" t="s">
        <v>137</v>
      </c>
      <c r="I6" s="46">
        <v>15</v>
      </c>
      <c r="J6" s="47">
        <v>35</v>
      </c>
      <c r="K6" s="92">
        <v>0</v>
      </c>
      <c r="L6" s="92">
        <v>0</v>
      </c>
      <c r="M6" s="40" t="s">
        <v>240</v>
      </c>
    </row>
    <row r="7" spans="1:13" ht="210">
      <c r="A7" s="37">
        <v>4</v>
      </c>
      <c r="B7" s="85" t="s">
        <v>150</v>
      </c>
      <c r="C7" s="27" t="s">
        <v>134</v>
      </c>
      <c r="D7" s="27" t="s">
        <v>205</v>
      </c>
      <c r="E7" s="28" t="s">
        <v>18</v>
      </c>
      <c r="F7" s="28" t="s">
        <v>103</v>
      </c>
      <c r="G7" s="29" t="s">
        <v>110</v>
      </c>
      <c r="H7" s="30" t="s">
        <v>163</v>
      </c>
      <c r="I7" s="31">
        <v>-100</v>
      </c>
      <c r="J7" s="32">
        <v>600</v>
      </c>
      <c r="K7" s="33">
        <v>1</v>
      </c>
      <c r="L7" s="33">
        <v>2</v>
      </c>
      <c r="M7" s="40" t="s">
        <v>241</v>
      </c>
    </row>
    <row r="8" spans="1:13" ht="105">
      <c r="A8" s="37">
        <v>5</v>
      </c>
      <c r="B8" s="84" t="s">
        <v>242</v>
      </c>
      <c r="C8" s="27" t="s">
        <v>166</v>
      </c>
      <c r="D8" s="27" t="s">
        <v>164</v>
      </c>
      <c r="E8" s="28" t="s">
        <v>7</v>
      </c>
      <c r="F8" s="28" t="s">
        <v>105</v>
      </c>
      <c r="G8" s="29" t="s">
        <v>110</v>
      </c>
      <c r="H8" s="30" t="s">
        <v>165</v>
      </c>
      <c r="I8" s="31">
        <v>0</v>
      </c>
      <c r="J8" s="32">
        <v>600</v>
      </c>
      <c r="K8" s="33">
        <v>0</v>
      </c>
      <c r="L8" s="33">
        <v>2</v>
      </c>
      <c r="M8" s="40" t="s">
        <v>229</v>
      </c>
    </row>
    <row r="9" spans="1:13" ht="90">
      <c r="A9" s="37">
        <v>6</v>
      </c>
      <c r="B9" s="86" t="s">
        <v>149</v>
      </c>
      <c r="C9" s="38" t="s">
        <v>132</v>
      </c>
      <c r="D9" s="38" t="s">
        <v>244</v>
      </c>
      <c r="E9" s="44" t="s">
        <v>7</v>
      </c>
      <c r="F9" s="44" t="s">
        <v>105</v>
      </c>
      <c r="G9" s="45" t="s">
        <v>110</v>
      </c>
      <c r="H9" s="40" t="s">
        <v>116</v>
      </c>
      <c r="I9" s="46">
        <v>400</v>
      </c>
      <c r="J9" s="47">
        <v>450</v>
      </c>
      <c r="K9" s="48">
        <v>0</v>
      </c>
      <c r="L9" s="48">
        <v>2</v>
      </c>
      <c r="M9" s="40" t="s">
        <v>254</v>
      </c>
    </row>
    <row r="10" spans="1:13" ht="60">
      <c r="A10" s="37">
        <v>7</v>
      </c>
      <c r="B10" s="86" t="s">
        <v>149</v>
      </c>
      <c r="C10" s="38" t="s">
        <v>117</v>
      </c>
      <c r="D10" s="38" t="s">
        <v>118</v>
      </c>
      <c r="E10" s="44" t="s">
        <v>7</v>
      </c>
      <c r="F10" s="44" t="s">
        <v>106</v>
      </c>
      <c r="G10" s="45" t="s">
        <v>5</v>
      </c>
      <c r="H10" s="40" t="s">
        <v>119</v>
      </c>
      <c r="I10" s="46">
        <v>10</v>
      </c>
      <c r="J10" s="47">
        <v>30</v>
      </c>
      <c r="K10" s="92">
        <v>0</v>
      </c>
      <c r="L10" s="92">
        <v>0</v>
      </c>
      <c r="M10" s="40" t="s">
        <v>255</v>
      </c>
    </row>
    <row r="11" spans="1:13" ht="120">
      <c r="A11" s="37">
        <v>8</v>
      </c>
      <c r="B11" s="93" t="s">
        <v>169</v>
      </c>
      <c r="C11" s="38" t="s">
        <v>133</v>
      </c>
      <c r="D11" s="38" t="s">
        <v>138</v>
      </c>
      <c r="E11" s="39" t="s">
        <v>18</v>
      </c>
      <c r="F11" s="39" t="s">
        <v>105</v>
      </c>
      <c r="G11" s="39" t="s">
        <v>5</v>
      </c>
      <c r="H11" s="40" t="s">
        <v>168</v>
      </c>
      <c r="I11" s="41">
        <v>0</v>
      </c>
      <c r="J11" s="42">
        <v>600</v>
      </c>
      <c r="K11" s="43">
        <v>0</v>
      </c>
      <c r="L11" s="43">
        <v>2</v>
      </c>
      <c r="M11" s="40" t="s">
        <v>256</v>
      </c>
    </row>
    <row r="12" spans="1:13" s="60" customFormat="1" ht="60">
      <c r="A12" s="37">
        <v>9</v>
      </c>
      <c r="B12" s="87" t="s">
        <v>148</v>
      </c>
      <c r="C12" s="57" t="s">
        <v>111</v>
      </c>
      <c r="D12" s="40" t="s">
        <v>171</v>
      </c>
      <c r="E12" s="51" t="s">
        <v>18</v>
      </c>
      <c r="F12" s="51" t="s">
        <v>106</v>
      </c>
      <c r="G12" s="51" t="s">
        <v>5</v>
      </c>
      <c r="H12" s="40" t="s">
        <v>170</v>
      </c>
      <c r="I12" s="46">
        <v>10</v>
      </c>
      <c r="J12" s="58">
        <v>20</v>
      </c>
      <c r="K12" s="59">
        <v>0</v>
      </c>
      <c r="L12" s="59">
        <v>0.5</v>
      </c>
      <c r="M12" s="40" t="s">
        <v>230</v>
      </c>
    </row>
    <row r="13" spans="1:13" s="60" customFormat="1" ht="60">
      <c r="A13" s="37">
        <v>10</v>
      </c>
      <c r="B13" s="86" t="s">
        <v>148</v>
      </c>
      <c r="C13" s="40" t="s">
        <v>112</v>
      </c>
      <c r="D13" s="40" t="s">
        <v>171</v>
      </c>
      <c r="E13" s="51" t="s">
        <v>18</v>
      </c>
      <c r="F13" s="51" t="s">
        <v>106</v>
      </c>
      <c r="G13" s="51" t="s">
        <v>5</v>
      </c>
      <c r="H13" s="40" t="s">
        <v>170</v>
      </c>
      <c r="I13" s="46">
        <v>10</v>
      </c>
      <c r="J13" s="58">
        <v>20</v>
      </c>
      <c r="K13" s="59">
        <v>0</v>
      </c>
      <c r="L13" s="59">
        <v>0.5</v>
      </c>
      <c r="M13" s="40" t="s">
        <v>230</v>
      </c>
    </row>
    <row r="14" spans="1:13" s="60" customFormat="1" ht="96" customHeight="1">
      <c r="A14" s="37">
        <v>11</v>
      </c>
      <c r="B14" s="86" t="s">
        <v>148</v>
      </c>
      <c r="C14" s="38" t="s">
        <v>238</v>
      </c>
      <c r="D14" s="38" t="s">
        <v>159</v>
      </c>
      <c r="E14" s="39" t="s">
        <v>18</v>
      </c>
      <c r="F14" s="39" t="s">
        <v>172</v>
      </c>
      <c r="G14" s="39" t="s">
        <v>5</v>
      </c>
      <c r="H14" s="40" t="s">
        <v>158</v>
      </c>
      <c r="I14" s="46">
        <v>25</v>
      </c>
      <c r="J14" s="42">
        <v>35</v>
      </c>
      <c r="K14" s="48">
        <v>0.75</v>
      </c>
      <c r="L14" s="48">
        <v>1.25</v>
      </c>
      <c r="M14" s="40" t="s">
        <v>231</v>
      </c>
    </row>
    <row r="15" spans="1:13" s="60" customFormat="1" ht="105">
      <c r="A15" s="37">
        <v>12</v>
      </c>
      <c r="B15" s="86" t="s">
        <v>148</v>
      </c>
      <c r="C15" s="38" t="s">
        <v>141</v>
      </c>
      <c r="D15" s="38" t="s">
        <v>233</v>
      </c>
      <c r="E15" s="39" t="s">
        <v>115</v>
      </c>
      <c r="F15" s="39" t="s">
        <v>128</v>
      </c>
      <c r="G15" s="39" t="s">
        <v>5</v>
      </c>
      <c r="H15" s="88" t="s">
        <v>193</v>
      </c>
      <c r="I15" s="90"/>
      <c r="J15" s="91"/>
      <c r="K15" s="92"/>
      <c r="L15" s="92"/>
      <c r="M15" s="40" t="s">
        <v>232</v>
      </c>
    </row>
    <row r="16" spans="1:13" ht="135">
      <c r="A16" s="37">
        <v>13</v>
      </c>
      <c r="B16" s="86" t="s">
        <v>147</v>
      </c>
      <c r="C16" s="38" t="s">
        <v>160</v>
      </c>
      <c r="D16" s="38" t="s">
        <v>190</v>
      </c>
      <c r="E16" s="39" t="s">
        <v>115</v>
      </c>
      <c r="F16" s="39" t="s">
        <v>104</v>
      </c>
      <c r="G16" s="39" t="s">
        <v>5</v>
      </c>
      <c r="H16" s="40" t="s">
        <v>218</v>
      </c>
      <c r="I16" s="90"/>
      <c r="J16" s="91"/>
      <c r="K16" s="92"/>
      <c r="L16" s="92"/>
      <c r="M16" s="40" t="s">
        <v>257</v>
      </c>
    </row>
    <row r="17" spans="1:13" ht="315">
      <c r="A17" s="37">
        <v>14</v>
      </c>
      <c r="B17" s="84" t="s">
        <v>258</v>
      </c>
      <c r="C17" s="27" t="s">
        <v>154</v>
      </c>
      <c r="D17" s="27" t="s">
        <v>245</v>
      </c>
      <c r="E17" s="84" t="s">
        <v>18</v>
      </c>
      <c r="F17" s="84" t="s">
        <v>104</v>
      </c>
      <c r="G17" s="84" t="s">
        <v>5</v>
      </c>
      <c r="H17" s="40" t="s">
        <v>202</v>
      </c>
      <c r="I17" s="46">
        <v>50</v>
      </c>
      <c r="J17" s="47">
        <v>150</v>
      </c>
      <c r="K17" s="48">
        <v>1</v>
      </c>
      <c r="L17" s="48">
        <v>2</v>
      </c>
      <c r="M17" s="40" t="s">
        <v>270</v>
      </c>
    </row>
    <row r="18" spans="1:13" ht="315">
      <c r="A18" s="37">
        <v>15</v>
      </c>
      <c r="B18" s="84" t="s">
        <v>258</v>
      </c>
      <c r="C18" s="27" t="s">
        <v>162</v>
      </c>
      <c r="D18" s="27" t="s">
        <v>245</v>
      </c>
      <c r="E18" s="84" t="s">
        <v>115</v>
      </c>
      <c r="F18" s="84" t="s">
        <v>128</v>
      </c>
      <c r="G18" s="84" t="s">
        <v>5</v>
      </c>
      <c r="H18" s="88" t="s">
        <v>193</v>
      </c>
      <c r="I18" s="90"/>
      <c r="J18" s="91"/>
      <c r="K18" s="92"/>
      <c r="L18" s="92"/>
      <c r="M18" s="40" t="s">
        <v>270</v>
      </c>
    </row>
    <row r="19" spans="1:13" ht="195">
      <c r="A19" s="37">
        <v>16</v>
      </c>
      <c r="B19" s="37">
        <v>7503</v>
      </c>
      <c r="C19" s="38" t="s">
        <v>155</v>
      </c>
      <c r="D19" s="38" t="s">
        <v>246</v>
      </c>
      <c r="E19" s="84" t="s">
        <v>18</v>
      </c>
      <c r="F19" s="84" t="s">
        <v>104</v>
      </c>
      <c r="G19" s="84" t="s">
        <v>5</v>
      </c>
      <c r="H19" s="40" t="s">
        <v>202</v>
      </c>
      <c r="I19" s="46">
        <v>50</v>
      </c>
      <c r="J19" s="47">
        <v>150</v>
      </c>
      <c r="K19" s="48">
        <v>1</v>
      </c>
      <c r="L19" s="48">
        <v>2</v>
      </c>
      <c r="M19" s="40" t="s">
        <v>227</v>
      </c>
    </row>
    <row r="20" spans="1:13" ht="180">
      <c r="A20" s="37">
        <v>17</v>
      </c>
      <c r="B20" s="39" t="s">
        <v>259</v>
      </c>
      <c r="C20" s="38" t="s">
        <v>156</v>
      </c>
      <c r="D20" s="38" t="s">
        <v>246</v>
      </c>
      <c r="E20" s="84" t="s">
        <v>115</v>
      </c>
      <c r="F20" s="84" t="s">
        <v>128</v>
      </c>
      <c r="G20" s="84" t="s">
        <v>5</v>
      </c>
      <c r="H20" s="88" t="s">
        <v>193</v>
      </c>
      <c r="I20" s="90"/>
      <c r="J20" s="91"/>
      <c r="K20" s="92"/>
      <c r="L20" s="92"/>
      <c r="M20" s="40" t="s">
        <v>271</v>
      </c>
    </row>
    <row r="21" spans="1:13" ht="97.5" customHeight="1">
      <c r="A21" s="37">
        <v>18</v>
      </c>
      <c r="B21" s="86">
        <v>7503</v>
      </c>
      <c r="C21" s="38" t="s">
        <v>157</v>
      </c>
      <c r="D21" s="38" t="s">
        <v>167</v>
      </c>
      <c r="E21" s="39" t="s">
        <v>7</v>
      </c>
      <c r="F21" s="39" t="s">
        <v>104</v>
      </c>
      <c r="G21" s="39" t="s">
        <v>5</v>
      </c>
      <c r="H21" s="40" t="s">
        <v>173</v>
      </c>
      <c r="I21" s="46">
        <v>15</v>
      </c>
      <c r="J21" s="47">
        <v>30</v>
      </c>
      <c r="K21" s="48">
        <v>0.25</v>
      </c>
      <c r="L21" s="48">
        <v>1</v>
      </c>
      <c r="M21" s="40" t="s">
        <v>260</v>
      </c>
    </row>
    <row r="22" spans="1:13" ht="45">
      <c r="A22" s="37">
        <v>19</v>
      </c>
      <c r="B22" s="86"/>
      <c r="C22" s="38" t="s">
        <v>174</v>
      </c>
      <c r="D22" s="88" t="s">
        <v>191</v>
      </c>
      <c r="E22" s="95"/>
      <c r="F22" s="95"/>
      <c r="G22" s="95"/>
      <c r="H22" s="89"/>
      <c r="I22" s="90"/>
      <c r="J22" s="91"/>
      <c r="K22" s="92"/>
      <c r="L22" s="92"/>
      <c r="M22" s="40"/>
    </row>
    <row r="23" spans="1:13" s="60" customFormat="1" ht="120">
      <c r="A23" s="99"/>
      <c r="B23" s="86" t="s">
        <v>146</v>
      </c>
      <c r="C23" s="94" t="s">
        <v>175</v>
      </c>
      <c r="D23" s="38" t="s">
        <v>247</v>
      </c>
      <c r="E23" s="39" t="s">
        <v>18</v>
      </c>
      <c r="F23" s="39" t="s">
        <v>104</v>
      </c>
      <c r="G23" s="39" t="s">
        <v>5</v>
      </c>
      <c r="H23" s="40" t="s">
        <v>214</v>
      </c>
      <c r="I23" s="41">
        <v>0</v>
      </c>
      <c r="J23" s="42">
        <v>0</v>
      </c>
      <c r="K23" s="43">
        <v>0</v>
      </c>
      <c r="L23" s="43">
        <v>0.5</v>
      </c>
      <c r="M23" s="40" t="s">
        <v>261</v>
      </c>
    </row>
    <row r="24" spans="1:13" ht="120">
      <c r="A24" s="99"/>
      <c r="B24" s="86" t="s">
        <v>145</v>
      </c>
      <c r="C24" s="94" t="s">
        <v>176</v>
      </c>
      <c r="D24" s="38" t="s">
        <v>215</v>
      </c>
      <c r="E24" s="39" t="s">
        <v>18</v>
      </c>
      <c r="F24" s="39" t="s">
        <v>104</v>
      </c>
      <c r="G24" s="39" t="s">
        <v>5</v>
      </c>
      <c r="H24" s="40" t="s">
        <v>214</v>
      </c>
      <c r="I24" s="41">
        <v>0</v>
      </c>
      <c r="J24" s="42">
        <v>0</v>
      </c>
      <c r="K24" s="43">
        <v>0</v>
      </c>
      <c r="L24" s="43">
        <v>0.5</v>
      </c>
      <c r="M24" s="40" t="s">
        <v>234</v>
      </c>
    </row>
    <row r="25" spans="1:13" s="60" customFormat="1" ht="120">
      <c r="A25" s="99"/>
      <c r="B25" s="86" t="s">
        <v>144</v>
      </c>
      <c r="C25" s="94" t="s">
        <v>177</v>
      </c>
      <c r="D25" s="38" t="s">
        <v>216</v>
      </c>
      <c r="E25" s="39" t="s">
        <v>18</v>
      </c>
      <c r="F25" s="39" t="s">
        <v>104</v>
      </c>
      <c r="G25" s="39" t="s">
        <v>5</v>
      </c>
      <c r="H25" s="40" t="s">
        <v>214</v>
      </c>
      <c r="I25" s="41">
        <v>0</v>
      </c>
      <c r="J25" s="42">
        <v>0</v>
      </c>
      <c r="K25" s="43">
        <v>0</v>
      </c>
      <c r="L25" s="43">
        <v>0.5</v>
      </c>
      <c r="M25" s="40" t="s">
        <v>262</v>
      </c>
    </row>
    <row r="26" spans="1:13" s="60" customFormat="1" ht="120">
      <c r="A26" s="99"/>
      <c r="B26" s="86" t="s">
        <v>143</v>
      </c>
      <c r="C26" s="94" t="s">
        <v>178</v>
      </c>
      <c r="D26" s="38" t="s">
        <v>217</v>
      </c>
      <c r="E26" s="39" t="s">
        <v>18</v>
      </c>
      <c r="F26" s="39" t="s">
        <v>104</v>
      </c>
      <c r="G26" s="39" t="s">
        <v>5</v>
      </c>
      <c r="H26" s="40" t="s">
        <v>214</v>
      </c>
      <c r="I26" s="41">
        <v>0</v>
      </c>
      <c r="J26" s="42">
        <v>0</v>
      </c>
      <c r="K26" s="43">
        <v>0</v>
      </c>
      <c r="L26" s="43">
        <v>0.5</v>
      </c>
      <c r="M26" s="40" t="s">
        <v>263</v>
      </c>
    </row>
    <row r="27" spans="1:13" s="60" customFormat="1" ht="120">
      <c r="A27" s="99"/>
      <c r="B27" s="39" t="s">
        <v>179</v>
      </c>
      <c r="C27" s="94" t="s">
        <v>180</v>
      </c>
      <c r="D27" s="38" t="s">
        <v>219</v>
      </c>
      <c r="E27" s="39" t="s">
        <v>18</v>
      </c>
      <c r="F27" s="39" t="s">
        <v>104</v>
      </c>
      <c r="G27" s="39" t="s">
        <v>5</v>
      </c>
      <c r="H27" s="40" t="s">
        <v>214</v>
      </c>
      <c r="I27" s="41">
        <v>0</v>
      </c>
      <c r="J27" s="42">
        <v>0</v>
      </c>
      <c r="K27" s="43">
        <v>0</v>
      </c>
      <c r="L27" s="43">
        <v>0.5</v>
      </c>
      <c r="M27" s="40" t="s">
        <v>235</v>
      </c>
    </row>
    <row r="28" spans="1:13" s="60" customFormat="1" ht="90">
      <c r="A28" s="37">
        <v>20</v>
      </c>
      <c r="B28" s="39" t="s">
        <v>181</v>
      </c>
      <c r="C28" s="38" t="s">
        <v>131</v>
      </c>
      <c r="D28" s="38" t="s">
        <v>142</v>
      </c>
      <c r="E28" s="39" t="s">
        <v>7</v>
      </c>
      <c r="F28" s="39" t="s">
        <v>106</v>
      </c>
      <c r="G28" s="39" t="s">
        <v>5</v>
      </c>
      <c r="H28" s="40" t="s">
        <v>182</v>
      </c>
      <c r="I28" s="46">
        <v>25</v>
      </c>
      <c r="J28" s="47">
        <v>75</v>
      </c>
      <c r="K28" s="92">
        <v>0</v>
      </c>
      <c r="L28" s="92">
        <v>0</v>
      </c>
      <c r="M28" s="40" t="s">
        <v>264</v>
      </c>
    </row>
    <row r="29" spans="1:13" s="60" customFormat="1" ht="90">
      <c r="A29" s="37">
        <v>21</v>
      </c>
      <c r="B29" s="87">
        <v>7503</v>
      </c>
      <c r="C29" s="50" t="s">
        <v>153</v>
      </c>
      <c r="D29" s="38" t="s">
        <v>183</v>
      </c>
      <c r="E29" s="39" t="s">
        <v>18</v>
      </c>
      <c r="F29" s="39" t="s">
        <v>104</v>
      </c>
      <c r="G29" s="39" t="s">
        <v>5</v>
      </c>
      <c r="H29" s="40" t="s">
        <v>184</v>
      </c>
      <c r="I29" s="46">
        <v>50</v>
      </c>
      <c r="J29" s="47">
        <v>200</v>
      </c>
      <c r="K29" s="92">
        <v>0</v>
      </c>
      <c r="L29" s="92">
        <v>0</v>
      </c>
      <c r="M29" s="40" t="s">
        <v>272</v>
      </c>
    </row>
    <row r="30" spans="1:13" ht="75">
      <c r="A30" s="37">
        <v>22</v>
      </c>
      <c r="B30" s="96" t="s">
        <v>169</v>
      </c>
      <c r="C30" s="50" t="s">
        <v>200</v>
      </c>
      <c r="D30" s="38" t="s">
        <v>248</v>
      </c>
      <c r="E30" s="39" t="s">
        <v>115</v>
      </c>
      <c r="F30" s="39" t="s">
        <v>128</v>
      </c>
      <c r="G30" s="39" t="s">
        <v>5</v>
      </c>
      <c r="H30" s="88" t="s">
        <v>193</v>
      </c>
      <c r="I30" s="90"/>
      <c r="J30" s="91"/>
      <c r="K30" s="92"/>
      <c r="L30" s="92"/>
      <c r="M30" s="40" t="s">
        <v>265</v>
      </c>
    </row>
    <row r="31" spans="1:13" s="60" customFormat="1" ht="150">
      <c r="A31" s="37">
        <v>23</v>
      </c>
      <c r="B31" s="49">
        <v>8101</v>
      </c>
      <c r="C31" s="50" t="s">
        <v>139</v>
      </c>
      <c r="D31" s="38" t="s">
        <v>203</v>
      </c>
      <c r="E31" s="39" t="s">
        <v>115</v>
      </c>
      <c r="F31" s="39" t="s">
        <v>128</v>
      </c>
      <c r="G31" s="39" t="s">
        <v>5</v>
      </c>
      <c r="H31" s="88" t="s">
        <v>193</v>
      </c>
      <c r="I31" s="90"/>
      <c r="J31" s="91"/>
      <c r="K31" s="92"/>
      <c r="L31" s="92"/>
      <c r="M31" s="40" t="s">
        <v>236</v>
      </c>
    </row>
    <row r="32" spans="1:13" s="60" customFormat="1" ht="90">
      <c r="A32" s="37">
        <v>24</v>
      </c>
      <c r="B32" s="96" t="s">
        <v>267</v>
      </c>
      <c r="C32" s="50" t="s">
        <v>130</v>
      </c>
      <c r="D32" s="38" t="s">
        <v>268</v>
      </c>
      <c r="E32" s="39" t="s">
        <v>7</v>
      </c>
      <c r="F32" s="39" t="s">
        <v>106</v>
      </c>
      <c r="G32" s="39" t="s">
        <v>5</v>
      </c>
      <c r="H32" s="100" t="s">
        <v>161</v>
      </c>
      <c r="I32" s="90"/>
      <c r="J32" s="91"/>
      <c r="K32" s="92"/>
      <c r="L32" s="92"/>
      <c r="M32" s="40" t="s">
        <v>266</v>
      </c>
    </row>
    <row r="33" spans="1:13" ht="60">
      <c r="A33" s="37">
        <v>25</v>
      </c>
      <c r="B33" s="37">
        <v>8101</v>
      </c>
      <c r="C33" s="38" t="s">
        <v>40</v>
      </c>
      <c r="D33" s="38" t="s">
        <v>39</v>
      </c>
      <c r="E33" s="39" t="s">
        <v>8</v>
      </c>
      <c r="F33" s="39" t="s">
        <v>104</v>
      </c>
      <c r="G33" s="39" t="s">
        <v>110</v>
      </c>
      <c r="H33" s="40" t="s">
        <v>194</v>
      </c>
      <c r="I33" s="46">
        <f>'Escalation Risk'!J37</f>
        <v>37.00114244999999</v>
      </c>
      <c r="J33" s="47">
        <f>'Escalation Risk'!J39</f>
        <v>266.16479999999996</v>
      </c>
      <c r="K33" s="92">
        <v>0</v>
      </c>
      <c r="L33" s="92">
        <v>0</v>
      </c>
      <c r="M33" s="40" t="s">
        <v>269</v>
      </c>
    </row>
    <row r="34" spans="1:13" ht="60">
      <c r="A34" s="37">
        <v>26</v>
      </c>
      <c r="B34" s="49">
        <v>8101</v>
      </c>
      <c r="C34" s="50" t="s">
        <v>38</v>
      </c>
      <c r="D34" s="38" t="s">
        <v>39</v>
      </c>
      <c r="E34" s="39" t="s">
        <v>8</v>
      </c>
      <c r="F34" s="39" t="s">
        <v>106</v>
      </c>
      <c r="G34" s="39" t="s">
        <v>5</v>
      </c>
      <c r="H34" s="40" t="s">
        <v>195</v>
      </c>
      <c r="I34" s="97">
        <v>11</v>
      </c>
      <c r="J34" s="98">
        <v>81</v>
      </c>
      <c r="K34" s="92">
        <v>0</v>
      </c>
      <c r="L34" s="92">
        <v>0</v>
      </c>
      <c r="M34" s="40" t="s">
        <v>269</v>
      </c>
    </row>
    <row r="35" spans="1:13" s="60" customFormat="1" ht="135">
      <c r="A35" s="37">
        <v>27</v>
      </c>
      <c r="B35" s="37">
        <v>8101</v>
      </c>
      <c r="C35" s="38" t="s">
        <v>187</v>
      </c>
      <c r="D35" s="38"/>
      <c r="E35" s="39" t="s">
        <v>9</v>
      </c>
      <c r="F35" s="39" t="s">
        <v>104</v>
      </c>
      <c r="G35" s="39" t="s">
        <v>110</v>
      </c>
      <c r="H35" s="40" t="s">
        <v>198</v>
      </c>
      <c r="I35" s="41">
        <v>-500</v>
      </c>
      <c r="J35" s="42">
        <v>500</v>
      </c>
      <c r="K35" s="43">
        <v>-0.5</v>
      </c>
      <c r="L35" s="43">
        <v>0.5</v>
      </c>
      <c r="M35" s="40" t="s">
        <v>269</v>
      </c>
    </row>
    <row r="36" spans="1:13" s="60" customFormat="1" ht="150">
      <c r="A36" s="37">
        <v>28</v>
      </c>
      <c r="B36" s="39" t="s">
        <v>185</v>
      </c>
      <c r="C36" s="38" t="s">
        <v>249</v>
      </c>
      <c r="D36" s="38" t="s">
        <v>220</v>
      </c>
      <c r="E36" s="39" t="s">
        <v>7</v>
      </c>
      <c r="F36" s="39" t="s">
        <v>104</v>
      </c>
      <c r="G36" s="39" t="s">
        <v>5</v>
      </c>
      <c r="H36" s="40" t="s">
        <v>186</v>
      </c>
      <c r="I36" s="46">
        <v>0</v>
      </c>
      <c r="J36" s="47">
        <v>150</v>
      </c>
      <c r="K36" s="48">
        <v>0</v>
      </c>
      <c r="L36" s="48">
        <v>0.5</v>
      </c>
      <c r="M36" s="40" t="s">
        <v>250</v>
      </c>
    </row>
    <row r="37" spans="1:13" s="60" customFormat="1" ht="150">
      <c r="A37" s="37">
        <v>29</v>
      </c>
      <c r="B37" s="37">
        <v>1352</v>
      </c>
      <c r="C37" s="38" t="s">
        <v>199</v>
      </c>
      <c r="D37" s="38" t="s">
        <v>251</v>
      </c>
      <c r="E37" s="39" t="s">
        <v>7</v>
      </c>
      <c r="F37" s="39" t="s">
        <v>104</v>
      </c>
      <c r="G37" s="39" t="s">
        <v>5</v>
      </c>
      <c r="H37" s="40" t="s">
        <v>188</v>
      </c>
      <c r="I37" s="41">
        <v>0</v>
      </c>
      <c r="J37" s="42">
        <v>300</v>
      </c>
      <c r="K37" s="48">
        <v>0</v>
      </c>
      <c r="L37" s="48">
        <v>0</v>
      </c>
      <c r="M37" s="40" t="s">
        <v>237</v>
      </c>
    </row>
    <row r="38" spans="1:13" ht="45">
      <c r="A38" s="37">
        <v>30</v>
      </c>
      <c r="B38" s="37">
        <v>8101</v>
      </c>
      <c r="C38" s="38" t="s">
        <v>12</v>
      </c>
      <c r="D38" s="38"/>
      <c r="E38" s="39" t="s">
        <v>7</v>
      </c>
      <c r="F38" s="39" t="s">
        <v>105</v>
      </c>
      <c r="G38" s="39" t="s">
        <v>110</v>
      </c>
      <c r="H38" s="38" t="s">
        <v>192</v>
      </c>
      <c r="I38" s="41">
        <v>0</v>
      </c>
      <c r="J38" s="42">
        <v>0</v>
      </c>
      <c r="K38" s="43">
        <v>-2</v>
      </c>
      <c r="L38" s="43">
        <v>2</v>
      </c>
      <c r="M38" s="40" t="s">
        <v>269</v>
      </c>
    </row>
    <row r="39" spans="1:13" ht="180">
      <c r="A39" s="37">
        <v>31</v>
      </c>
      <c r="B39" s="49">
        <v>8101</v>
      </c>
      <c r="C39" s="50" t="s">
        <v>252</v>
      </c>
      <c r="D39" s="38"/>
      <c r="E39" s="39" t="s">
        <v>7</v>
      </c>
      <c r="F39" s="39" t="s">
        <v>105</v>
      </c>
      <c r="G39" s="39" t="s">
        <v>110</v>
      </c>
      <c r="H39" s="40" t="s">
        <v>221</v>
      </c>
      <c r="I39" s="46">
        <f>-45000*0.02</f>
        <v>-900</v>
      </c>
      <c r="J39" s="47">
        <v>0</v>
      </c>
      <c r="K39" s="48">
        <v>-1</v>
      </c>
      <c r="L39" s="48">
        <v>0</v>
      </c>
      <c r="M39" s="40" t="s">
        <v>269</v>
      </c>
    </row>
    <row r="40" spans="1:13" s="55" customFormat="1" ht="18">
      <c r="A40" s="52" t="s">
        <v>253</v>
      </c>
      <c r="B40" s="52"/>
      <c r="C40" s="53"/>
      <c r="D40" s="53"/>
      <c r="E40" s="54"/>
      <c r="F40" s="54"/>
      <c r="G40" s="54"/>
      <c r="H40" s="54"/>
      <c r="I40" s="54"/>
      <c r="J40" s="54"/>
      <c r="K40" s="54"/>
      <c r="L40" s="54"/>
      <c r="M40" s="53"/>
    </row>
    <row r="41" spans="1:13" s="55" customFormat="1" ht="15">
      <c r="A41" s="54"/>
      <c r="B41" s="54"/>
      <c r="C41" s="53"/>
      <c r="D41" s="53"/>
      <c r="E41" s="54"/>
      <c r="F41" s="54"/>
      <c r="G41" s="54"/>
      <c r="H41" s="54"/>
      <c r="I41" s="54"/>
      <c r="J41" s="54"/>
      <c r="K41" s="54"/>
      <c r="L41" s="54"/>
      <c r="M41" s="53"/>
    </row>
    <row r="42" spans="1:13" s="55" customFormat="1" ht="15">
      <c r="A42" s="54"/>
      <c r="B42" s="54"/>
      <c r="C42" s="53"/>
      <c r="D42" s="53"/>
      <c r="E42" s="54"/>
      <c r="F42" s="54"/>
      <c r="G42" s="102"/>
      <c r="H42" s="54"/>
      <c r="I42" s="54"/>
      <c r="J42" s="54"/>
      <c r="K42" s="54"/>
      <c r="L42" s="54"/>
      <c r="M42" s="53"/>
    </row>
    <row r="43" spans="1:13" s="55" customFormat="1" ht="15">
      <c r="A43" s="54"/>
      <c r="B43" s="54"/>
      <c r="C43" s="53"/>
      <c r="D43" s="53"/>
      <c r="E43" s="56"/>
      <c r="F43" s="54"/>
      <c r="G43" s="102"/>
      <c r="H43" s="54"/>
      <c r="I43" s="54"/>
      <c r="J43" s="54"/>
      <c r="K43" s="54"/>
      <c r="L43" s="54"/>
      <c r="M43" s="53"/>
    </row>
    <row r="44" spans="1:13" s="55" customFormat="1" ht="15">
      <c r="A44" s="54"/>
      <c r="B44" s="54"/>
      <c r="C44" s="53"/>
      <c r="D44" s="53"/>
      <c r="E44" s="54"/>
      <c r="F44" s="54"/>
      <c r="G44" s="102"/>
      <c r="H44" s="54"/>
      <c r="I44" s="54"/>
      <c r="J44" s="54"/>
      <c r="K44" s="54"/>
      <c r="L44" s="54"/>
      <c r="M44" s="53"/>
    </row>
    <row r="45" spans="1:13" s="55" customFormat="1" ht="15">
      <c r="A45" s="54"/>
      <c r="B45" s="54"/>
      <c r="C45" s="53"/>
      <c r="D45" s="53"/>
      <c r="E45" s="54"/>
      <c r="F45" s="54"/>
      <c r="G45" s="54"/>
      <c r="H45" s="54"/>
      <c r="I45" s="54"/>
      <c r="J45" s="54"/>
      <c r="K45" s="54"/>
      <c r="L45" s="54"/>
      <c r="M45" s="53"/>
    </row>
    <row r="46" spans="1:13" s="55" customFormat="1" ht="15">
      <c r="A46" s="54"/>
      <c r="B46" s="54"/>
      <c r="C46" s="53"/>
      <c r="D46" s="53"/>
      <c r="E46" s="54"/>
      <c r="F46" s="54"/>
      <c r="G46" s="54"/>
      <c r="H46" s="54"/>
      <c r="I46" s="54"/>
      <c r="J46" s="54"/>
      <c r="K46" s="54"/>
      <c r="L46" s="54"/>
      <c r="M46" s="53"/>
    </row>
    <row r="47" spans="1:13" s="55" customFormat="1" ht="15">
      <c r="A47" s="54"/>
      <c r="B47" s="54"/>
      <c r="C47" s="53"/>
      <c r="D47" s="53"/>
      <c r="E47" s="54"/>
      <c r="F47" s="54"/>
      <c r="G47" s="54"/>
      <c r="H47" s="54"/>
      <c r="I47" s="54"/>
      <c r="J47" s="54"/>
      <c r="K47" s="54"/>
      <c r="L47" s="54"/>
      <c r="M47" s="53"/>
    </row>
    <row r="48" spans="1:13" s="55" customFormat="1" ht="15">
      <c r="A48" s="54"/>
      <c r="B48" s="54"/>
      <c r="C48" s="53"/>
      <c r="D48" s="53"/>
      <c r="E48" s="54"/>
      <c r="F48" s="54"/>
      <c r="G48" s="54"/>
      <c r="H48" s="54"/>
      <c r="I48" s="54"/>
      <c r="J48" s="54"/>
      <c r="K48" s="54"/>
      <c r="L48" s="54"/>
      <c r="M48" s="53"/>
    </row>
    <row r="49" spans="1:13" s="55" customFormat="1" ht="15">
      <c r="A49" s="54"/>
      <c r="B49" s="54"/>
      <c r="C49" s="53"/>
      <c r="D49" s="53"/>
      <c r="E49" s="54"/>
      <c r="F49" s="54"/>
      <c r="G49" s="54"/>
      <c r="H49" s="54"/>
      <c r="I49" s="54"/>
      <c r="J49" s="54"/>
      <c r="K49" s="54"/>
      <c r="L49" s="54"/>
      <c r="M49" s="53"/>
    </row>
    <row r="50" spans="1:13" s="55" customFormat="1" ht="15">
      <c r="A50" s="54"/>
      <c r="B50" s="54"/>
      <c r="C50" s="53"/>
      <c r="D50" s="53"/>
      <c r="E50" s="54"/>
      <c r="F50" s="54"/>
      <c r="G50" s="54"/>
      <c r="H50" s="54"/>
      <c r="I50" s="54"/>
      <c r="J50" s="54"/>
      <c r="K50" s="54"/>
      <c r="L50" s="54"/>
      <c r="M50" s="53"/>
    </row>
    <row r="51" spans="1:13" s="55" customFormat="1" ht="15">
      <c r="A51" s="54"/>
      <c r="B51" s="54"/>
      <c r="C51" s="53"/>
      <c r="D51" s="53"/>
      <c r="E51" s="54"/>
      <c r="F51" s="54"/>
      <c r="G51" s="54"/>
      <c r="H51" s="54"/>
      <c r="I51" s="54"/>
      <c r="J51" s="54"/>
      <c r="K51" s="54"/>
      <c r="L51" s="54"/>
      <c r="M51" s="53"/>
    </row>
    <row r="52" spans="1:13" s="55" customFormat="1" ht="15">
      <c r="A52" s="54"/>
      <c r="B52" s="54"/>
      <c r="C52" s="53"/>
      <c r="D52" s="53"/>
      <c r="E52" s="54"/>
      <c r="F52" s="54"/>
      <c r="G52" s="54"/>
      <c r="H52" s="54"/>
      <c r="I52" s="54"/>
      <c r="J52" s="54"/>
      <c r="K52" s="54"/>
      <c r="L52" s="54"/>
      <c r="M52" s="53"/>
    </row>
    <row r="53" spans="1:13" s="55" customFormat="1" ht="15">
      <c r="A53" s="54"/>
      <c r="B53" s="54"/>
      <c r="C53" s="53"/>
      <c r="D53" s="53"/>
      <c r="E53" s="54"/>
      <c r="F53" s="54"/>
      <c r="G53" s="54"/>
      <c r="H53" s="54"/>
      <c r="I53" s="54"/>
      <c r="J53" s="54"/>
      <c r="K53" s="54"/>
      <c r="L53" s="54"/>
      <c r="M53" s="53"/>
    </row>
    <row r="54" spans="1:13" s="55" customFormat="1" ht="15">
      <c r="A54" s="54"/>
      <c r="B54" s="54"/>
      <c r="C54" s="53"/>
      <c r="D54" s="53"/>
      <c r="E54" s="54"/>
      <c r="F54" s="54"/>
      <c r="G54" s="54"/>
      <c r="H54" s="54"/>
      <c r="I54" s="54"/>
      <c r="J54" s="54"/>
      <c r="K54" s="54"/>
      <c r="L54" s="54"/>
      <c r="M54" s="53"/>
    </row>
    <row r="55" spans="1:13" s="55" customFormat="1" ht="15">
      <c r="A55" s="54"/>
      <c r="B55" s="54"/>
      <c r="C55" s="53"/>
      <c r="D55" s="53"/>
      <c r="E55" s="54"/>
      <c r="F55" s="54"/>
      <c r="G55" s="54"/>
      <c r="H55" s="54"/>
      <c r="I55" s="54"/>
      <c r="J55" s="54"/>
      <c r="K55" s="54"/>
      <c r="L55" s="54"/>
      <c r="M55" s="53"/>
    </row>
    <row r="56" spans="1:13" s="55" customFormat="1" ht="15">
      <c r="A56" s="54"/>
      <c r="B56" s="54"/>
      <c r="C56" s="53"/>
      <c r="D56" s="53"/>
      <c r="E56" s="54"/>
      <c r="F56" s="54"/>
      <c r="G56" s="54"/>
      <c r="H56" s="54"/>
      <c r="I56" s="54"/>
      <c r="J56" s="54"/>
      <c r="K56" s="54"/>
      <c r="L56" s="54"/>
      <c r="M56" s="53"/>
    </row>
    <row r="57" spans="1:13" s="55" customFormat="1" ht="15">
      <c r="A57" s="54"/>
      <c r="B57" s="54"/>
      <c r="C57" s="53"/>
      <c r="D57" s="53"/>
      <c r="E57" s="54"/>
      <c r="F57" s="54"/>
      <c r="G57" s="54"/>
      <c r="H57" s="54"/>
      <c r="I57" s="54"/>
      <c r="J57" s="54"/>
      <c r="K57" s="54"/>
      <c r="L57" s="54"/>
      <c r="M57" s="53"/>
    </row>
    <row r="58" spans="1:13" s="55" customFormat="1" ht="15">
      <c r="A58" s="54"/>
      <c r="B58" s="54"/>
      <c r="C58" s="53"/>
      <c r="D58" s="53"/>
      <c r="E58" s="54"/>
      <c r="M58" s="53"/>
    </row>
  </sheetData>
  <mergeCells count="2">
    <mergeCell ref="I2:J2"/>
    <mergeCell ref="K2:L2"/>
  </mergeCells>
  <printOptions/>
  <pageMargins left="0.75" right="0.75" top="1" bottom="1" header="0.5" footer="0.5"/>
  <pageSetup fitToHeight="0" fitToWidth="1" horizontalDpi="600" verticalDpi="600" orientation="landscape" scale="53" r:id="rId2"/>
  <headerFooter alignWithMargins="0">
    <oddFooter>&amp;L&amp;F&amp;R&amp;P</oddFooter>
  </headerFooter>
  <colBreaks count="1" manualBreakCount="1">
    <brk id="7" max="2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0">
      <selection activeCell="N52" sqref="N52"/>
    </sheetView>
  </sheetViews>
  <sheetFormatPr defaultColWidth="9.140625" defaultRowHeight="12.75"/>
  <sheetData/>
  <printOptions/>
  <pageMargins left="0.75" right="0.75" top="1" bottom="1" header="0.5" footer="0.5"/>
  <pageSetup fitToHeight="1" fitToWidth="1" horizontalDpi="600" verticalDpi="600" orientation="portrait" scale="83" r:id="rId2"/>
  <drawing r:id="rId1"/>
</worksheet>
</file>

<file path=xl/worksheets/sheet4.xml><?xml version="1.0" encoding="utf-8"?>
<worksheet xmlns="http://schemas.openxmlformats.org/spreadsheetml/2006/main" xmlns:r="http://schemas.openxmlformats.org/officeDocument/2006/relationships">
  <sheetPr codeName="Sheet3"/>
  <dimension ref="A3:F22"/>
  <sheetViews>
    <sheetView workbookViewId="0" topLeftCell="A1">
      <selection activeCell="B3" sqref="B3:D9"/>
    </sheetView>
  </sheetViews>
  <sheetFormatPr defaultColWidth="9.140625" defaultRowHeight="12.75"/>
  <cols>
    <col min="2" max="2" width="17.28125" style="0" customWidth="1"/>
    <col min="3" max="3" width="14.421875" style="0" customWidth="1"/>
    <col min="4" max="4" width="45.7109375" style="0" customWidth="1"/>
    <col min="5" max="5" width="25.8515625" style="0" customWidth="1"/>
  </cols>
  <sheetData>
    <row r="2" ht="13.5" thickBot="1"/>
    <row r="3" spans="2:4" ht="13.5" thickBot="1">
      <c r="B3" s="112" t="s">
        <v>13</v>
      </c>
      <c r="C3" s="113"/>
      <c r="D3" s="114" t="s">
        <v>14</v>
      </c>
    </row>
    <row r="4" spans="2:6" ht="13.5" thickBot="1">
      <c r="B4" s="103" t="s">
        <v>15</v>
      </c>
      <c r="C4" s="104" t="s">
        <v>16</v>
      </c>
      <c r="D4" s="115"/>
      <c r="F4" s="3" t="s">
        <v>17</v>
      </c>
    </row>
    <row r="5" spans="2:6" ht="39" thickBot="1">
      <c r="B5" s="105" t="s">
        <v>127</v>
      </c>
      <c r="C5" s="106" t="s">
        <v>223</v>
      </c>
      <c r="D5" s="5" t="s">
        <v>225</v>
      </c>
      <c r="F5" s="107">
        <v>0</v>
      </c>
    </row>
    <row r="6" spans="1:6" ht="39" thickBot="1">
      <c r="A6" t="s">
        <v>18</v>
      </c>
      <c r="B6" s="4" t="s">
        <v>19</v>
      </c>
      <c r="C6" s="5" t="s">
        <v>222</v>
      </c>
      <c r="D6" s="5" t="s">
        <v>224</v>
      </c>
      <c r="F6" s="2">
        <v>0.05</v>
      </c>
    </row>
    <row r="7" spans="1:6" ht="39" thickBot="1">
      <c r="A7" t="s">
        <v>7</v>
      </c>
      <c r="B7" s="4" t="s">
        <v>20</v>
      </c>
      <c r="C7" s="5" t="s">
        <v>21</v>
      </c>
      <c r="D7" s="5" t="s">
        <v>22</v>
      </c>
      <c r="F7" s="2">
        <v>0.25</v>
      </c>
    </row>
    <row r="8" spans="1:6" ht="51.75" thickBot="1">
      <c r="A8" t="s">
        <v>9</v>
      </c>
      <c r="B8" s="4" t="s">
        <v>23</v>
      </c>
      <c r="C8" s="5" t="s">
        <v>24</v>
      </c>
      <c r="D8" s="5" t="s">
        <v>25</v>
      </c>
      <c r="F8" s="2">
        <v>0.6</v>
      </c>
    </row>
    <row r="9" spans="1:6" ht="39" thickBot="1">
      <c r="A9" t="s">
        <v>8</v>
      </c>
      <c r="B9" s="4" t="s">
        <v>26</v>
      </c>
      <c r="C9" s="5" t="s">
        <v>27</v>
      </c>
      <c r="D9" s="5" t="s">
        <v>28</v>
      </c>
      <c r="F9" s="2">
        <v>0.9</v>
      </c>
    </row>
    <row r="10" ht="12.75">
      <c r="B10" s="1" t="s">
        <v>29</v>
      </c>
    </row>
    <row r="14" ht="12.75">
      <c r="A14" s="6" t="s">
        <v>30</v>
      </c>
    </row>
    <row r="15" ht="12.75">
      <c r="A15" t="s">
        <v>31</v>
      </c>
    </row>
    <row r="16" ht="12.75">
      <c r="A16" t="s">
        <v>32</v>
      </c>
    </row>
    <row r="17" ht="12.75">
      <c r="A17" t="s">
        <v>33</v>
      </c>
    </row>
    <row r="18" ht="12.75">
      <c r="A18" t="s">
        <v>34</v>
      </c>
    </row>
    <row r="20" ht="12.75">
      <c r="A20" t="s">
        <v>35</v>
      </c>
    </row>
    <row r="21" ht="12.75">
      <c r="A21" t="s">
        <v>36</v>
      </c>
    </row>
    <row r="22" ht="12.75">
      <c r="A22" t="s">
        <v>37</v>
      </c>
    </row>
  </sheetData>
  <mergeCells count="2">
    <mergeCell ref="B3:C3"/>
    <mergeCell ref="D3:D4"/>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E34" sqref="E34"/>
    </sheetView>
  </sheetViews>
  <sheetFormatPr defaultColWidth="9.140625" defaultRowHeight="12.75"/>
  <cols>
    <col min="1" max="1" width="5.00390625" style="0" bestFit="1" customWidth="1"/>
    <col min="2" max="2" width="19.7109375" style="0" bestFit="1" customWidth="1"/>
    <col min="3" max="3" width="5.421875" style="0" bestFit="1" customWidth="1"/>
    <col min="4" max="4" width="15.28125" style="0" bestFit="1" customWidth="1"/>
    <col min="5" max="5" width="14.8515625" style="0" bestFit="1" customWidth="1"/>
    <col min="6" max="6" width="16.57421875" style="0" bestFit="1" customWidth="1"/>
    <col min="7" max="7" width="14.8515625" style="0" bestFit="1" customWidth="1"/>
    <col min="8" max="8" width="9.421875" style="0" bestFit="1" customWidth="1"/>
  </cols>
  <sheetData>
    <row r="1" spans="4:8" ht="12.75">
      <c r="D1" s="2"/>
      <c r="E1" s="2"/>
      <c r="F1" s="2"/>
      <c r="G1" s="2"/>
      <c r="H1" s="2"/>
    </row>
    <row r="2" spans="1:8" ht="20.25">
      <c r="A2" s="61"/>
      <c r="B2" s="62"/>
      <c r="C2" s="62"/>
      <c r="D2" s="116" t="s">
        <v>125</v>
      </c>
      <c r="E2" s="117"/>
      <c r="F2" s="117"/>
      <c r="G2" s="117"/>
      <c r="H2" s="118"/>
    </row>
    <row r="3" spans="1:8" ht="20.25">
      <c r="A3" s="119" t="s">
        <v>126</v>
      </c>
      <c r="B3" s="63" t="s">
        <v>26</v>
      </c>
      <c r="C3" s="63" t="s">
        <v>8</v>
      </c>
      <c r="D3" s="64" t="s">
        <v>5</v>
      </c>
      <c r="E3" s="65" t="s">
        <v>110</v>
      </c>
      <c r="F3" s="66" t="s">
        <v>6</v>
      </c>
      <c r="G3" s="66" t="s">
        <v>6</v>
      </c>
      <c r="H3" s="67" t="s">
        <v>6</v>
      </c>
    </row>
    <row r="4" spans="1:8" ht="20.25">
      <c r="A4" s="120"/>
      <c r="B4" s="68" t="s">
        <v>23</v>
      </c>
      <c r="C4" s="68" t="s">
        <v>9</v>
      </c>
      <c r="D4" s="69" t="s">
        <v>5</v>
      </c>
      <c r="E4" s="70" t="s">
        <v>110</v>
      </c>
      <c r="F4" s="70" t="s">
        <v>110</v>
      </c>
      <c r="G4" s="71" t="s">
        <v>6</v>
      </c>
      <c r="H4" s="72" t="s">
        <v>6</v>
      </c>
    </row>
    <row r="5" spans="1:8" ht="20.25">
      <c r="A5" s="120"/>
      <c r="B5" s="68" t="s">
        <v>20</v>
      </c>
      <c r="C5" s="68" t="s">
        <v>7</v>
      </c>
      <c r="D5" s="69" t="s">
        <v>5</v>
      </c>
      <c r="E5" s="73" t="s">
        <v>5</v>
      </c>
      <c r="F5" s="70" t="s">
        <v>110</v>
      </c>
      <c r="G5" s="70" t="s">
        <v>110</v>
      </c>
      <c r="H5" s="72" t="s">
        <v>6</v>
      </c>
    </row>
    <row r="6" spans="1:8" ht="20.25">
      <c r="A6" s="120"/>
      <c r="B6" s="68" t="s">
        <v>19</v>
      </c>
      <c r="C6" s="68" t="s">
        <v>18</v>
      </c>
      <c r="D6" s="69" t="s">
        <v>5</v>
      </c>
      <c r="E6" s="73" t="s">
        <v>5</v>
      </c>
      <c r="F6" s="73" t="s">
        <v>5</v>
      </c>
      <c r="G6" s="70" t="s">
        <v>110</v>
      </c>
      <c r="H6" s="72" t="s">
        <v>6</v>
      </c>
    </row>
    <row r="7" spans="1:8" ht="20.25">
      <c r="A7" s="121"/>
      <c r="B7" s="74" t="s">
        <v>127</v>
      </c>
      <c r="C7" s="74" t="s">
        <v>115</v>
      </c>
      <c r="D7" s="75" t="s">
        <v>5</v>
      </c>
      <c r="E7" s="76" t="s">
        <v>5</v>
      </c>
      <c r="F7" s="76" t="s">
        <v>5</v>
      </c>
      <c r="G7" s="76" t="s">
        <v>5</v>
      </c>
      <c r="H7" s="77" t="s">
        <v>5</v>
      </c>
    </row>
    <row r="8" spans="1:8" ht="20.25">
      <c r="A8" s="78"/>
      <c r="B8" s="68"/>
      <c r="C8" s="68"/>
      <c r="D8" s="79" t="s">
        <v>106</v>
      </c>
      <c r="E8" s="80" t="s">
        <v>104</v>
      </c>
      <c r="F8" s="80" t="s">
        <v>105</v>
      </c>
      <c r="G8" s="80" t="s">
        <v>103</v>
      </c>
      <c r="H8" s="81" t="s">
        <v>128</v>
      </c>
    </row>
    <row r="9" spans="1:8" ht="20.25">
      <c r="A9" s="82"/>
      <c r="B9" s="83"/>
      <c r="C9" s="83"/>
      <c r="D9" s="122" t="s">
        <v>129</v>
      </c>
      <c r="E9" s="123"/>
      <c r="F9" s="123"/>
      <c r="G9" s="123"/>
      <c r="H9" s="124"/>
    </row>
    <row r="12" spans="1:8" ht="20.25">
      <c r="A12" s="61"/>
      <c r="B12" s="62"/>
      <c r="C12" s="62"/>
      <c r="D12" s="116" t="s">
        <v>125</v>
      </c>
      <c r="E12" s="117"/>
      <c r="F12" s="117"/>
      <c r="G12" s="117"/>
      <c r="H12" s="118"/>
    </row>
    <row r="13" spans="1:8" ht="20.25">
      <c r="A13" s="119" t="s">
        <v>126</v>
      </c>
      <c r="B13" s="63" t="s">
        <v>26</v>
      </c>
      <c r="C13" s="63" t="s">
        <v>8</v>
      </c>
      <c r="D13" s="64">
        <v>1</v>
      </c>
      <c r="E13" s="65">
        <v>1</v>
      </c>
      <c r="F13" s="66"/>
      <c r="G13" s="66"/>
      <c r="H13" s="67"/>
    </row>
    <row r="14" spans="1:8" ht="20.25">
      <c r="A14" s="120"/>
      <c r="B14" s="68" t="s">
        <v>23</v>
      </c>
      <c r="C14" s="68" t="s">
        <v>9</v>
      </c>
      <c r="D14" s="69"/>
      <c r="E14" s="70"/>
      <c r="F14" s="70"/>
      <c r="G14" s="71"/>
      <c r="H14" s="72"/>
    </row>
    <row r="15" spans="1:8" ht="20.25">
      <c r="A15" s="120"/>
      <c r="B15" s="68" t="s">
        <v>20</v>
      </c>
      <c r="C15" s="68" t="s">
        <v>7</v>
      </c>
      <c r="D15" s="69">
        <v>2</v>
      </c>
      <c r="E15" s="73">
        <v>2</v>
      </c>
      <c r="F15" s="70">
        <v>3</v>
      </c>
      <c r="G15" s="70">
        <v>2</v>
      </c>
      <c r="H15" s="72"/>
    </row>
    <row r="16" spans="1:8" ht="20.25">
      <c r="A16" s="120"/>
      <c r="B16" s="68" t="s">
        <v>19</v>
      </c>
      <c r="C16" s="68" t="s">
        <v>18</v>
      </c>
      <c r="D16" s="69">
        <v>3</v>
      </c>
      <c r="E16" s="73"/>
      <c r="F16" s="73">
        <v>1</v>
      </c>
      <c r="G16" s="70"/>
      <c r="H16" s="72"/>
    </row>
    <row r="17" spans="1:8" ht="20.25">
      <c r="A17" s="121"/>
      <c r="B17" s="74" t="s">
        <v>127</v>
      </c>
      <c r="C17" s="74" t="s">
        <v>115</v>
      </c>
      <c r="D17" s="75"/>
      <c r="E17" s="76"/>
      <c r="F17" s="76"/>
      <c r="G17" s="76"/>
      <c r="H17" s="77"/>
    </row>
    <row r="18" spans="1:8" ht="20.25">
      <c r="A18" s="78"/>
      <c r="B18" s="68"/>
      <c r="C18" s="68"/>
      <c r="D18" s="79" t="s">
        <v>106</v>
      </c>
      <c r="E18" s="80" t="s">
        <v>104</v>
      </c>
      <c r="F18" s="80" t="s">
        <v>105</v>
      </c>
      <c r="G18" s="80" t="s">
        <v>103</v>
      </c>
      <c r="H18" s="81" t="s">
        <v>128</v>
      </c>
    </row>
    <row r="19" spans="1:8" ht="20.25">
      <c r="A19" s="82"/>
      <c r="B19" s="83"/>
      <c r="C19" s="83"/>
      <c r="D19" s="122" t="s">
        <v>129</v>
      </c>
      <c r="E19" s="123"/>
      <c r="F19" s="123"/>
      <c r="G19" s="123"/>
      <c r="H19" s="124"/>
    </row>
  </sheetData>
  <mergeCells count="6">
    <mergeCell ref="D2:H2"/>
    <mergeCell ref="D12:H12"/>
    <mergeCell ref="A13:A17"/>
    <mergeCell ref="D19:H19"/>
    <mergeCell ref="A3:A7"/>
    <mergeCell ref="D9:H9"/>
  </mergeCells>
  <printOptions/>
  <pageMargins left="0.75" right="0.75" top="1" bottom="1" header="0.5" footer="0.5"/>
  <pageSetup fitToHeight="1" fitToWidth="1" horizontalDpi="600" verticalDpi="600" orientation="portrait" scale="89" r:id="rId1"/>
</worksheet>
</file>

<file path=xl/worksheets/sheet6.xml><?xml version="1.0" encoding="utf-8"?>
<worksheet xmlns="http://schemas.openxmlformats.org/spreadsheetml/2006/main" xmlns:r="http://schemas.openxmlformats.org/officeDocument/2006/relationships">
  <sheetPr codeName="Sheet4"/>
  <dimension ref="A1:J39"/>
  <sheetViews>
    <sheetView workbookViewId="0" topLeftCell="A1">
      <selection activeCell="B39" sqref="B39"/>
    </sheetView>
  </sheetViews>
  <sheetFormatPr defaultColWidth="9.140625" defaultRowHeight="12.75"/>
  <cols>
    <col min="1" max="1" width="6.57421875" style="0" customWidth="1"/>
    <col min="2" max="2" width="53.28125" style="0" bestFit="1" customWidth="1"/>
    <col min="3" max="3" width="9.7109375" style="0" bestFit="1" customWidth="1"/>
    <col min="4" max="4" width="39.8515625" style="0" customWidth="1"/>
    <col min="5" max="9" width="9.8515625" style="0" bestFit="1" customWidth="1"/>
  </cols>
  <sheetData>
    <row r="1" ht="12.75">
      <c r="A1" s="6" t="s">
        <v>41</v>
      </c>
    </row>
    <row r="2" spans="1:5" ht="12.75">
      <c r="A2" t="s">
        <v>42</v>
      </c>
      <c r="E2" t="s">
        <v>43</v>
      </c>
    </row>
    <row r="3" spans="5:10" ht="12.75">
      <c r="E3" s="6" t="s">
        <v>44</v>
      </c>
      <c r="F3" s="6" t="s">
        <v>45</v>
      </c>
      <c r="G3" s="6" t="s">
        <v>46</v>
      </c>
      <c r="H3" s="6" t="s">
        <v>47</v>
      </c>
      <c r="I3" s="6" t="s">
        <v>48</v>
      </c>
      <c r="J3" s="6" t="s">
        <v>49</v>
      </c>
    </row>
    <row r="4" spans="1:10" ht="12.75">
      <c r="A4" t="s">
        <v>50</v>
      </c>
      <c r="E4" s="7"/>
      <c r="F4" s="7"/>
      <c r="G4" s="7"/>
      <c r="H4" s="7"/>
      <c r="I4" s="7"/>
      <c r="J4" s="7"/>
    </row>
    <row r="5" spans="2:10" ht="12.75">
      <c r="B5" t="s">
        <v>51</v>
      </c>
      <c r="C5" t="s">
        <v>52</v>
      </c>
      <c r="D5" t="s">
        <v>53</v>
      </c>
      <c r="E5" s="7"/>
      <c r="F5" s="7">
        <v>95.3</v>
      </c>
      <c r="G5" s="7"/>
      <c r="H5" s="7"/>
      <c r="I5" s="7"/>
      <c r="J5" s="7">
        <v>95.3</v>
      </c>
    </row>
    <row r="6" spans="2:10" ht="12.75">
      <c r="B6" t="s">
        <v>54</v>
      </c>
      <c r="C6" t="s">
        <v>55</v>
      </c>
      <c r="D6" t="s">
        <v>56</v>
      </c>
      <c r="E6" s="7"/>
      <c r="F6" s="7"/>
      <c r="G6" s="7">
        <v>33.7</v>
      </c>
      <c r="H6" s="7"/>
      <c r="I6" s="7"/>
      <c r="J6" s="7">
        <v>33.7</v>
      </c>
    </row>
    <row r="7" spans="2:10" ht="12.75">
      <c r="B7" t="s">
        <v>57</v>
      </c>
      <c r="C7" t="s">
        <v>58</v>
      </c>
      <c r="D7" t="s">
        <v>59</v>
      </c>
      <c r="E7" s="7"/>
      <c r="F7" s="7"/>
      <c r="G7" s="7">
        <v>64.7</v>
      </c>
      <c r="H7" s="7">
        <v>17.8</v>
      </c>
      <c r="I7" s="7"/>
      <c r="J7" s="7">
        <v>82.5</v>
      </c>
    </row>
    <row r="8" spans="2:10" ht="12.75">
      <c r="B8" t="s">
        <v>60</v>
      </c>
      <c r="C8" t="s">
        <v>61</v>
      </c>
      <c r="D8" t="s">
        <v>62</v>
      </c>
      <c r="E8" s="7"/>
      <c r="F8" s="7"/>
      <c r="G8" s="7">
        <v>10</v>
      </c>
      <c r="H8" s="7"/>
      <c r="I8" s="7"/>
      <c r="J8" s="7">
        <v>10</v>
      </c>
    </row>
    <row r="9" spans="2:10" ht="12.75">
      <c r="B9" t="s">
        <v>63</v>
      </c>
      <c r="C9" t="s">
        <v>64</v>
      </c>
      <c r="D9" t="s">
        <v>65</v>
      </c>
      <c r="E9" s="7"/>
      <c r="F9" s="7"/>
      <c r="G9" s="7">
        <v>45</v>
      </c>
      <c r="H9" s="7"/>
      <c r="I9" s="7"/>
      <c r="J9" s="7">
        <v>45</v>
      </c>
    </row>
    <row r="10" spans="2:10" ht="12.75">
      <c r="B10" t="s">
        <v>63</v>
      </c>
      <c r="C10" t="s">
        <v>66</v>
      </c>
      <c r="D10" t="s">
        <v>67</v>
      </c>
      <c r="E10" s="8"/>
      <c r="F10" s="8"/>
      <c r="G10" s="8">
        <v>140</v>
      </c>
      <c r="H10" s="8"/>
      <c r="I10" s="8"/>
      <c r="J10" s="8">
        <v>140</v>
      </c>
    </row>
    <row r="11" spans="5:10" ht="12.75">
      <c r="E11" s="9">
        <f aca="true" t="shared" si="0" ref="E11:J11">SUM(E4:E10)</f>
        <v>0</v>
      </c>
      <c r="F11" s="9">
        <f t="shared" si="0"/>
        <v>95.3</v>
      </c>
      <c r="G11" s="9">
        <f t="shared" si="0"/>
        <v>293.4</v>
      </c>
      <c r="H11" s="9">
        <f t="shared" si="0"/>
        <v>17.8</v>
      </c>
      <c r="I11" s="9">
        <f t="shared" si="0"/>
        <v>0</v>
      </c>
      <c r="J11" s="9">
        <f t="shared" si="0"/>
        <v>406.5</v>
      </c>
    </row>
    <row r="12" spans="1:10" ht="12.75">
      <c r="A12" t="s">
        <v>68</v>
      </c>
      <c r="E12" s="7"/>
      <c r="F12" s="7"/>
      <c r="G12" s="7"/>
      <c r="H12" s="7"/>
      <c r="I12" s="7"/>
      <c r="J12" s="7"/>
    </row>
    <row r="13" spans="2:10" ht="12.75">
      <c r="B13" t="s">
        <v>69</v>
      </c>
      <c r="C13" t="s">
        <v>70</v>
      </c>
      <c r="D13" t="s">
        <v>71</v>
      </c>
      <c r="E13" s="7"/>
      <c r="F13" s="7"/>
      <c r="G13" s="7">
        <v>58.5</v>
      </c>
      <c r="H13" s="7"/>
      <c r="I13" s="7"/>
      <c r="J13" s="7">
        <v>58.5</v>
      </c>
    </row>
    <row r="14" spans="2:10" ht="12.75">
      <c r="B14" t="s">
        <v>72</v>
      </c>
      <c r="C14" t="s">
        <v>73</v>
      </c>
      <c r="D14" t="s">
        <v>74</v>
      </c>
      <c r="E14" s="7">
        <v>30</v>
      </c>
      <c r="F14" s="7"/>
      <c r="G14" s="7"/>
      <c r="H14" s="7"/>
      <c r="I14" s="7"/>
      <c r="J14" s="7">
        <v>30</v>
      </c>
    </row>
    <row r="15" spans="2:10" ht="12.75">
      <c r="B15" t="s">
        <v>75</v>
      </c>
      <c r="C15" t="s">
        <v>76</v>
      </c>
      <c r="D15" t="s">
        <v>77</v>
      </c>
      <c r="E15" s="7">
        <v>77.6</v>
      </c>
      <c r="F15" s="7"/>
      <c r="G15" s="7"/>
      <c r="H15" s="7"/>
      <c r="I15" s="7"/>
      <c r="J15" s="7">
        <v>77.6</v>
      </c>
    </row>
    <row r="16" spans="2:10" ht="12.75">
      <c r="B16" t="s">
        <v>75</v>
      </c>
      <c r="C16" t="s">
        <v>78</v>
      </c>
      <c r="D16" t="s">
        <v>79</v>
      </c>
      <c r="E16" s="7">
        <v>57.1</v>
      </c>
      <c r="F16" s="7">
        <v>3.5</v>
      </c>
      <c r="G16" s="7"/>
      <c r="H16" s="7"/>
      <c r="I16" s="7"/>
      <c r="J16" s="7">
        <v>60.6</v>
      </c>
    </row>
    <row r="17" spans="2:10" ht="12.75">
      <c r="B17" t="s">
        <v>80</v>
      </c>
      <c r="C17" t="s">
        <v>81</v>
      </c>
      <c r="D17" t="s">
        <v>82</v>
      </c>
      <c r="E17" s="7"/>
      <c r="F17" s="7">
        <v>30</v>
      </c>
      <c r="G17" s="7"/>
      <c r="H17" s="7"/>
      <c r="I17" s="7"/>
      <c r="J17" s="7">
        <v>30</v>
      </c>
    </row>
    <row r="18" spans="2:10" ht="12.75">
      <c r="B18" t="s">
        <v>83</v>
      </c>
      <c r="C18" t="s">
        <v>84</v>
      </c>
      <c r="D18" t="s">
        <v>85</v>
      </c>
      <c r="E18" s="7"/>
      <c r="F18" s="7">
        <v>371.2</v>
      </c>
      <c r="G18" s="7">
        <v>88.4</v>
      </c>
      <c r="H18" s="7"/>
      <c r="I18" s="7"/>
      <c r="J18" s="7">
        <v>459.6</v>
      </c>
    </row>
    <row r="19" spans="2:10" ht="12.75">
      <c r="B19" t="s">
        <v>83</v>
      </c>
      <c r="C19" t="s">
        <v>86</v>
      </c>
      <c r="D19" t="s">
        <v>87</v>
      </c>
      <c r="E19" s="7"/>
      <c r="F19" s="7"/>
      <c r="G19" s="7">
        <v>480.1</v>
      </c>
      <c r="H19" s="7">
        <v>108.7</v>
      </c>
      <c r="I19" s="7"/>
      <c r="J19" s="7">
        <v>588.8</v>
      </c>
    </row>
    <row r="20" spans="2:10" ht="12.75">
      <c r="B20" t="s">
        <v>83</v>
      </c>
      <c r="C20" t="s">
        <v>88</v>
      </c>
      <c r="D20" t="s">
        <v>89</v>
      </c>
      <c r="E20" s="7"/>
      <c r="F20" s="7"/>
      <c r="G20" s="7">
        <v>83.6</v>
      </c>
      <c r="H20" s="7"/>
      <c r="I20" s="7"/>
      <c r="J20" s="7">
        <v>83.6</v>
      </c>
    </row>
    <row r="21" spans="2:10" ht="12.75">
      <c r="B21" t="s">
        <v>83</v>
      </c>
      <c r="C21" t="s">
        <v>90</v>
      </c>
      <c r="D21" t="s">
        <v>91</v>
      </c>
      <c r="E21" s="7"/>
      <c r="F21" s="7"/>
      <c r="G21" s="7">
        <v>84.8</v>
      </c>
      <c r="H21" s="7"/>
      <c r="I21" s="7"/>
      <c r="J21" s="7">
        <v>84.8</v>
      </c>
    </row>
    <row r="22" spans="2:10" ht="12.75">
      <c r="B22" t="s">
        <v>83</v>
      </c>
      <c r="C22" t="s">
        <v>92</v>
      </c>
      <c r="D22" t="s">
        <v>93</v>
      </c>
      <c r="E22" s="7"/>
      <c r="F22" s="7">
        <v>97.5</v>
      </c>
      <c r="G22" s="7"/>
      <c r="H22" s="7"/>
      <c r="I22" s="7"/>
      <c r="J22" s="7">
        <v>97.5</v>
      </c>
    </row>
    <row r="23" spans="2:10" ht="12.75">
      <c r="B23" t="s">
        <v>83</v>
      </c>
      <c r="C23" t="s">
        <v>94</v>
      </c>
      <c r="D23" t="s">
        <v>95</v>
      </c>
      <c r="E23" s="8"/>
      <c r="F23" s="8">
        <v>13.9</v>
      </c>
      <c r="G23" s="8"/>
      <c r="H23" s="8"/>
      <c r="I23" s="8"/>
      <c r="J23" s="8">
        <v>13.9</v>
      </c>
    </row>
    <row r="24" spans="5:10" ht="12.75">
      <c r="E24" s="9">
        <f aca="true" t="shared" si="1" ref="E24:J24">SUM(E13:E23)</f>
        <v>164.7</v>
      </c>
      <c r="F24" s="9">
        <f t="shared" si="1"/>
        <v>516.1</v>
      </c>
      <c r="G24" s="9">
        <f t="shared" si="1"/>
        <v>795.4</v>
      </c>
      <c r="H24" s="9">
        <f t="shared" si="1"/>
        <v>108.7</v>
      </c>
      <c r="I24" s="9">
        <f t="shared" si="1"/>
        <v>0</v>
      </c>
      <c r="J24" s="9">
        <f t="shared" si="1"/>
        <v>1584.8999999999999</v>
      </c>
    </row>
    <row r="25" spans="5:10" ht="12.75">
      <c r="E25" s="7"/>
      <c r="F25" s="7"/>
      <c r="G25" s="7"/>
      <c r="H25" s="7"/>
      <c r="I25" s="7"/>
      <c r="J25" s="7"/>
    </row>
    <row r="26" spans="5:10" ht="12.75">
      <c r="E26" s="7"/>
      <c r="F26" s="7"/>
      <c r="G26" s="7"/>
      <c r="H26" s="7"/>
      <c r="I26" s="7"/>
      <c r="J26" s="7"/>
    </row>
    <row r="27" spans="1:10" ht="12.75">
      <c r="A27" s="13" t="s">
        <v>96</v>
      </c>
      <c r="E27" s="7"/>
      <c r="F27" s="7"/>
      <c r="G27" s="7"/>
      <c r="H27" s="7"/>
      <c r="I27" s="7"/>
      <c r="J27" s="7"/>
    </row>
    <row r="28" spans="5:10" ht="12.75">
      <c r="E28" s="7"/>
      <c r="F28" s="7"/>
      <c r="G28" s="7"/>
      <c r="H28" s="7"/>
      <c r="I28" s="7"/>
      <c r="J28" s="7"/>
    </row>
    <row r="29" spans="2:10" ht="12.75">
      <c r="B29" t="s">
        <v>97</v>
      </c>
      <c r="E29" s="9">
        <f aca="true" t="shared" si="2" ref="E29:J29">+E11/2</f>
        <v>0</v>
      </c>
      <c r="F29" s="9">
        <f t="shared" si="2"/>
        <v>47.65</v>
      </c>
      <c r="G29" s="9">
        <f t="shared" si="2"/>
        <v>146.7</v>
      </c>
      <c r="H29" s="9">
        <f t="shared" si="2"/>
        <v>8.9</v>
      </c>
      <c r="I29" s="9">
        <f t="shared" si="2"/>
        <v>0</v>
      </c>
      <c r="J29" s="9">
        <f t="shared" si="2"/>
        <v>203.25</v>
      </c>
    </row>
    <row r="30" spans="2:10" ht="12.75">
      <c r="B30" t="s">
        <v>98</v>
      </c>
      <c r="C30" s="10">
        <v>0.03</v>
      </c>
      <c r="D30" t="s">
        <v>99</v>
      </c>
      <c r="E30" s="11">
        <v>0</v>
      </c>
      <c r="F30" s="11">
        <f>(1+$C$30)-1</f>
        <v>0.030000000000000027</v>
      </c>
      <c r="G30" s="11">
        <f>((1+C30)*(1+C30))-1</f>
        <v>0.060899999999999954</v>
      </c>
      <c r="H30" s="11">
        <f>((1+C30)*(1+C30)*(1+C30))-1</f>
        <v>0.092727</v>
      </c>
      <c r="I30" s="11">
        <f>((1+C30)*(1+C30)*(1+C30)*(1+C30))-1</f>
        <v>0.12550881000000014</v>
      </c>
      <c r="J30" s="11"/>
    </row>
    <row r="31" spans="3:10" ht="12.75">
      <c r="C31" s="10"/>
      <c r="E31" s="9">
        <f>E30*E$29</f>
        <v>0</v>
      </c>
      <c r="F31" s="9">
        <f>F30*F$29</f>
        <v>1.4295000000000013</v>
      </c>
      <c r="G31" s="9">
        <f>G30*G$29</f>
        <v>8.934029999999993</v>
      </c>
      <c r="H31" s="9">
        <f>H30*H$29</f>
        <v>0.8252703</v>
      </c>
      <c r="I31" s="9">
        <f>I30*I$29</f>
        <v>0</v>
      </c>
      <c r="J31" s="12">
        <f>SUM(E31:I31)</f>
        <v>11.188800299999993</v>
      </c>
    </row>
    <row r="32" spans="2:10" ht="12.75">
      <c r="B32" t="s">
        <v>100</v>
      </c>
      <c r="C32" s="10">
        <v>0.2</v>
      </c>
      <c r="D32" t="s">
        <v>99</v>
      </c>
      <c r="E32" s="11">
        <v>0</v>
      </c>
      <c r="F32" s="11">
        <f>(1+$C$32)-1</f>
        <v>0.19999999999999996</v>
      </c>
      <c r="G32" s="11">
        <f>((1+C32)*(1+C32))-1</f>
        <v>0.43999999999999995</v>
      </c>
      <c r="H32" s="11">
        <f>((1+C32)*(1+C32)*(1+C32))-1</f>
        <v>0.728</v>
      </c>
      <c r="I32" s="11">
        <f>((1+C32)*(1+C32)*(1+C32)*(1+C32))-1</f>
        <v>1.0735999999999999</v>
      </c>
      <c r="J32" s="11"/>
    </row>
    <row r="33" spans="5:10" ht="12.75">
      <c r="E33" s="9">
        <f>E32*E$29</f>
        <v>0</v>
      </c>
      <c r="F33" s="9">
        <f>F32*F$29</f>
        <v>9.529999999999998</v>
      </c>
      <c r="G33" s="9">
        <f>G32*G$29</f>
        <v>64.54799999999999</v>
      </c>
      <c r="H33" s="9">
        <f>H32*H$29</f>
        <v>6.4792000000000005</v>
      </c>
      <c r="I33" s="9">
        <f>I32*I$29</f>
        <v>0</v>
      </c>
      <c r="J33" s="12">
        <f>SUM(E33:I33)</f>
        <v>80.5572</v>
      </c>
    </row>
    <row r="34" spans="5:10" ht="12.75">
      <c r="E34" s="9"/>
      <c r="F34" s="9"/>
      <c r="G34" s="9"/>
      <c r="H34" s="9"/>
      <c r="I34" s="9"/>
      <c r="J34" s="9"/>
    </row>
    <row r="35" spans="2:10" ht="12.75">
      <c r="B35" t="s">
        <v>101</v>
      </c>
      <c r="E35" s="9">
        <f aca="true" t="shared" si="3" ref="E35:J35">+E24/2</f>
        <v>82.35</v>
      </c>
      <c r="F35" s="9">
        <f t="shared" si="3"/>
        <v>258.05</v>
      </c>
      <c r="G35" s="9">
        <f t="shared" si="3"/>
        <v>397.7</v>
      </c>
      <c r="H35" s="9">
        <f t="shared" si="3"/>
        <v>54.35</v>
      </c>
      <c r="I35" s="9">
        <f t="shared" si="3"/>
        <v>0</v>
      </c>
      <c r="J35" s="9">
        <f t="shared" si="3"/>
        <v>792.4499999999999</v>
      </c>
    </row>
    <row r="36" spans="2:10" ht="12.75">
      <c r="B36" t="s">
        <v>196</v>
      </c>
      <c r="C36" s="10">
        <v>0.03</v>
      </c>
      <c r="D36" t="s">
        <v>99</v>
      </c>
      <c r="E36" s="11">
        <v>0</v>
      </c>
      <c r="F36" s="11">
        <f>(1+$C$36)-1</f>
        <v>0.030000000000000027</v>
      </c>
      <c r="G36" s="11">
        <f>((1+C36)*(1+C36))-1</f>
        <v>0.060899999999999954</v>
      </c>
      <c r="H36" s="11">
        <f>((1+C36)*(1+C36)*(1+C36))-1</f>
        <v>0.092727</v>
      </c>
      <c r="I36" s="11">
        <f>((1+C36)*(1+C36)*(1+C36)*(1+C36))-1</f>
        <v>0.12550881000000014</v>
      </c>
      <c r="J36" s="11"/>
    </row>
    <row r="37" spans="3:10" ht="12.75">
      <c r="C37" s="10"/>
      <c r="E37" s="9">
        <f>E36*E$35</f>
        <v>0</v>
      </c>
      <c r="F37" s="9">
        <f>F36*F$35</f>
        <v>7.741500000000007</v>
      </c>
      <c r="G37" s="9">
        <f>G36*G$35</f>
        <v>24.21992999999998</v>
      </c>
      <c r="H37" s="9">
        <f>H36*H$35</f>
        <v>5.039712450000001</v>
      </c>
      <c r="I37" s="9">
        <f>I36*I$35</f>
        <v>0</v>
      </c>
      <c r="J37" s="12">
        <f>SUM(E37:I37)</f>
        <v>37.00114244999999</v>
      </c>
    </row>
    <row r="38" spans="2:10" ht="12.75">
      <c r="B38" t="s">
        <v>197</v>
      </c>
      <c r="C38" s="10">
        <v>0.2</v>
      </c>
      <c r="D38" t="s">
        <v>99</v>
      </c>
      <c r="E38" s="11">
        <v>0</v>
      </c>
      <c r="F38" s="11">
        <f>(1+$C$38)-1</f>
        <v>0.19999999999999996</v>
      </c>
      <c r="G38" s="11">
        <f>((1+C38)*(1+C38))-1</f>
        <v>0.43999999999999995</v>
      </c>
      <c r="H38" s="11">
        <f>((1+C38)*(1+C38)*(1+C38))-1</f>
        <v>0.728</v>
      </c>
      <c r="I38" s="11">
        <f>((1+C38)*(1+C38)*(1+C38)*(1+C38))-1</f>
        <v>1.0735999999999999</v>
      </c>
      <c r="J38" s="11"/>
    </row>
    <row r="39" spans="5:10" ht="12.75">
      <c r="E39" s="9">
        <f>E38*E$35</f>
        <v>0</v>
      </c>
      <c r="F39" s="9">
        <f>F38*F$35</f>
        <v>51.60999999999999</v>
      </c>
      <c r="G39" s="9">
        <f>G38*G$35</f>
        <v>174.98799999999997</v>
      </c>
      <c r="H39" s="9">
        <f>H38*H$35</f>
        <v>39.5668</v>
      </c>
      <c r="I39" s="9">
        <f>I38*I$35</f>
        <v>0</v>
      </c>
      <c r="J39" s="12">
        <f>SUM(E39:I39)</f>
        <v>266.16479999999996</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B11"/>
  <sheetViews>
    <sheetView workbookViewId="0" topLeftCell="A1">
      <selection activeCell="B2" sqref="B2:B11"/>
    </sheetView>
  </sheetViews>
  <sheetFormatPr defaultColWidth="9.140625" defaultRowHeight="12.75"/>
  <cols>
    <col min="2" max="2" width="73.57421875" style="101" customWidth="1"/>
  </cols>
  <sheetData>
    <row r="2" ht="25.5">
      <c r="B2" s="101" t="s">
        <v>210</v>
      </c>
    </row>
    <row r="3" ht="12.75">
      <c r="B3" s="101" t="s">
        <v>201</v>
      </c>
    </row>
    <row r="4" ht="25.5">
      <c r="B4" s="101" t="s">
        <v>211</v>
      </c>
    </row>
    <row r="5" ht="25.5">
      <c r="B5" s="101" t="s">
        <v>204</v>
      </c>
    </row>
    <row r="6" ht="25.5">
      <c r="B6" s="101" t="s">
        <v>212</v>
      </c>
    </row>
    <row r="7" ht="25.5">
      <c r="B7" s="101" t="s">
        <v>206</v>
      </c>
    </row>
    <row r="8" ht="25.5">
      <c r="B8" s="101" t="s">
        <v>213</v>
      </c>
    </row>
    <row r="9" ht="25.5">
      <c r="B9" s="101" t="s">
        <v>207</v>
      </c>
    </row>
    <row r="10" ht="25.5">
      <c r="B10" s="101" t="s">
        <v>208</v>
      </c>
    </row>
    <row r="11" ht="25.5">
      <c r="B11" s="101" t="s">
        <v>209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Project Time &amp; Cost,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Gruber</dc:creator>
  <cp:keywords/>
  <dc:description/>
  <cp:lastModifiedBy>reiersen</cp:lastModifiedBy>
  <cp:lastPrinted>2007-08-03T13:53:59Z</cp:lastPrinted>
  <dcterms:created xsi:type="dcterms:W3CDTF">2007-05-23T13:56:30Z</dcterms:created>
  <dcterms:modified xsi:type="dcterms:W3CDTF">2007-08-03T14:01:45Z</dcterms:modified>
  <cp:category/>
  <cp:version/>
  <cp:contentType/>
  <cp:contentStatus/>
</cp:coreProperties>
</file>