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<sst xmlns="http://schemas.openxmlformats.org/spreadsheetml/2006/main" count="173" uniqueCount="66">
  <si>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</si>
  <si>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</si>
  <si>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</si>
  <si>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</si>
  <si>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</si>
  <si>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</si>
  <si>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</si>
  <si>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</si>
  <si>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</si>
  <si>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</si>
  <si>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</si>
  <si>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</si>
  <si>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</si>
  <si>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</si>
  <si>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</si>
  <si>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</si>
  <si>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</si>
  <si>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</si>
  <si>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</si>
  <si>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</si>
  <si>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</si>
  <si>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</si>
  <si>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</si>
  <si>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</si>
  <si>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</si>
  <si>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</si>
  <si>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</si>
  <si>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</si>
  <si>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</si>
  <si>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</si>
  <si>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</si>
  <si>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</si>
  <si>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</si>
  <si>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</si>
  <si>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</si>
  <si>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</si>
  <si>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</si>
  <si>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</si>
  <si>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</si>
  <si>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</si>
  <si>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</si>
  <si>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</si>
  <si>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</si>
  <si>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</si>
  <si>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</si>
  <si>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</si>
  <si>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</si>
  <si>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1/4-20 HOLE POSITIONS D SIDE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</si>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</sst>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0"/>
        </c:ser>
        <c:marker val="1"/>
        <c:axId val="53290871"/>
        <c:axId val="9855792"/>
      </c:lineChart>
      <c:catAx>
        <c:axId val="53290871"/>
        <c:scaling>
          <c:orientation val="minMax"/>
        </c:scaling>
        <c:axPos val="b"/>
        <c:delete val="1"/>
        <c:majorTickMark val="out"/>
        <c:minorTickMark val="none"/>
        <c:tickLblPos val="nextTo"/>
        <c:crossAx val="9855792"/>
        <c:crosses val="autoZero"/>
        <c:auto val="1"/>
        <c:lblOffset val="100"/>
        <c:noMultiLvlLbl val="0"/>
      </c:catAx>
      <c:valAx>
        <c:axId val="9855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675497"/>
        <c:axId val="4853515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163203"/>
        <c:axId val="39033372"/>
      </c:scatterChart>
      <c:val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154"/>
        <c:crosses val="max"/>
        <c:crossBetween val="midCat"/>
        <c:dispUnits/>
      </c:valAx>
      <c:valAx>
        <c:axId val="48535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5497"/>
        <c:crosses val="max"/>
        <c:crossBetween val="midCat"/>
        <c:dispUnits/>
      </c:valAx>
      <c:valAx>
        <c:axId val="34163203"/>
        <c:scaling>
          <c:orientation val="minMax"/>
        </c:scaling>
        <c:axPos val="b"/>
        <c:delete val="1"/>
        <c:majorTickMark val="in"/>
        <c:minorTickMark val="none"/>
        <c:tickLblPos val="nextTo"/>
        <c:crossAx val="39033372"/>
        <c:crosses val="max"/>
        <c:crossBetween val="midCat"/>
        <c:dispUnits/>
      </c:valAx>
      <c:valAx>
        <c:axId val="390333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1632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21593265"/>
        <c:axId val="601216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0.008863696823875994</c:v>
                </c:pt>
                <c:pt idx="1">
                  <c:v>0.015830903165959906</c:v>
                </c:pt>
                <c:pt idx="2">
                  <c:v>0.027165938467371187</c:v>
                </c:pt>
                <c:pt idx="3">
                  <c:v>0.044789060589685716</c:v>
                </c:pt>
                <c:pt idx="4">
                  <c:v>0.07094918569246281</c:v>
                </c:pt>
                <c:pt idx="5">
                  <c:v>0.10798193302637596</c:v>
                </c:pt>
                <c:pt idx="6">
                  <c:v>0.15790031660178805</c:v>
                </c:pt>
                <c:pt idx="7">
                  <c:v>0.2218416693589108</c:v>
                </c:pt>
                <c:pt idx="8">
                  <c:v>0.29945493127148937</c:v>
                </c:pt>
                <c:pt idx="9">
                  <c:v>0.38837210996642535</c:v>
                </c:pt>
                <c:pt idx="10">
                  <c:v>0.483941449038286</c:v>
                </c:pt>
                <c:pt idx="11">
                  <c:v>0.5793831055229648</c:v>
                </c:pt>
                <c:pt idx="12">
                  <c:v>0.6664492057835985</c:v>
                </c:pt>
                <c:pt idx="13">
                  <c:v>0.7365402806066456</c:v>
                </c:pt>
                <c:pt idx="14">
                  <c:v>0.7820853879509108</c:v>
                </c:pt>
                <c:pt idx="15">
                  <c:v>0.7978845608028643</c:v>
                </c:pt>
                <c:pt idx="16">
                  <c:v>0.7820853879509108</c:v>
                </c:pt>
                <c:pt idx="17">
                  <c:v>0.7365402806066458</c:v>
                </c:pt>
                <c:pt idx="18">
                  <c:v>0.6664492057835985</c:v>
                </c:pt>
                <c:pt idx="19">
                  <c:v>0.5793831055229648</c:v>
                </c:pt>
                <c:pt idx="20">
                  <c:v>0.483941449038286</c:v>
                </c:pt>
                <c:pt idx="21">
                  <c:v>0.3883721099664254</c:v>
                </c:pt>
                <c:pt idx="22">
                  <c:v>0.29945493127148914</c:v>
                </c:pt>
                <c:pt idx="23">
                  <c:v>0.2218416693589108</c:v>
                </c:pt>
                <c:pt idx="24">
                  <c:v>0.1579003166017882</c:v>
                </c:pt>
                <c:pt idx="25">
                  <c:v>0.10798193302637596</c:v>
                </c:pt>
                <c:pt idx="26">
                  <c:v>0.07094918569246281</c:v>
                </c:pt>
                <c:pt idx="27">
                  <c:v>0.044789060589685716</c:v>
                </c:pt>
                <c:pt idx="28">
                  <c:v>0.02716593846737124</c:v>
                </c:pt>
                <c:pt idx="29">
                  <c:v>0.015830903165959906</c:v>
                </c:pt>
                <c:pt idx="30">
                  <c:v>0.008863696823875994</c:v>
                </c:pt>
              </c:numCache>
            </c:numRef>
          </c:val>
          <c:smooth val="0"/>
        </c:ser>
        <c:axId val="4224011"/>
        <c:axId val="38016100"/>
      </c:line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121658"/>
        <c:crosses val="autoZero"/>
        <c:auto val="0"/>
        <c:lblOffset val="100"/>
        <c:tickLblSkip val="1"/>
        <c:noMultiLvlLbl val="0"/>
      </c:catAx>
      <c:valAx>
        <c:axId val="60121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93265"/>
        <c:crossesAt val="1"/>
        <c:crossBetween val="between"/>
        <c:dispUnits/>
      </c:valAx>
      <c:catAx>
        <c:axId val="4224011"/>
        <c:scaling>
          <c:orientation val="minMax"/>
        </c:scaling>
        <c:axPos val="b"/>
        <c:delete val="1"/>
        <c:majorTickMark val="in"/>
        <c:minorTickMark val="none"/>
        <c:tickLblPos val="nextTo"/>
        <c:crossAx val="38016100"/>
        <c:crosses val="autoZero"/>
        <c:auto val="0"/>
        <c:lblOffset val="100"/>
        <c:tickLblSkip val="1"/>
        <c:noMultiLvlLbl val="0"/>
      </c:catAx>
      <c:valAx>
        <c:axId val="380161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40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</c:ser>
        <c:axId val="6600581"/>
        <c:axId val="59405230"/>
      </c:areaChart>
      <c:catAx>
        <c:axId val="6600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9405230"/>
        <c:crosses val="autoZero"/>
        <c:auto val="1"/>
        <c:lblOffset val="100"/>
        <c:noMultiLvlLbl val="0"/>
      </c:catAx>
      <c:valAx>
        <c:axId val="59405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058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885023"/>
        <c:axId val="470942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195481"/>
        <c:axId val="56541602"/>
      </c:lineChart>
      <c:catAx>
        <c:axId val="648850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094296"/>
        <c:crosses val="autoZero"/>
        <c:auto val="0"/>
        <c:lblOffset val="100"/>
        <c:tickLblSkip val="1"/>
        <c:noMultiLvlLbl val="0"/>
      </c:catAx>
      <c:valAx>
        <c:axId val="470942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885023"/>
        <c:crossesAt val="1"/>
        <c:crossBetween val="between"/>
        <c:dispUnits/>
      </c:valAx>
      <c:catAx>
        <c:axId val="21195481"/>
        <c:scaling>
          <c:orientation val="minMax"/>
        </c:scaling>
        <c:axPos val="b"/>
        <c:delete val="1"/>
        <c:majorTickMark val="in"/>
        <c:minorTickMark val="none"/>
        <c:tickLblPos val="nextTo"/>
        <c:crossAx val="56541602"/>
        <c:crosses val="autoZero"/>
        <c:auto val="0"/>
        <c:lblOffset val="100"/>
        <c:tickLblSkip val="1"/>
        <c:noMultiLvlLbl val="0"/>
      </c:catAx>
      <c:valAx>
        <c:axId val="5654160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1954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1"/>
        </c:ser>
        <c:axId val="39112371"/>
        <c:axId val="16467020"/>
      </c:lineChart>
      <c:catAx>
        <c:axId val="3911237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6467020"/>
        <c:crosses val="autoZero"/>
        <c:auto val="0"/>
        <c:lblOffset val="100"/>
        <c:tickLblSkip val="1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123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985453"/>
        <c:axId val="587602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38.706556020590966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079879"/>
        <c:axId val="61956864"/>
      </c:line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760214"/>
        <c:crosses val="autoZero"/>
        <c:auto val="0"/>
        <c:lblOffset val="100"/>
        <c:tickLblSkip val="1"/>
        <c:noMultiLvlLbl val="0"/>
      </c:catAx>
      <c:valAx>
        <c:axId val="587602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985453"/>
        <c:crossesAt val="1"/>
        <c:crossBetween val="between"/>
        <c:dispUnits/>
      </c:valAx>
      <c:catAx>
        <c:axId val="59079879"/>
        <c:scaling>
          <c:orientation val="minMax"/>
        </c:scaling>
        <c:axPos val="b"/>
        <c:delete val="1"/>
        <c:majorTickMark val="in"/>
        <c:minorTickMark val="none"/>
        <c:tickLblPos val="nextTo"/>
        <c:crossAx val="61956864"/>
        <c:crosses val="autoZero"/>
        <c:auto val="0"/>
        <c:lblOffset val="100"/>
        <c:tickLblSkip val="1"/>
        <c:noMultiLvlLbl val="0"/>
      </c:catAx>
      <c:valAx>
        <c:axId val="619568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7987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Nominal!$F$47:$F$56</c:f>
              <c:numCache>
                <c:ptCount val="10"/>
                <c:pt idx="0">
                  <c:v>0.0564</c:v>
                </c:pt>
                <c:pt idx="1">
                  <c:v>0.0466</c:v>
                </c:pt>
                <c:pt idx="2">
                  <c:v>0.0268</c:v>
                </c:pt>
                <c:pt idx="3">
                  <c:v>0.034</c:v>
                </c:pt>
                <c:pt idx="4">
                  <c:v>0.0228</c:v>
                </c:pt>
                <c:pt idx="5">
                  <c:v>0.02</c:v>
                </c:pt>
                <c:pt idx="6">
                  <c:v>0.0196</c:v>
                </c:pt>
                <c:pt idx="7">
                  <c:v>0.0224</c:v>
                </c:pt>
                <c:pt idx="8">
                  <c:v>0.0212</c:v>
                </c:pt>
                <c:pt idx="9">
                  <c:v>0.0262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Gauss!$N$3:$N$12</c:f>
              <c:numCach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Gauss!$O$3:$O$12</c:f>
              <c:numCache>
                <c:ptCount val="1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Gauss!$P$3:$P$12</c:f>
              <c:numCache>
                <c:ptCount val="10"/>
                <c:pt idx="0">
                  <c:v>0.014799999999999999</c:v>
                </c:pt>
                <c:pt idx="1">
                  <c:v>0.014799999999999999</c:v>
                </c:pt>
                <c:pt idx="2">
                  <c:v>0.014799999999999999</c:v>
                </c:pt>
                <c:pt idx="3">
                  <c:v>0.014799999999999999</c:v>
                </c:pt>
                <c:pt idx="4">
                  <c:v>0.014799999999999999</c:v>
                </c:pt>
                <c:pt idx="5">
                  <c:v>0.014799999999999999</c:v>
                </c:pt>
                <c:pt idx="6">
                  <c:v>0.014799999999999999</c:v>
                </c:pt>
                <c:pt idx="7">
                  <c:v>0.014799999999999999</c:v>
                </c:pt>
                <c:pt idx="8">
                  <c:v>0.014799999999999999</c:v>
                </c:pt>
                <c:pt idx="9">
                  <c:v>0.014799999999999999</c:v>
                </c:pt>
              </c:numCache>
            </c:numRef>
          </c:val>
          <c:smooth val="0"/>
        </c:ser>
        <c:marker val="1"/>
        <c:axId val="20740865"/>
        <c:axId val="52450058"/>
      </c:lineChart>
      <c:catAx>
        <c:axId val="207408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07408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88475"/>
        <c:axId val="20596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148757"/>
        <c:axId val="57685630"/>
      </c:lineChart>
      <c:catAx>
        <c:axId val="228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596276"/>
        <c:crosses val="autoZero"/>
        <c:auto val="0"/>
        <c:lblOffset val="100"/>
        <c:tickLblSkip val="1"/>
        <c:noMultiLvlLbl val="0"/>
      </c:catAx>
      <c:valAx>
        <c:axId val="20596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8475"/>
        <c:crossesAt val="1"/>
        <c:crossBetween val="between"/>
        <c:dispUnits/>
      </c:valAx>
      <c:catAx>
        <c:axId val="51148757"/>
        <c:scaling>
          <c:orientation val="minMax"/>
        </c:scaling>
        <c:axPos val="b"/>
        <c:delete val="1"/>
        <c:majorTickMark val="in"/>
        <c:minorTickMark val="none"/>
        <c:tickLblPos val="nextTo"/>
        <c:crossAx val="57685630"/>
        <c:crosses val="autoZero"/>
        <c:auto val="0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1487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9408623"/>
        <c:axId val="42024424"/>
      </c:scatterChart>
      <c:valAx>
        <c:axId val="49408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24424"/>
        <c:crosses val="max"/>
        <c:crossBetween val="midCat"/>
        <c:dispUnits/>
      </c:valAx>
      <c:valAx>
        <c:axId val="42024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086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39225.37724537037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0.014799999999999999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0.028244246392810514</v>
      </c>
      <c r="H8" s="5"/>
    </row>
    <row r="9" spans="5:8" ht="13.5">
      <c r="E9" s="63" t="s">
        <v>13</v>
      </c>
      <c r="F9" s="63"/>
      <c r="G9" s="35">
        <v>0.0098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0.018444246392810514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10</v>
      </c>
      <c r="N12" s="44">
        <v>10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10</v>
      </c>
      <c r="N15" s="44">
        <v>10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0.013192793068675712</v>
      </c>
      <c r="M18" s="42">
        <v>0.008541518378446966</v>
      </c>
      <c r="N18" s="51">
        <v>0.028244246392810514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-0.023467640041886284</v>
      </c>
      <c r="L19" s="42">
        <v>-0.009231976424253219</v>
      </c>
      <c r="M19" s="42">
        <v>0</v>
      </c>
      <c r="N19" s="51">
        <v>0.0098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0.023467640041886284</v>
      </c>
      <c r="L20" s="42">
        <v>0.02242476949292893</v>
      </c>
      <c r="M20" s="42">
        <v>0.008541518378446966</v>
      </c>
      <c r="N20" s="51">
        <v>0.018444246392810514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-0.011528139346609834</v>
      </c>
      <c r="L22" s="42">
        <v>0.00021588061057933316</v>
      </c>
      <c r="M22" s="42">
        <v>0.004195888667076275</v>
      </c>
      <c r="N22" s="51">
        <v>0.014799999999999999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0.012764245304605423</v>
      </c>
      <c r="L23" s="42">
        <v>0.008372459283979674</v>
      </c>
      <c r="M23" s="42">
        <v>0.004645797274786782</v>
      </c>
      <c r="N23" s="51">
        <v>0.01595642394073482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0.005776192652343449</v>
      </c>
      <c r="L24" s="42">
        <v>0.008822412747836761</v>
      </c>
      <c r="M24" s="42">
        <v>0.002102366553280471</v>
      </c>
      <c r="N24" s="51">
        <v>0.006251222102739419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28.798620333213464</v>
      </c>
      <c r="D47" s="24">
        <v>-40.02679739265766</v>
      </c>
      <c r="E47" s="24">
        <v>-10.73969134324205</v>
      </c>
      <c r="F47" s="60">
        <v>0.0564</v>
      </c>
    </row>
    <row r="48" spans="2:6" ht="13.5">
      <c r="B48" s="27" t="s">
        <v>57</v>
      </c>
      <c r="C48" s="24">
        <v>47.10037029522162</v>
      </c>
      <c r="D48" s="24">
        <v>-48.666883443430926</v>
      </c>
      <c r="E48" s="24">
        <v>-17.399132013701337</v>
      </c>
      <c r="F48" s="60">
        <v>0.0466</v>
      </c>
    </row>
    <row r="49" spans="2:6" ht="13.5">
      <c r="B49" s="27" t="s">
        <v>58</v>
      </c>
      <c r="C49" s="24">
        <v>64.01253135549423</v>
      </c>
      <c r="D49" s="24">
        <v>-44.29402603432261</v>
      </c>
      <c r="E49" s="24">
        <v>-23.55400204084285</v>
      </c>
      <c r="F49" s="60">
        <v>0.0268</v>
      </c>
    </row>
    <row r="50" spans="2:6" ht="13.5">
      <c r="B50" s="27" t="s">
        <v>59</v>
      </c>
      <c r="C50" s="24">
        <v>74.34510413173166</v>
      </c>
      <c r="D50" s="24">
        <v>-39.314790627093046</v>
      </c>
      <c r="E50" s="24">
        <v>-27.314536678783206</v>
      </c>
      <c r="F50" s="60">
        <v>0.034</v>
      </c>
    </row>
    <row r="51" spans="2:6" ht="13.5">
      <c r="B51" s="27" t="s">
        <v>60</v>
      </c>
      <c r="C51" s="24">
        <v>85.7522143470547</v>
      </c>
      <c r="D51" s="24">
        <v>-29.35886584588072</v>
      </c>
      <c r="E51" s="24">
        <v>-31.4665525766712</v>
      </c>
      <c r="F51" s="60">
        <v>0.0228</v>
      </c>
    </row>
    <row r="52" spans="2:6" ht="13.5">
      <c r="B52" s="27" t="s">
        <v>61</v>
      </c>
      <c r="C52" s="24">
        <v>91.28854228111682</v>
      </c>
      <c r="D52" s="24">
        <v>-20.928536185936593</v>
      </c>
      <c r="E52" s="24">
        <v>-33.48211284150824</v>
      </c>
      <c r="F52" s="60">
        <v>0.02</v>
      </c>
    </row>
    <row r="53" spans="2:6" ht="13.5">
      <c r="B53" s="27" t="s">
        <v>62</v>
      </c>
      <c r="C53" s="24">
        <v>87.56203123086365</v>
      </c>
      <c r="D53" s="24">
        <v>22.287448646361355</v>
      </c>
      <c r="E53" s="24">
        <v>-32.129905661769456</v>
      </c>
      <c r="F53" s="60">
        <v>0.0196</v>
      </c>
    </row>
    <row r="54" spans="2:6" ht="13.5">
      <c r="B54" s="27" t="s">
        <v>63</v>
      </c>
      <c r="C54" s="24">
        <v>70.01758271175557</v>
      </c>
      <c r="D54" s="24">
        <v>40.67335686407208</v>
      </c>
      <c r="E54" s="24">
        <v>-25.746895715021477</v>
      </c>
      <c r="F54" s="60">
        <v>0.0224</v>
      </c>
    </row>
    <row r="55" spans="2:6" ht="13.5">
      <c r="B55" s="27" t="s">
        <v>64</v>
      </c>
      <c r="C55" s="24">
        <v>57.228150600858996</v>
      </c>
      <c r="D55" s="24">
        <v>47.4940748450963</v>
      </c>
      <c r="E55" s="24">
        <v>-21.093365654508172</v>
      </c>
      <c r="F55" s="60">
        <v>0.0212</v>
      </c>
    </row>
    <row r="56" spans="2:6" ht="13.5">
      <c r="B56" s="27" t="s">
        <v>65</v>
      </c>
      <c r="C56" s="24">
        <v>24.27077850165348</v>
      </c>
      <c r="D56" s="24">
        <v>42.70727079848534</v>
      </c>
      <c r="E56" s="24">
        <v>-9.099384072737283</v>
      </c>
      <c r="F56" s="60">
        <v>0.0262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39225.37724537037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0.014799999999999999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0.028244246392810514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0.0098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0.018444246392810514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0.006251222102739419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28.82208797325535</v>
      </c>
      <c r="D47" s="24">
        <v>-40.03999018572634</v>
      </c>
      <c r="E47" s="24">
        <v>-10.748232861620497</v>
      </c>
      <c r="F47" s="60">
        <v>0.0564</v>
      </c>
    </row>
    <row r="48" spans="2:6" ht="13.5">
      <c r="B48" s="27" t="s">
        <v>57</v>
      </c>
      <c r="C48" s="24">
        <v>47.118499387455714</v>
      </c>
      <c r="D48" s="24">
        <v>-48.67997103884339</v>
      </c>
      <c r="E48" s="24">
        <v>-17.405730464629123</v>
      </c>
      <c r="F48" s="60">
        <v>0.0466</v>
      </c>
    </row>
    <row r="49" spans="2:6" ht="13.5">
      <c r="B49" s="27" t="s">
        <v>58</v>
      </c>
      <c r="C49" s="24">
        <v>64.02376547798521</v>
      </c>
      <c r="D49" s="24">
        <v>-44.29999271686127</v>
      </c>
      <c r="E49" s="24">
        <v>-23.55809092459527</v>
      </c>
      <c r="F49" s="60">
        <v>0.0268</v>
      </c>
    </row>
    <row r="50" spans="2:6" ht="13.5">
      <c r="B50" s="27" t="s">
        <v>59</v>
      </c>
      <c r="C50" s="24">
        <v>74.36045271482729</v>
      </c>
      <c r="D50" s="24">
        <v>-39.31000017070434</v>
      </c>
      <c r="E50" s="24">
        <v>-27.320123084414988</v>
      </c>
      <c r="F50" s="60">
        <v>0.034</v>
      </c>
    </row>
    <row r="51" spans="2:6" ht="13.5">
      <c r="B51" s="27" t="s">
        <v>60</v>
      </c>
      <c r="C51" s="24">
        <v>85.758459947354</v>
      </c>
      <c r="D51" s="24">
        <v>-29.34963386945647</v>
      </c>
      <c r="E51" s="24">
        <v>-31.468825770060747</v>
      </c>
      <c r="F51" s="60">
        <v>0.0228</v>
      </c>
    </row>
    <row r="52" spans="2:6" ht="13.5">
      <c r="B52" s="27" t="s">
        <v>61</v>
      </c>
      <c r="C52" s="24">
        <v>91.29349777974792</v>
      </c>
      <c r="D52" s="24">
        <v>-20.919994895583503</v>
      </c>
      <c r="E52" s="24">
        <v>-33.48391647852967</v>
      </c>
      <c r="F52" s="60">
        <v>0.02</v>
      </c>
    </row>
    <row r="53" spans="2:6" ht="13.5">
      <c r="B53" s="27" t="s">
        <v>62</v>
      </c>
      <c r="C53" s="24">
        <v>87.57098692536114</v>
      </c>
      <c r="D53" s="24">
        <v>22.289754356176665</v>
      </c>
      <c r="E53" s="24">
        <v>-32.1331652559975</v>
      </c>
      <c r="F53" s="60">
        <v>0.0196</v>
      </c>
    </row>
    <row r="54" spans="2:6" ht="13.5">
      <c r="B54" s="27" t="s">
        <v>63</v>
      </c>
      <c r="C54" s="24">
        <v>70.02607501710254</v>
      </c>
      <c r="D54" s="24">
        <v>40.68001309524351</v>
      </c>
      <c r="E54" s="24">
        <v>-25.74998664365227</v>
      </c>
      <c r="F54" s="60">
        <v>0.0224</v>
      </c>
    </row>
    <row r="55" spans="2:6" ht="13.5">
      <c r="B55" s="27" t="s">
        <v>64</v>
      </c>
      <c r="C55" s="24">
        <v>57.236392450678544</v>
      </c>
      <c r="D55" s="24">
        <v>47.49999912033826</v>
      </c>
      <c r="E55" s="24">
        <v>-21.09636542606724</v>
      </c>
      <c r="F55" s="60">
        <v>0.0212</v>
      </c>
    </row>
    <row r="56" spans="2:6" ht="13.5">
      <c r="B56" s="27" t="s">
        <v>65</v>
      </c>
      <c r="C56" s="24">
        <v>24.280989508662586</v>
      </c>
      <c r="D56" s="24">
        <v>42.6999091240046</v>
      </c>
      <c r="E56" s="24">
        <v>-9.103100575888732</v>
      </c>
      <c r="F56" s="60">
        <v>0.0262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39225.37724537037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0.014799999999999999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0.028244246392810514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0.0098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0.018444246392810514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0.006251222102739419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-0.023467640041886284</v>
      </c>
      <c r="D47" s="24">
        <v>0.013192793068675712</v>
      </c>
      <c r="E47" s="24">
        <v>0.008541518378446966</v>
      </c>
      <c r="F47" s="60">
        <v>0.0564</v>
      </c>
    </row>
    <row r="48" spans="2:6" ht="13.5">
      <c r="B48" s="27" t="s">
        <v>57</v>
      </c>
      <c r="C48" s="24">
        <v>-0.01812909223409065</v>
      </c>
      <c r="D48" s="24">
        <v>0.013087595412464736</v>
      </c>
      <c r="E48" s="24">
        <v>0.006598450927786104</v>
      </c>
      <c r="F48" s="60">
        <v>0.0466</v>
      </c>
    </row>
    <row r="49" spans="2:6" ht="13.5">
      <c r="B49" s="27" t="s">
        <v>58</v>
      </c>
      <c r="C49" s="24">
        <v>-0.011234122490975551</v>
      </c>
      <c r="D49" s="24">
        <v>0.005966682538655732</v>
      </c>
      <c r="E49" s="24">
        <v>0.004088883752420003</v>
      </c>
      <c r="F49" s="60">
        <v>0.0268</v>
      </c>
    </row>
    <row r="50" spans="2:6" ht="13.5">
      <c r="B50" s="27" t="s">
        <v>59</v>
      </c>
      <c r="C50" s="24">
        <v>-0.01534858309562992</v>
      </c>
      <c r="D50" s="24">
        <v>-0.004790456388704456</v>
      </c>
      <c r="E50" s="24">
        <v>0.005586405631781588</v>
      </c>
      <c r="F50" s="60">
        <v>0.034</v>
      </c>
    </row>
    <row r="51" spans="2:6" ht="13.5">
      <c r="B51" s="27" t="s">
        <v>60</v>
      </c>
      <c r="C51" s="24">
        <v>-0.006245600299294551</v>
      </c>
      <c r="D51" s="24">
        <v>-0.009231976424253219</v>
      </c>
      <c r="E51" s="24">
        <v>0.002273193389545014</v>
      </c>
      <c r="F51" s="60">
        <v>0.0228</v>
      </c>
    </row>
    <row r="52" spans="2:6" ht="13.5">
      <c r="B52" s="27" t="s">
        <v>61</v>
      </c>
      <c r="C52" s="24">
        <v>-0.004955498631105115</v>
      </c>
      <c r="D52" s="24">
        <v>-0.008541290353090147</v>
      </c>
      <c r="E52" s="24">
        <v>0.0018036370214318254</v>
      </c>
      <c r="F52" s="60">
        <v>0.02</v>
      </c>
    </row>
    <row r="53" spans="2:6" ht="13.5">
      <c r="B53" s="27" t="s">
        <v>62</v>
      </c>
      <c r="C53" s="24">
        <v>-0.008955694497487343</v>
      </c>
      <c r="D53" s="24">
        <v>-0.0023057098153103084</v>
      </c>
      <c r="E53" s="24">
        <v>0.0032595942280408963</v>
      </c>
      <c r="F53" s="60">
        <v>0.0196</v>
      </c>
    </row>
    <row r="54" spans="2:6" ht="13.5">
      <c r="B54" s="27" t="s">
        <v>63</v>
      </c>
      <c r="C54" s="24">
        <v>-0.008492305346976536</v>
      </c>
      <c r="D54" s="24">
        <v>-0.006656231171426441</v>
      </c>
      <c r="E54" s="24">
        <v>0.0030909286307938544</v>
      </c>
      <c r="F54" s="60">
        <v>0.0224</v>
      </c>
    </row>
    <row r="55" spans="2:6" ht="13.5">
      <c r="B55" s="27" t="s">
        <v>64</v>
      </c>
      <c r="C55" s="24">
        <v>-0.008241849819548008</v>
      </c>
      <c r="D55" s="24">
        <v>-0.005924275241959265</v>
      </c>
      <c r="E55" s="24">
        <v>0.002999771559068165</v>
      </c>
      <c r="F55" s="60">
        <v>0.0212</v>
      </c>
    </row>
    <row r="56" spans="2:6" ht="13.5">
      <c r="B56" s="27" t="s">
        <v>65</v>
      </c>
      <c r="C56" s="24">
        <v>-0.010211007009104378</v>
      </c>
      <c r="D56" s="24">
        <v>0.007361674480740987</v>
      </c>
      <c r="E56" s="24">
        <v>0.003716503151448336</v>
      </c>
      <c r="F56" s="60">
        <v>0.0262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39225.37724537037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10</v>
      </c>
      <c r="F36" s="44">
        <v>10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10</v>
      </c>
      <c r="F39" s="44">
        <v>10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0.013192793068675712</v>
      </c>
      <c r="E42" s="42">
        <v>0.008541518378446966</v>
      </c>
      <c r="F42" s="51">
        <v>0.028244246392810514</v>
      </c>
    </row>
    <row r="43" spans="2:6" ht="13.5">
      <c r="B43" s="49" t="s">
        <v>13</v>
      </c>
      <c r="C43" s="42">
        <v>-0.023467640041886284</v>
      </c>
      <c r="D43" s="42">
        <v>-0.009231976424253219</v>
      </c>
      <c r="E43" s="42">
        <v>0</v>
      </c>
      <c r="F43" s="51">
        <v>0.0098</v>
      </c>
    </row>
    <row r="44" spans="2:6" ht="13.5">
      <c r="B44" s="49" t="s">
        <v>14</v>
      </c>
      <c r="C44" s="42">
        <v>0.023467640041886284</v>
      </c>
      <c r="D44" s="42">
        <v>0.02242476949292893</v>
      </c>
      <c r="E44" s="42">
        <v>0.008541518378446966</v>
      </c>
      <c r="F44" s="51">
        <v>0.018444246392810514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-0.011528139346609834</v>
      </c>
      <c r="D46" s="42">
        <v>0.00021588061057933316</v>
      </c>
      <c r="E46" s="42">
        <v>0.004195888667076275</v>
      </c>
      <c r="F46" s="51">
        <v>0.014799999999999999</v>
      </c>
    </row>
    <row r="47" spans="2:6" ht="13.5">
      <c r="B47" s="49" t="s">
        <v>26</v>
      </c>
      <c r="C47" s="42">
        <v>0.012764245304605423</v>
      </c>
      <c r="D47" s="42">
        <v>0.008372459283979674</v>
      </c>
      <c r="E47" s="42">
        <v>0.004645797274786782</v>
      </c>
      <c r="F47" s="51">
        <v>0.01595642394073482</v>
      </c>
    </row>
    <row r="48" spans="2:6" ht="13.5">
      <c r="B48" s="49" t="s">
        <v>27</v>
      </c>
      <c r="C48" s="42">
        <v>0.005776192652343449</v>
      </c>
      <c r="D48" s="42">
        <v>0.008822412747836761</v>
      </c>
      <c r="E48" s="42">
        <v>0.002102366553280471</v>
      </c>
      <c r="F48" s="51">
        <v>0.006251222102739419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2</v>
      </c>
      <c r="F1" t="s">
        <v>21</v>
      </c>
      <c r="G1">
        <v>10</v>
      </c>
    </row>
    <row r="2" spans="2:3" ht="12.75">
      <c r="B2">
        <v>-0.03</v>
      </c>
      <c r="C2">
        <f>MAX(GaussDistr_1)-1</f>
        <v>2</v>
      </c>
    </row>
    <row r="3" spans="1:16" ht="12.75">
      <c r="A3" t="str">
        <f>"-3s"</f>
        <v>-3s</v>
      </c>
      <c r="B3">
        <v>-0.00395366630821826</v>
      </c>
      <c r="C3">
        <f aca="true" t="shared" si="0" ref="C3:C33">NORMDIST(B3,AveDev3D_0,StandardDev3D_0,FALSE)*NumPoints_7*I3</f>
        <v>0.008863696823875994</v>
      </c>
      <c r="D3">
        <v>0</v>
      </c>
      <c r="F3" t="s">
        <v>17</v>
      </c>
      <c r="G3">
        <v>15</v>
      </c>
      <c r="I3">
        <f>B5-B4</f>
        <v>0.0012502444205478823</v>
      </c>
      <c r="N3">
        <v>0.03</v>
      </c>
      <c r="O3">
        <v>-0.03</v>
      </c>
      <c r="P3">
        <v>0.014799999999999999</v>
      </c>
    </row>
    <row r="4" spans="1:16" ht="12.75">
      <c r="B4">
        <v>-0.002703421887670374</v>
      </c>
      <c r="C4">
        <f t="shared" si="0"/>
        <v>0.015830903165959906</v>
      </c>
      <c r="D4">
        <v>0</v>
      </c>
      <c r="F4" t="s">
        <v>18</v>
      </c>
      <c r="G4">
        <v>5</v>
      </c>
      <c r="I4">
        <f>I3</f>
        <v>0.0012502444205478823</v>
      </c>
      <c r="N4">
        <v>0.03</v>
      </c>
      <c r="O4">
        <v>-0.03</v>
      </c>
      <c r="P4">
        <v>0.014799999999999999</v>
      </c>
    </row>
    <row r="5" spans="1:16" ht="12.75">
      <c r="B5">
        <v>-0.0014531774671224917</v>
      </c>
      <c r="C5">
        <f t="shared" si="0"/>
        <v>0.027165938467371187</v>
      </c>
      <c r="D5">
        <v>0</v>
      </c>
      <c r="I5">
        <f>I4</f>
        <v>0.0012502444205478823</v>
      </c>
      <c r="N5">
        <v>0.03</v>
      </c>
      <c r="O5">
        <v>-0.03</v>
      </c>
      <c r="P5">
        <v>0.014799999999999999</v>
      </c>
    </row>
    <row r="6" spans="1:16" ht="12.75">
      <c r="B6">
        <v>-0.00020293304657460765</v>
      </c>
      <c r="C6">
        <f t="shared" si="0"/>
        <v>0.044789060589685716</v>
      </c>
      <c r="D6">
        <v>0</v>
      </c>
      <c r="I6">
        <f aca="true" t="shared" si="1" ref="I6:I33">I5</f>
        <v>0.0012502444205478823</v>
      </c>
      <c r="N6">
        <v>0.03</v>
      </c>
      <c r="O6">
        <v>-0.03</v>
      </c>
      <c r="P6">
        <v>0.014799999999999999</v>
      </c>
    </row>
    <row r="7" spans="1:16" ht="12.75">
      <c r="B7">
        <v>0.0010473113739732781</v>
      </c>
      <c r="C7">
        <f t="shared" si="0"/>
        <v>0.07094918569246281</v>
      </c>
      <c r="D7">
        <v>0</v>
      </c>
      <c r="I7">
        <f t="shared" si="1"/>
        <v>0.0012502444205478823</v>
      </c>
      <c r="N7">
        <v>0.03</v>
      </c>
      <c r="O7">
        <v>-0.03</v>
      </c>
      <c r="P7">
        <v>0.014799999999999999</v>
      </c>
    </row>
    <row r="8" spans="1:16" ht="12.75">
      <c r="A8" t="str">
        <f>"-2s"</f>
        <v>-2s</v>
      </c>
      <c r="B8">
        <v>0.0022975557945211604</v>
      </c>
      <c r="C8">
        <f t="shared" si="0"/>
        <v>0.10798193302637596</v>
      </c>
      <c r="D8">
        <v>0</v>
      </c>
      <c r="I8">
        <f t="shared" si="1"/>
        <v>0.0012502444205478823</v>
      </c>
      <c r="N8">
        <v>0.03</v>
      </c>
      <c r="O8">
        <v>-0.03</v>
      </c>
      <c r="P8">
        <v>0.014799999999999999</v>
      </c>
    </row>
    <row r="9" spans="1:16" ht="12.75">
      <c r="B9">
        <v>0.0035478002150690444</v>
      </c>
      <c r="C9">
        <f t="shared" si="0"/>
        <v>0.15790031660178805</v>
      </c>
      <c r="D9">
        <v>0</v>
      </c>
      <c r="I9">
        <f t="shared" si="1"/>
        <v>0.0012502444205478823</v>
      </c>
      <c r="N9">
        <v>0.03</v>
      </c>
      <c r="O9">
        <v>-0.03</v>
      </c>
      <c r="P9">
        <v>0.014799999999999999</v>
      </c>
    </row>
    <row r="10" spans="1:16" ht="12.75">
      <c r="B10">
        <v>0.0047980446356169285</v>
      </c>
      <c r="C10">
        <f t="shared" si="0"/>
        <v>0.2218416693589108</v>
      </c>
      <c r="D10">
        <v>0</v>
      </c>
      <c r="I10">
        <f t="shared" si="1"/>
        <v>0.0012502444205478823</v>
      </c>
      <c r="N10">
        <v>0.03</v>
      </c>
      <c r="O10">
        <v>-0.03</v>
      </c>
      <c r="P10">
        <v>0.014799999999999999</v>
      </c>
    </row>
    <row r="11" spans="1:16" ht="12.75">
      <c r="B11">
        <v>0.0060482890561648125</v>
      </c>
      <c r="C11">
        <f t="shared" si="0"/>
        <v>0.29945493127148937</v>
      </c>
      <c r="D11">
        <v>0</v>
      </c>
      <c r="I11">
        <f t="shared" si="1"/>
        <v>0.0012502444205478823</v>
      </c>
      <c r="N11">
        <v>0.03</v>
      </c>
      <c r="O11">
        <v>-0.03</v>
      </c>
      <c r="P11">
        <v>0.014799999999999999</v>
      </c>
    </row>
    <row r="12" spans="1:16" ht="12.75">
      <c r="B12">
        <v>0.007298533476712696</v>
      </c>
      <c r="C12">
        <f t="shared" si="0"/>
        <v>0.38837210996642535</v>
      </c>
      <c r="D12">
        <v>0</v>
      </c>
      <c r="I12">
        <f t="shared" si="1"/>
        <v>0.0012502444205478823</v>
      </c>
      <c r="N12">
        <v>0.03</v>
      </c>
      <c r="O12">
        <v>-0.03</v>
      </c>
      <c r="P12">
        <v>0.014799999999999999</v>
      </c>
    </row>
    <row r="13" spans="1:9" ht="12.75">
      <c r="B13">
        <v>0.008548777897260579</v>
      </c>
      <c r="C13">
        <f t="shared" si="0"/>
        <v>0.483941449038286</v>
      </c>
      <c r="D13">
        <v>0</v>
      </c>
      <c r="I13">
        <f t="shared" si="1"/>
        <v>0.0012502444205478823</v>
      </c>
    </row>
    <row r="14" spans="1:9" ht="12.75">
      <c r="B14">
        <v>0.009799022317808465</v>
      </c>
      <c r="C14">
        <f t="shared" si="0"/>
        <v>0.5793831055229648</v>
      </c>
      <c r="D14">
        <v>0</v>
      </c>
      <c r="I14">
        <f t="shared" si="1"/>
        <v>0.0012502444205478823</v>
      </c>
    </row>
    <row r="15" spans="1:9" ht="12.75">
      <c r="B15">
        <v>0.011049266738356347</v>
      </c>
      <c r="C15">
        <f t="shared" si="0"/>
        <v>0.6664492057835985</v>
      </c>
      <c r="D15">
        <v>0</v>
      </c>
      <c r="I15">
        <f t="shared" si="1"/>
        <v>0.0012502444205478823</v>
      </c>
    </row>
    <row r="16" spans="1:9" ht="12.75">
      <c r="B16">
        <v>0.012299511158904231</v>
      </c>
      <c r="C16">
        <f t="shared" si="0"/>
        <v>0.7365402806066456</v>
      </c>
      <c r="D16">
        <v>0</v>
      </c>
      <c r="I16">
        <f t="shared" si="1"/>
        <v>0.0012502444205478823</v>
      </c>
    </row>
    <row r="17" spans="1:9" ht="12.75">
      <c r="B17">
        <v>0.013549755579452115</v>
      </c>
      <c r="C17">
        <f t="shared" si="0"/>
        <v>0.7820853879509108</v>
      </c>
      <c r="D17">
        <v>0</v>
      </c>
      <c r="I17">
        <f t="shared" si="1"/>
        <v>0.0012502444205478823</v>
      </c>
    </row>
    <row r="18" spans="1:9" ht="12.75">
      <c r="A18" t="str">
        <f>"0"</f>
        <v>0</v>
      </c>
      <c r="B18">
        <v>0.014799999999999999</v>
      </c>
      <c r="C18">
        <f t="shared" si="0"/>
        <v>0.7978845608028643</v>
      </c>
      <c r="D18">
        <v>0</v>
      </c>
      <c r="I18">
        <f t="shared" si="1"/>
        <v>0.0012502444205478823</v>
      </c>
    </row>
    <row r="19" spans="1:9" ht="12.75">
      <c r="B19">
        <v>0.016050244420547883</v>
      </c>
      <c r="C19">
        <f t="shared" si="0"/>
        <v>0.7820853879509108</v>
      </c>
      <c r="D19">
        <v>0</v>
      </c>
      <c r="I19">
        <f t="shared" si="1"/>
        <v>0.0012502444205478823</v>
      </c>
    </row>
    <row r="20" spans="1:9" ht="12.75">
      <c r="B20">
        <v>0.017300488841095765</v>
      </c>
      <c r="C20">
        <f t="shared" si="0"/>
        <v>0.7365402806066458</v>
      </c>
      <c r="D20">
        <v>0</v>
      </c>
      <c r="I20">
        <f t="shared" si="1"/>
        <v>0.0012502444205478823</v>
      </c>
    </row>
    <row r="21" spans="1:9" ht="12.75">
      <c r="B21">
        <v>0.01855073326164365</v>
      </c>
      <c r="C21">
        <f t="shared" si="0"/>
        <v>0.6664492057835985</v>
      </c>
      <c r="D21">
        <v>1</v>
      </c>
      <c r="I21">
        <f t="shared" si="1"/>
        <v>0.0012502444205478823</v>
      </c>
    </row>
    <row r="22" spans="1:9" ht="12.75">
      <c r="B22">
        <v>0.019800977682191533</v>
      </c>
      <c r="C22">
        <f t="shared" si="0"/>
        <v>0.5793831055229648</v>
      </c>
      <c r="D22">
        <v>1</v>
      </c>
      <c r="I22">
        <f t="shared" si="1"/>
        <v>0.0012502444205478823</v>
      </c>
    </row>
    <row r="23" spans="1:9" ht="12.75">
      <c r="B23">
        <v>0.02105122210273942</v>
      </c>
      <c r="C23">
        <f t="shared" si="0"/>
        <v>0.483941449038286</v>
      </c>
      <c r="D23">
        <v>1</v>
      </c>
      <c r="I23">
        <f t="shared" si="1"/>
        <v>0.0012502444205478823</v>
      </c>
    </row>
    <row r="24" spans="1:9" ht="12.75">
      <c r="B24">
        <v>0.0223014665232873</v>
      </c>
      <c r="C24">
        <f t="shared" si="0"/>
        <v>0.3883721099664254</v>
      </c>
      <c r="D24">
        <v>2</v>
      </c>
      <c r="I24">
        <f t="shared" si="1"/>
        <v>0.0012502444205478823</v>
      </c>
    </row>
    <row r="25" spans="1:9" ht="12.75">
      <c r="B25">
        <v>0.023551710943835187</v>
      </c>
      <c r="C25">
        <f t="shared" si="0"/>
        <v>0.29945493127148914</v>
      </c>
      <c r="D25">
        <v>0</v>
      </c>
      <c r="I25">
        <f t="shared" si="1"/>
        <v>0.0012502444205478823</v>
      </c>
    </row>
    <row r="26" spans="1:9" ht="12.75">
      <c r="B26">
        <v>0.02480195536438307</v>
      </c>
      <c r="C26">
        <f t="shared" si="0"/>
        <v>0.2218416693589108</v>
      </c>
      <c r="D26">
        <v>0</v>
      </c>
      <c r="I26">
        <f t="shared" si="1"/>
        <v>0.0012502444205478823</v>
      </c>
    </row>
    <row r="27" spans="1:9" ht="12.75">
      <c r="B27">
        <v>0.02605219978493095</v>
      </c>
      <c r="C27">
        <f t="shared" si="0"/>
        <v>0.1579003166017882</v>
      </c>
      <c r="D27">
        <v>2</v>
      </c>
      <c r="I27">
        <f t="shared" si="1"/>
        <v>0.0012502444205478823</v>
      </c>
    </row>
    <row r="28" spans="1:9" ht="12.75">
      <c r="A28" t="str">
        <f>"2s"</f>
        <v>2s</v>
      </c>
      <c r="B28">
        <v>0.027302444205478837</v>
      </c>
      <c r="C28">
        <f t="shared" si="0"/>
        <v>0.10798193302637596</v>
      </c>
      <c r="D28">
        <v>0</v>
      </c>
      <c r="I28">
        <f t="shared" si="1"/>
        <v>0.0012502444205478823</v>
      </c>
    </row>
    <row r="29" spans="1:9" ht="12.75">
      <c r="B29">
        <v>0.02855268862602672</v>
      </c>
      <c r="C29">
        <f t="shared" si="0"/>
        <v>0.07094918569246281</v>
      </c>
      <c r="D29">
        <v>0</v>
      </c>
      <c r="I29">
        <f t="shared" si="1"/>
        <v>0.0012502444205478823</v>
      </c>
    </row>
    <row r="30" spans="1:9" ht="12.75">
      <c r="B30">
        <v>0.029802933046574605</v>
      </c>
      <c r="C30">
        <f t="shared" si="0"/>
        <v>0.044789060589685716</v>
      </c>
      <c r="D30">
        <v>0</v>
      </c>
      <c r="I30">
        <f t="shared" si="1"/>
        <v>0.0012502444205478823</v>
      </c>
    </row>
    <row r="31" spans="1:9" ht="12.75">
      <c r="B31">
        <v>0.031053177467122488</v>
      </c>
      <c r="C31">
        <f t="shared" si="0"/>
        <v>0.02716593846737124</v>
      </c>
      <c r="D31">
        <v>0</v>
      </c>
      <c r="I31">
        <f t="shared" si="1"/>
        <v>0.0012502444205478823</v>
      </c>
    </row>
    <row r="32" spans="1:9" ht="12.75">
      <c r="B32">
        <v>0.032303421887670374</v>
      </c>
      <c r="C32">
        <f t="shared" si="0"/>
        <v>0.015830903165959906</v>
      </c>
      <c r="D32">
        <v>0</v>
      </c>
      <c r="I32">
        <f t="shared" si="1"/>
        <v>0.0012502444205478823</v>
      </c>
    </row>
    <row r="33" spans="1:9" ht="12.75">
      <c r="A33" t="str">
        <f>"3s"</f>
        <v>3s</v>
      </c>
      <c r="B33">
        <v>0.03355366630821826</v>
      </c>
      <c r="C33">
        <f t="shared" si="0"/>
        <v>0.008863696823875994</v>
      </c>
      <c r="D33">
        <v>3</v>
      </c>
      <c r="I33">
        <f t="shared" si="1"/>
        <v>0.0012502444205478823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