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0" windowWidth="18105" windowHeight="11550" activeTab="0"/>
  </bookViews>
  <sheets>
    <sheet name="Summary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<sst xmlns="http://schemas.openxmlformats.org/spreadsheetml/2006/main" count="88" uniqueCount="35">
  <si>
    <t>Sample Points:</t>
  </si>
  <si>
    <t>Average Deviation:</t>
  </si>
  <si>
    <t>Maximum Deviation:</t>
  </si>
  <si>
    <t>Minimum Deviation:</t>
  </si>
  <si>
    <t>Deviation Range:</t>
  </si>
  <si>
    <t>N-N1</t>
  </si>
  <si>
    <t>M-M1</t>
  </si>
  <si>
    <t>A1</t>
  </si>
  <si>
    <t>Base</t>
  </si>
  <si>
    <t>Septum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</si>
  <si>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</si>
  <si>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</si>
  <si>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</si>
  <si>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</si>
  <si>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</si>
  <si>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</si>
  <si>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</si>
  <si>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</si>
  <si>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</si>
  <si>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</si>
  <si>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</si>
  <si>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</si>
  <si>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</si>
  <si>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</si>
  <si>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</si>
  <si>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</si>
  <si>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</si>
  <si>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Summary of MTM Winding Surface Measurements</t>
  </si>
  <si>
    <t>OOT:</t>
  </si>
  <si>
    <t>Side A</t>
  </si>
  <si>
    <t>Side B</t>
  </si>
  <si>
    <t>Max</t>
  </si>
  <si>
    <t>Min</t>
  </si>
  <si>
    <t>All Coils</t>
  </si>
  <si>
    <t>Range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</si>
</sst>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/d/yy;@"/>
    <numFmt numFmtId="166" formatCode="[$-409]dddd\,\ mmmm\ dd\,\ yyyy"/>
  </numFmts>
  <fonts count="1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165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165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MTM Winding Surface Measurements M-M1(Side 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85"/>
          <c:w val="0.78225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Summary!$B$8</c:f>
              <c:strCache>
                <c:ptCount val="1"/>
                <c:pt idx="0">
                  <c:v>Average Deviation: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Summary!$C$4:$T$4</c:f>
              <c:strCache/>
            </c:strRef>
          </c:cat>
          <c:val>
            <c:numRef>
              <c:f>Summary!$C$8:$T$8</c:f>
              <c:numCache/>
            </c:numRef>
          </c:val>
          <c:smooth val="0"/>
        </c:ser>
        <c:ser>
          <c:idx val="1"/>
          <c:order val="1"/>
          <c:tx>
            <c:strRef>
              <c:f>Summary!$B$9</c:f>
              <c:strCache>
                <c:ptCount val="1"/>
                <c:pt idx="0">
                  <c:v>Maximum Deviation: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Summary!$C$4:$T$4</c:f>
              <c:strCache/>
            </c:strRef>
          </c:cat>
          <c:val>
            <c:numRef>
              <c:f>Summary!$C$9:$T$9</c:f>
              <c:numCache/>
            </c:numRef>
          </c:val>
          <c:smooth val="0"/>
        </c:ser>
        <c:ser>
          <c:idx val="2"/>
          <c:order val="2"/>
          <c:tx>
            <c:strRef>
              <c:f>Summary!$B$10</c:f>
              <c:strCache>
                <c:ptCount val="1"/>
                <c:pt idx="0">
                  <c:v>Minimum Deviation: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Summary!$C$4:$T$4</c:f>
              <c:strCache/>
            </c:strRef>
          </c:cat>
          <c:val>
            <c:numRef>
              <c:f>Summary!$C$10:$T$10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11259544"/>
        <c:axId val="34227033"/>
      </c:lineChart>
      <c:catAx>
        <c:axId val="11259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27033"/>
        <c:crosses val="autoZero"/>
        <c:auto val="1"/>
        <c:lblOffset val="100"/>
        <c:noMultiLvlLbl val="0"/>
      </c:catAx>
      <c:valAx>
        <c:axId val="3422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Offset,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259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3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MTM Winding Surface Measurements N-N1 (Side 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45"/>
          <c:w val="0.779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Summary!$B$17</c:f>
              <c:strCache>
                <c:ptCount val="1"/>
                <c:pt idx="0">
                  <c:v>Average Deviation: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Summary!$C$4:$T$4</c:f>
              <c:strCache/>
            </c:strRef>
          </c:cat>
          <c:val>
            <c:numRef>
              <c:f>Summary!$C$17:$T$17</c:f>
              <c:numCache/>
            </c:numRef>
          </c:val>
          <c:smooth val="0"/>
        </c:ser>
        <c:ser>
          <c:idx val="1"/>
          <c:order val="1"/>
          <c:tx>
            <c:strRef>
              <c:f>Summary!$B$18</c:f>
              <c:strCache>
                <c:ptCount val="1"/>
                <c:pt idx="0">
                  <c:v>Maximum Deviation: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Summary!$C$4:$T$4</c:f>
              <c:strCache/>
            </c:strRef>
          </c:cat>
          <c:val>
            <c:numRef>
              <c:f>Summary!$C$18:$T$18</c:f>
              <c:numCache/>
            </c:numRef>
          </c:val>
          <c:smooth val="0"/>
        </c:ser>
        <c:ser>
          <c:idx val="2"/>
          <c:order val="2"/>
          <c:tx>
            <c:strRef>
              <c:f>Summary!$B$19</c:f>
              <c:strCache>
                <c:ptCount val="1"/>
                <c:pt idx="0">
                  <c:v>Minimum Deviation: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Summary!$C$4:$T$4</c:f>
              <c:strCache/>
            </c:strRef>
          </c:cat>
          <c:val>
            <c:numRef>
              <c:f>Summary!$C$19:$T$19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39607842"/>
        <c:axId val="20926259"/>
      </c:lineChart>
      <c:catAx>
        <c:axId val="3960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926259"/>
        <c:crosses val="autoZero"/>
        <c:auto val="1"/>
        <c:lblOffset val="100"/>
        <c:noMultiLvlLbl val="0"/>
      </c:catAx>
      <c:valAx>
        <c:axId val="20926259"/>
        <c:scaling>
          <c:orientation val="minMax"/>
          <c:max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Offset,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60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5"/>
          <c:y val="0.3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95250</xdr:rowOff>
    </xdr:from>
    <xdr:to>
      <xdr:col>10</xdr:col>
      <xdr:colOff>447675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38100" y="3505200"/>
        <a:ext cx="75533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581025</xdr:colOff>
      <xdr:row>20</xdr:row>
      <xdr:rowOff>85725</xdr:rowOff>
    </xdr:from>
    <xdr:to>
      <xdr:col>22</xdr:col>
      <xdr:colOff>504825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7724775" y="3495675"/>
        <a:ext cx="71628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8">
      <selection activeCell="M47" sqref="M47"/>
    </sheetView>
  </sheetViews>
  <sheetFormatPr defaultColWidth="9.140625" defaultRowHeight="12.75"/>
  <cols>
    <col min="1" max="2" width="10.7109375" style="10" customWidth="1"/>
    <col min="3" max="14" width="10.7109375" style="0" customWidth="1"/>
    <col min="15" max="16" width="3.7109375" style="0" customWidth="1"/>
    <col min="17" max="20" width="10.7109375" style="0" customWidth="1"/>
    <col min="21" max="21" width="4.7109375" style="0" customWidth="1"/>
    <col min="22" max="16384" width="10.7109375" style="0" customWidth="1"/>
  </cols>
  <sheetData>
    <row r="1" ht="12.75">
      <c r="A1" s="17" t="s">
        <v>27</v>
      </c>
    </row>
    <row r="2" ht="13.5">
      <c r="D2" s="5"/>
    </row>
    <row r="4" spans="3:22" ht="13.5">
      <c r="C4" s="6" t="s">
        <v>7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M4" t="s">
        <v>19</v>
      </c>
      <c r="N4" t="s">
        <v>20</v>
      </c>
      <c r="O4" t="s">
        <v>21</v>
      </c>
      <c r="P4" t="s">
        <v>22</v>
      </c>
      <c r="Q4" t="s">
        <v>23</v>
      </c>
      <c r="R4" t="s">
        <v>24</v>
      </c>
      <c r="S4" t="s">
        <v>25</v>
      </c>
      <c r="T4" t="s">
        <v>26</v>
      </c>
      <c r="V4" s="20" t="s">
        <v>33</v>
      </c>
    </row>
    <row r="5" spans="1:20" s="15" customFormat="1" ht="13.5">
      <c r="A5" s="12" t="s">
        <v>6</v>
      </c>
      <c r="B5" s="18" t="s">
        <v>29</v>
      </c>
      <c r="C5" s="5">
        <v>38868.37194444444</v>
      </c>
      <c r="D5" s="5">
        <v>38895.36974537037</v>
      </c>
      <c r="E5" s="14">
        <v>38924.62792824074</v>
      </c>
      <c r="F5" s="14">
        <v>39034.06905092593</v>
      </c>
      <c r="G5" s="14">
        <v>39140.237349537034</v>
      </c>
      <c r="H5" s="14">
        <v>39164.267384259256</v>
      </c>
      <c r="I5" s="14">
        <v>38985.99013888889</v>
      </c>
      <c r="J5" s="14">
        <v>39016.179768518516</v>
      </c>
      <c r="K5" s="14">
        <v>39073.50821759259</v>
      </c>
      <c r="L5" s="14">
        <v>39101.08476851852</v>
      </c>
      <c r="M5" s="14">
        <v>39123.17834490741</v>
      </c>
      <c r="N5" s="14">
        <v>39224.62457175926</v>
      </c>
      <c r="Q5" s="14">
        <v>38771.669652777775</v>
      </c>
      <c r="R5" s="5">
        <v>38799.377847222226</v>
      </c>
      <c r="S5" s="5">
        <v>38830.65081018519</v>
      </c>
      <c r="T5" s="14">
        <v>39208.69789351852</v>
      </c>
    </row>
    <row r="6" spans="1:20" ht="13.5">
      <c r="A6" s="11"/>
      <c r="B6" s="1" t="s">
        <v>0</v>
      </c>
      <c r="C6" s="7">
        <v>92</v>
      </c>
      <c r="D6" s="7">
        <v>188</v>
      </c>
      <c r="E6" s="7">
        <v>166</v>
      </c>
      <c r="F6" s="7">
        <v>384</v>
      </c>
      <c r="G6" s="7">
        <v>384</v>
      </c>
      <c r="H6" s="7">
        <v>381</v>
      </c>
      <c r="I6" s="7">
        <v>362</v>
      </c>
      <c r="J6" s="7">
        <v>363</v>
      </c>
      <c r="K6" s="7">
        <v>175</v>
      </c>
      <c r="L6" s="7">
        <v>361</v>
      </c>
      <c r="M6" s="7">
        <v>361</v>
      </c>
      <c r="N6" s="7">
        <v>365</v>
      </c>
      <c r="Q6" s="7">
        <v>230</v>
      </c>
      <c r="R6" s="2">
        <v>661</v>
      </c>
      <c r="S6" s="2">
        <v>601</v>
      </c>
      <c r="T6" s="7">
        <v>536</v>
      </c>
    </row>
    <row r="7" spans="1:20" ht="13.5">
      <c r="A7" s="11"/>
      <c r="B7" s="1" t="s">
        <v>28</v>
      </c>
      <c r="C7" s="7" t="str">
        <f>IF(Sheet1!C7+Sheet1!C15=0," ",Sheet1!C7+Sheet1!C15)</f>
        <v> </v>
      </c>
      <c r="D7" s="7" t="str">
        <f>IF(Sheet1!D7+Sheet1!D15=0," ",Sheet1!D7+Sheet1!D15)</f>
        <v> </v>
      </c>
      <c r="E7" s="7">
        <f>IF(Sheet1!E7+Sheet1!E15=0," ",Sheet1!E7+Sheet1!E15)</f>
        <v>126</v>
      </c>
      <c r="F7" s="7">
        <f>IF(Sheet1!F7+Sheet1!F15=0," ",Sheet1!F7+Sheet1!F15)</f>
        <v>130</v>
      </c>
      <c r="G7" s="7">
        <f>IF(Sheet1!G7+Sheet1!G15=0," ",Sheet1!G7+Sheet1!G15)</f>
        <v>63</v>
      </c>
      <c r="H7" s="7">
        <f>IF(Sheet1!H7+Sheet1!H15=0," ",Sheet1!H7+Sheet1!H15)</f>
        <v>128</v>
      </c>
      <c r="I7" s="7">
        <f>IF(Sheet1!I7+Sheet1!I15=0," ",Sheet1!I7+Sheet1!I15)</f>
        <v>114</v>
      </c>
      <c r="J7" s="7">
        <f>IF(Sheet1!J7+Sheet1!J15=0," ",Sheet1!J7+Sheet1!J15)</f>
        <v>103</v>
      </c>
      <c r="K7" s="7">
        <f>IF(Sheet1!K7+Sheet1!K15=0," ",Sheet1!K7+Sheet1!K15)</f>
        <v>117</v>
      </c>
      <c r="L7" s="7">
        <f>IF(Sheet1!L7+Sheet1!L15=0," ",Sheet1!L7+Sheet1!L15)</f>
        <v>76</v>
      </c>
      <c r="M7" s="7">
        <f>IF(Sheet1!M7+Sheet1!M15=0," ",Sheet1!M7+Sheet1!M15)</f>
        <v>55</v>
      </c>
      <c r="N7" s="7">
        <f>IF(Sheet1!N7+Sheet1!N15=0," ",Sheet1!N7+Sheet1!N15)</f>
        <v>94</v>
      </c>
      <c r="O7" s="7" t="str">
        <f>IF(Sheet1!O7+Sheet1!O15=0," ",Sheet1!O7+Sheet1!O15)</f>
        <v> </v>
      </c>
      <c r="P7" s="7" t="str">
        <f>IF(Sheet1!P7+Sheet1!P15=0," ",Sheet1!P7+Sheet1!P15)</f>
        <v> </v>
      </c>
      <c r="Q7" s="7">
        <f>IF(Sheet1!Q7+Sheet1!Q15=0," ",Sheet1!Q7+Sheet1!Q15)</f>
        <v>341</v>
      </c>
      <c r="R7" s="7" t="str">
        <f>IF(Sheet1!R7+Sheet1!R15=0," ",Sheet1!R7+Sheet1!R15)</f>
        <v> </v>
      </c>
      <c r="S7" s="7" t="str">
        <f>IF(Sheet1!S7+Sheet1!S15=0," ",Sheet1!S7+Sheet1!S15)</f>
        <v> </v>
      </c>
      <c r="T7" s="7">
        <f>IF(Sheet1!T7+Sheet1!T15=0," ",Sheet1!T7+Sheet1!T15)</f>
        <v>118</v>
      </c>
    </row>
    <row r="8" spans="2:20" ht="13.5">
      <c r="B8" s="8" t="s">
        <v>1</v>
      </c>
      <c r="C8" s="3">
        <f>(Sheet1!C6*Sheet1!C8+Sheet1!C14*Sheet1!C16)/(Sheet1!C6+Sheet1!C14)</f>
        <v>-0.002483695652173914</v>
      </c>
      <c r="D8" s="3">
        <f>(Sheet1!D6*Sheet1!D8+Sheet1!D14*Sheet1!D16)/(Sheet1!D6+Sheet1!D14)</f>
        <v>-0.002102439024390245</v>
      </c>
      <c r="E8" s="3">
        <f>(Sheet1!E6*Sheet1!E8+Sheet1!E14*Sheet1!E16)/(Sheet1!E6+Sheet1!E14)</f>
        <v>0.0009045845272206306</v>
      </c>
      <c r="F8" s="3">
        <f>(Sheet1!F6*Sheet1!F8+Sheet1!F14*Sheet1!F16)/(Sheet1!F6+Sheet1!F14)</f>
        <v>-0.0033789062499999995</v>
      </c>
      <c r="G8" s="3">
        <f>(Sheet1!G6*Sheet1!G8+Sheet1!G14*Sheet1!G16)/(Sheet1!G6+Sheet1!G14)</f>
        <v>0.001977083333333331</v>
      </c>
      <c r="H8" s="3">
        <f>(Sheet1!H6*Sheet1!H8+Sheet1!H14*Sheet1!H16)/(Sheet1!H6+Sheet1!H14)</f>
        <v>-0.005550656167979002</v>
      </c>
      <c r="I8" s="3">
        <f>(Sheet1!I6*Sheet1!I8+Sheet1!I14*Sheet1!I16)/(Sheet1!I6+Sheet1!I14)</f>
        <v>0.0028665745856353594</v>
      </c>
      <c r="J8" s="3">
        <f>(Sheet1!J6*Sheet1!J8+Sheet1!J14*Sheet1!J16)/(Sheet1!J6+Sheet1!J14)</f>
        <v>-0.00011707988980716218</v>
      </c>
      <c r="K8" s="3">
        <f>(Sheet1!K6*Sheet1!K8+Sheet1!K14*Sheet1!K16)/(Sheet1!K6+Sheet1!K14)</f>
        <v>-0.0004821917808219182</v>
      </c>
      <c r="L8" s="3">
        <f>(Sheet1!L6*Sheet1!L8+Sheet1!L14*Sheet1!L16)/(Sheet1!L6+Sheet1!L14)</f>
        <v>-0.002731301939058172</v>
      </c>
      <c r="M8" s="3">
        <f>(Sheet1!M6*Sheet1!M8+Sheet1!M14*Sheet1!M16)/(Sheet1!M6+Sheet1!M14)</f>
        <v>-2.6592797783933E-05</v>
      </c>
      <c r="N8" s="3">
        <f>(Sheet1!N6*Sheet1!N8+Sheet1!N14*Sheet1!N16)/(Sheet1!N6+Sheet1!N14)</f>
        <v>0.0005526027397260269</v>
      </c>
      <c r="O8" s="3"/>
      <c r="P8" s="3"/>
      <c r="Q8" s="3">
        <f>(Sheet1!Q6*Sheet1!Q8+Sheet1!Q14*Sheet1!Q16)/(Sheet1!Q6+Sheet1!Q14)</f>
        <v>0.0035412487205731826</v>
      </c>
      <c r="R8" s="3">
        <f>(Sheet1!R6*Sheet1!R8+Sheet1!R14*Sheet1!R16)/(Sheet1!R6+Sheet1!R14)</f>
        <v>0.0025768532526475015</v>
      </c>
      <c r="S8" s="3">
        <f>(Sheet1!S6*Sheet1!S8+Sheet1!S14*Sheet1!S16)/(Sheet1!S6+Sheet1!S14)</f>
        <v>0.0006735440931780376</v>
      </c>
      <c r="T8" s="3">
        <f>(Sheet1!T6*Sheet1!T8+Sheet1!T14*Sheet1!T16)/(Sheet1!T6+Sheet1!T14)</f>
        <v>-0.0014158582089552226</v>
      </c>
    </row>
    <row r="9" spans="1:23" ht="13.5">
      <c r="A9" s="11"/>
      <c r="B9" s="1" t="s">
        <v>2</v>
      </c>
      <c r="C9" s="4">
        <f>MAX(Sheet1!C9,Sheet1!C17)</f>
        <v>0.0294</v>
      </c>
      <c r="D9" s="4">
        <f>MAX(Sheet1!D9,Sheet1!D17)</f>
        <v>0.011631224216253061</v>
      </c>
      <c r="E9" s="4">
        <f>MAX(Sheet1!E9,Sheet1!E17)</f>
        <v>0.017</v>
      </c>
      <c r="F9" s="4">
        <f>MAX(Sheet1!F9,Sheet1!F17)</f>
        <v>0.020014467463118517</v>
      </c>
      <c r="G9" s="4">
        <f>MAX(Sheet1!G9,Sheet1!G17)</f>
        <v>0.0198</v>
      </c>
      <c r="H9" s="4">
        <f>MAX(Sheet1!H9,Sheet1!H17)</f>
        <v>0.0177</v>
      </c>
      <c r="I9" s="4">
        <f>MAX(Sheet1!I9,Sheet1!I17)</f>
        <v>0.0229</v>
      </c>
      <c r="J9" s="4">
        <f>MAX(Sheet1!J9,Sheet1!J17)</f>
        <v>0.025102388245070557</v>
      </c>
      <c r="K9" s="4">
        <f>MAX(Sheet1!K9,Sheet1!K17)</f>
        <v>0.0206</v>
      </c>
      <c r="L9" s="4">
        <f>MAX(Sheet1!L9,Sheet1!L17)</f>
        <v>0.014033787652415246</v>
      </c>
      <c r="M9" s="4">
        <f>MAX(Sheet1!M9,Sheet1!M17)</f>
        <v>0.0215</v>
      </c>
      <c r="N9" s="4">
        <f>MAX(Sheet1!N9,Sheet1!N17)</f>
        <v>0.0254</v>
      </c>
      <c r="O9" s="4"/>
      <c r="P9" s="4"/>
      <c r="Q9" s="4">
        <f>MAX(Sheet1!Q9,Sheet1!Q17)</f>
        <v>0.0485</v>
      </c>
      <c r="R9" s="4">
        <f>MAX(Sheet1!R9,Sheet1!R17)</f>
        <v>0.029007445530691962</v>
      </c>
      <c r="S9" s="4">
        <f>MAX(Sheet1!S9,Sheet1!S17)</f>
        <v>0.0383</v>
      </c>
      <c r="T9" s="4">
        <f>MAX(Sheet1!T9,Sheet1!T17)</f>
        <v>0.024</v>
      </c>
      <c r="V9" s="19">
        <f>MAX(C9:T9)</f>
        <v>0.0485</v>
      </c>
      <c r="W9" s="20" t="s">
        <v>31</v>
      </c>
    </row>
    <row r="10" spans="1:23" ht="13.5">
      <c r="A10" s="11"/>
      <c r="B10" s="1" t="s">
        <v>3</v>
      </c>
      <c r="C10" s="4">
        <f>MIN(Sheet1!C10,Sheet1!C18)</f>
        <v>-0.0223</v>
      </c>
      <c r="D10" s="4">
        <f>MIN(Sheet1!D10,Sheet1!D18)</f>
        <v>-0.0274</v>
      </c>
      <c r="E10" s="4">
        <f>MIN(Sheet1!E10,Sheet1!E18)</f>
        <v>-0.0202</v>
      </c>
      <c r="F10" s="4">
        <f>MIN(Sheet1!F10,Sheet1!F18)</f>
        <v>-0.0216</v>
      </c>
      <c r="G10" s="4">
        <f>MIN(Sheet1!G10,Sheet1!G18)</f>
        <v>-0.0165</v>
      </c>
      <c r="H10" s="4">
        <f>MIN(Sheet1!H10,Sheet1!H18)</f>
        <v>-0.0293</v>
      </c>
      <c r="I10" s="4">
        <f>MIN(Sheet1!I10,Sheet1!I18)</f>
        <v>-0.0252</v>
      </c>
      <c r="J10" s="4">
        <f>MIN(Sheet1!J10,Sheet1!J18)</f>
        <v>-0.017836163400363342</v>
      </c>
      <c r="K10" s="4">
        <f>MIN(Sheet1!K10,Sheet1!K18)</f>
        <v>-0.023805938539020775</v>
      </c>
      <c r="L10" s="4">
        <f>MIN(Sheet1!L10,Sheet1!L18)</f>
        <v>-0.0266</v>
      </c>
      <c r="M10" s="4">
        <f>MIN(Sheet1!M10,Sheet1!M18)</f>
        <v>-0.025</v>
      </c>
      <c r="N10" s="4">
        <f>MIN(Sheet1!N10,Sheet1!N18)</f>
        <v>-0.02301104530543214</v>
      </c>
      <c r="O10" s="4"/>
      <c r="P10" s="4"/>
      <c r="Q10" s="4">
        <f>MIN(Sheet1!Q10,Sheet1!Q18)</f>
        <v>-0.04562581436736138</v>
      </c>
      <c r="R10" s="4">
        <f>MIN(Sheet1!R10,Sheet1!R18)</f>
        <v>-0.0226</v>
      </c>
      <c r="S10" s="4">
        <f>MIN(Sheet1!S10,Sheet1!S18)</f>
        <v>-0.034144508920133834</v>
      </c>
      <c r="T10" s="4">
        <f>MIN(Sheet1!T10,Sheet1!T18)</f>
        <v>-0.0205</v>
      </c>
      <c r="V10" s="19">
        <f>MIN(C10:T10)</f>
        <v>-0.04562581436736138</v>
      </c>
      <c r="W10" s="20" t="s">
        <v>32</v>
      </c>
    </row>
    <row r="11" spans="1:23" ht="13.5">
      <c r="A11" s="11"/>
      <c r="B11" s="1" t="s">
        <v>4</v>
      </c>
      <c r="C11" s="3">
        <f>C9-C10</f>
        <v>0.051699999999999996</v>
      </c>
      <c r="D11" s="3">
        <f>D9-D10</f>
        <v>0.03903122421625306</v>
      </c>
      <c r="E11" s="3">
        <f aca="true" t="shared" si="0" ref="E11:T11">E9-E10</f>
        <v>0.0372</v>
      </c>
      <c r="F11" s="3">
        <f t="shared" si="0"/>
        <v>0.04161446746311852</v>
      </c>
      <c r="G11" s="3">
        <f t="shared" si="0"/>
        <v>0.0363</v>
      </c>
      <c r="H11" s="3">
        <f t="shared" si="0"/>
        <v>0.047</v>
      </c>
      <c r="I11" s="3">
        <f t="shared" si="0"/>
        <v>0.048100000000000004</v>
      </c>
      <c r="J11" s="3">
        <f t="shared" si="0"/>
        <v>0.0429385516454339</v>
      </c>
      <c r="K11" s="3">
        <f t="shared" si="0"/>
        <v>0.04440593853902078</v>
      </c>
      <c r="L11" s="3">
        <f t="shared" si="0"/>
        <v>0.040633787652415244</v>
      </c>
      <c r="M11" s="3">
        <f t="shared" si="0"/>
        <v>0.0465</v>
      </c>
      <c r="N11" s="3">
        <f t="shared" si="0"/>
        <v>0.04841104530543214</v>
      </c>
      <c r="O11" s="3"/>
      <c r="P11" s="3"/>
      <c r="Q11" s="3">
        <f t="shared" si="0"/>
        <v>0.09412581436736138</v>
      </c>
      <c r="R11" s="3">
        <f>R9-R10</f>
        <v>0.051607445530691964</v>
      </c>
      <c r="S11" s="3">
        <f>S9-S10</f>
        <v>0.07244450892013383</v>
      </c>
      <c r="T11" s="3">
        <f>T9-T10</f>
        <v>0.0445</v>
      </c>
      <c r="V11" s="19">
        <f>MAX(C11:T11)</f>
        <v>0.09412581436736138</v>
      </c>
      <c r="W11" s="20" t="s">
        <v>34</v>
      </c>
    </row>
    <row r="12" spans="1:23" ht="13.5">
      <c r="A12" s="11"/>
      <c r="B12" s="1"/>
      <c r="C12" s="3"/>
      <c r="V12" s="21"/>
      <c r="W12" s="21"/>
    </row>
    <row r="13" spans="1:23" ht="13.5">
      <c r="A13" s="11"/>
      <c r="B13" s="1"/>
      <c r="V13" s="21"/>
      <c r="W13" s="21"/>
    </row>
    <row r="14" spans="1:23" s="15" customFormat="1" ht="13.5">
      <c r="A14" s="12" t="s">
        <v>5</v>
      </c>
      <c r="B14" s="18" t="s">
        <v>30</v>
      </c>
      <c r="C14" s="5">
        <v>38868.37194444444</v>
      </c>
      <c r="D14" s="5">
        <v>38894.50780092592</v>
      </c>
      <c r="E14" s="14">
        <v>38924.663136574076</v>
      </c>
      <c r="F14" s="14">
        <v>39034.074837962966</v>
      </c>
      <c r="G14" s="14">
        <v>39140.239328703705</v>
      </c>
      <c r="H14" s="14">
        <v>39164.27413194445</v>
      </c>
      <c r="I14" s="14">
        <v>38986.533368055556</v>
      </c>
      <c r="J14" s="14">
        <v>39016.050775462965</v>
      </c>
      <c r="K14" s="14">
        <v>39073.507581018515</v>
      </c>
      <c r="L14" s="14">
        <v>39101.08771990741</v>
      </c>
      <c r="M14" s="14">
        <v>39123.13784722222</v>
      </c>
      <c r="N14" s="14">
        <v>39224.62648148148</v>
      </c>
      <c r="Q14" s="14">
        <v>38771.70631944444</v>
      </c>
      <c r="R14" s="5">
        <v>38799.7827662037</v>
      </c>
      <c r="S14" s="5">
        <v>38830.680347222224</v>
      </c>
      <c r="T14" s="14">
        <v>39208.69945601852</v>
      </c>
      <c r="V14" s="22"/>
      <c r="W14" s="22"/>
    </row>
    <row r="15" spans="1:23" ht="13.5">
      <c r="A15" s="11"/>
      <c r="B15" s="1" t="s">
        <v>0</v>
      </c>
      <c r="C15" s="2">
        <v>353</v>
      </c>
      <c r="D15" s="7">
        <v>186</v>
      </c>
      <c r="E15" s="7">
        <v>163</v>
      </c>
      <c r="F15" s="7">
        <v>383</v>
      </c>
      <c r="G15" s="7">
        <v>380</v>
      </c>
      <c r="H15" s="7">
        <v>377</v>
      </c>
      <c r="I15" s="7">
        <v>367</v>
      </c>
      <c r="J15" s="7">
        <v>361</v>
      </c>
      <c r="K15" s="7">
        <v>173</v>
      </c>
      <c r="L15" s="7">
        <v>361</v>
      </c>
      <c r="M15" s="7">
        <v>365</v>
      </c>
      <c r="N15" s="7">
        <v>355</v>
      </c>
      <c r="Q15" s="7">
        <v>234</v>
      </c>
      <c r="R15" s="2">
        <v>539</v>
      </c>
      <c r="S15" s="2">
        <v>580</v>
      </c>
      <c r="T15" s="7">
        <v>539</v>
      </c>
      <c r="V15" s="21"/>
      <c r="W15" s="21"/>
    </row>
    <row r="16" spans="1:23" ht="13.5">
      <c r="A16" s="11"/>
      <c r="B16" s="1" t="s">
        <v>28</v>
      </c>
      <c r="C16" s="7">
        <f>IF(Sheet1!C23+Sheet1!C31=0,"",Sheet1!C23+Sheet1!C31)</f>
      </c>
      <c r="D16" s="7">
        <f>IF(Sheet1!D23+Sheet1!D31=0,"",Sheet1!D23+Sheet1!D31)</f>
      </c>
      <c r="E16" s="7">
        <f>IF(Sheet1!E23+Sheet1!E31=0,"",Sheet1!E23+Sheet1!E31)</f>
        <v>114</v>
      </c>
      <c r="F16" s="7">
        <f>IF(Sheet1!F23+Sheet1!F31=0,"",Sheet1!F23+Sheet1!F31)</f>
        <v>111</v>
      </c>
      <c r="G16" s="7">
        <f>IF(Sheet1!G23+Sheet1!G31=0,"",Sheet1!G23+Sheet1!G31)</f>
        <v>73</v>
      </c>
      <c r="H16" s="7">
        <f>IF(Sheet1!H23+Sheet1!H31=0,"",Sheet1!H23+Sheet1!H31)</f>
        <v>80</v>
      </c>
      <c r="I16" s="7">
        <f>IF(Sheet1!I23+Sheet1!I31=0,"",Sheet1!I23+Sheet1!I31)</f>
        <v>93</v>
      </c>
      <c r="J16" s="7">
        <f>IF(Sheet1!J23+Sheet1!J31=0,"",Sheet1!J23+Sheet1!J31)</f>
        <v>154</v>
      </c>
      <c r="K16" s="7">
        <f>IF(Sheet1!K23+Sheet1!K31=0,"",Sheet1!K23+Sheet1!K31)</f>
        <v>84</v>
      </c>
      <c r="L16" s="7">
        <f>IF(Sheet1!L23+Sheet1!L31=0,"",Sheet1!L23+Sheet1!L31)</f>
        <v>115</v>
      </c>
      <c r="M16" s="7">
        <f>IF(Sheet1!M23+Sheet1!M31=0,"",Sheet1!M23+Sheet1!M31)</f>
        <v>76</v>
      </c>
      <c r="N16" s="7">
        <f>IF(Sheet1!N23+Sheet1!N31=0,"",Sheet1!N23+Sheet1!N31)</f>
        <v>71</v>
      </c>
      <c r="O16" s="7">
        <f>IF(Sheet1!O23+Sheet1!O31=0,"",Sheet1!O23+Sheet1!O31)</f>
      </c>
      <c r="P16" s="7">
        <f>IF(Sheet1!P23+Sheet1!P31=0,"",Sheet1!P23+Sheet1!P31)</f>
      </c>
      <c r="Q16" s="7">
        <f>IF(Sheet1!Q23+Sheet1!Q31=0,"",Sheet1!Q23+Sheet1!Q31)</f>
        <v>328</v>
      </c>
      <c r="R16" s="7">
        <f>IF(Sheet1!R23+Sheet1!R31=0,"",Sheet1!R23+Sheet1!R31)</f>
      </c>
      <c r="S16" s="7">
        <f>IF(Sheet1!S23+Sheet1!S31=0,"",Sheet1!S23+Sheet1!S31)</f>
      </c>
      <c r="T16" s="7">
        <f>IF(Sheet1!T23+Sheet1!T31=0,"",Sheet1!T23+Sheet1!T31)</f>
        <v>94</v>
      </c>
      <c r="V16" s="21"/>
      <c r="W16" s="21"/>
    </row>
    <row r="17" spans="2:23" ht="13.5">
      <c r="B17" s="8" t="s">
        <v>1</v>
      </c>
      <c r="C17" s="3">
        <f>(Sheet1!C22*Sheet1!C24+Sheet1!C30*Sheet1!C32)/(Sheet1!C22+Sheet1!C30)</f>
        <v>-0.001959773371104814</v>
      </c>
      <c r="D17" s="3">
        <f>(Sheet1!D22*Sheet1!D24+Sheet1!D30*Sheet1!D32)/(Sheet1!D22+Sheet1!D30)</f>
        <v>-0.0014695522388059694</v>
      </c>
      <c r="E17" s="3">
        <f>(Sheet1!E22*Sheet1!E24+Sheet1!E30*Sheet1!E32)/(Sheet1!E22+Sheet1!E30)</f>
        <v>-0.002159942363112393</v>
      </c>
      <c r="F17" s="3">
        <f>(Sheet1!F22*Sheet1!F24+Sheet1!F30*Sheet1!F32)/(Sheet1!F22+Sheet1!F30)</f>
        <v>0.0010916449086161876</v>
      </c>
      <c r="G17" s="3">
        <f>(Sheet1!G22*Sheet1!G24+Sheet1!G30*Sheet1!G32)/(Sheet1!G22+Sheet1!G30)</f>
        <v>-0.0005165789473684223</v>
      </c>
      <c r="H17" s="3">
        <f>(Sheet1!H22*Sheet1!H24+Sheet1!H30*Sheet1!H32)/(Sheet1!H22+Sheet1!H30)</f>
        <v>-0.0014801061007957562</v>
      </c>
      <c r="I17" s="3">
        <f>(Sheet1!I22*Sheet1!I24+Sheet1!I30*Sheet1!I32)/(Sheet1!I22+Sheet1!I30)</f>
        <v>-0.0005588555858310629</v>
      </c>
      <c r="J17" s="3">
        <f>(Sheet1!J22*Sheet1!J24+Sheet1!J30*Sheet1!J32)/(Sheet1!J22+Sheet1!J30)</f>
        <v>-0.002143767313019389</v>
      </c>
      <c r="K17" s="3">
        <f>(Sheet1!K22*Sheet1!K24+Sheet1!K30*Sheet1!K32)/(Sheet1!K22+Sheet1!K30)</f>
        <v>-0.0008883656509695286</v>
      </c>
      <c r="L17" s="3">
        <f>(Sheet1!L22*Sheet1!L24+Sheet1!L30*Sheet1!L32)/(Sheet1!L22+Sheet1!L30)</f>
        <v>-0.005786149584487535</v>
      </c>
      <c r="M17" s="3">
        <f>(Sheet1!M22*Sheet1!M24+Sheet1!M30*Sheet1!M32)/(Sheet1!M22+Sheet1!M30)</f>
        <v>-0.002300547945205478</v>
      </c>
      <c r="N17" s="3">
        <f>(Sheet1!N22*Sheet1!N24+Sheet1!N30*Sheet1!N32)/(Sheet1!N22+Sheet1!N30)</f>
        <v>-0.00015577464788732448</v>
      </c>
      <c r="Q17" s="3">
        <f>(Sheet1!Q22*Sheet1!Q24+Sheet1!Q30*Sheet1!Q32)/(Sheet1!Q22+Sheet1!Q30)</f>
        <v>0.0022278287461773693</v>
      </c>
      <c r="R17" s="3">
        <f>(Sheet1!R22*Sheet1!R24+Sheet1!R30*Sheet1!R32)/(Sheet1!R22+Sheet1!R30)</f>
        <v>0.004482745825602966</v>
      </c>
      <c r="S17" s="3">
        <f>(Sheet1!S22*Sheet1!S24+Sheet1!S30*Sheet1!S32)/(Sheet1!S22+Sheet1!S30)</f>
        <v>0.0033158620689655196</v>
      </c>
      <c r="T17" s="3">
        <f>(Sheet1!T22*Sheet1!T24+Sheet1!T30*Sheet1!T32)/(Sheet1!T22+Sheet1!T30)</f>
        <v>0.0013692022263450832</v>
      </c>
      <c r="V17" s="21"/>
      <c r="W17" s="21"/>
    </row>
    <row r="18" spans="1:23" ht="13.5">
      <c r="A18" s="11"/>
      <c r="B18" s="1" t="s">
        <v>2</v>
      </c>
      <c r="C18" s="4">
        <f>MAX(Sheet1!C25,Sheet1!C33)</f>
        <v>0.0321</v>
      </c>
      <c r="D18" s="4">
        <f>MAX(Sheet1!D25,Sheet1!D33)</f>
        <v>0.026500706695772817</v>
      </c>
      <c r="E18" s="4">
        <f>MAX(Sheet1!E25,Sheet1!E33)</f>
        <v>0.01583074339857092</v>
      </c>
      <c r="F18" s="4">
        <f>MAX(Sheet1!F25,Sheet1!F33)</f>
        <v>0.026533524454530426</v>
      </c>
      <c r="G18" s="4">
        <f>MAX(Sheet1!G25,Sheet1!G33)</f>
        <v>0.012709809925761852</v>
      </c>
      <c r="H18" s="4">
        <f>MAX(Sheet1!H25,Sheet1!H33)</f>
        <v>0.021</v>
      </c>
      <c r="I18" s="4">
        <f>MAX(Sheet1!I25,Sheet1!I33)</f>
        <v>0.0320451530932108</v>
      </c>
      <c r="J18" s="4">
        <f>MAX(Sheet1!J25,Sheet1!J33)</f>
        <v>0.0265</v>
      </c>
      <c r="K18" s="4">
        <f>MAX(Sheet1!K25,Sheet1!K33)</f>
        <v>0.026507065791147685</v>
      </c>
      <c r="L18" s="4">
        <f>MAX(Sheet1!L25,Sheet1!L33)</f>
        <v>0.024331791619130887</v>
      </c>
      <c r="M18" s="4">
        <f>MAX(Sheet1!M25,Sheet1!M33)</f>
        <v>0.022137115975331755</v>
      </c>
      <c r="N18" s="4">
        <f>MAX(Sheet1!N25,Sheet1!N33)</f>
        <v>0.01870465781564762</v>
      </c>
      <c r="Q18" s="4">
        <f>MAX(Sheet1!Q25,Sheet1!Q33)</f>
        <v>0.0425</v>
      </c>
      <c r="R18" s="4">
        <f>MAX(Sheet1!R25,Sheet1!R33)</f>
        <v>0.0236</v>
      </c>
      <c r="S18" s="4">
        <f>MAX(Sheet1!S25,Sheet1!S33)</f>
        <v>0.030526143159346597</v>
      </c>
      <c r="T18" s="4">
        <f>MAX(Sheet1!T25,Sheet1!T33)</f>
        <v>0.0241</v>
      </c>
      <c r="V18" s="19">
        <f>MAX(C18:T18)</f>
        <v>0.0425</v>
      </c>
      <c r="W18" s="20" t="s">
        <v>31</v>
      </c>
    </row>
    <row r="19" spans="1:23" ht="13.5">
      <c r="A19" s="11"/>
      <c r="B19" s="1" t="s">
        <v>3</v>
      </c>
      <c r="C19" s="4">
        <f>MIN(Sheet1!C26,Sheet1!C34)</f>
        <v>-0.02970774055904073</v>
      </c>
      <c r="D19" s="4">
        <f>MIN(Sheet1!D26,Sheet1!D34)</f>
        <v>-0.0166</v>
      </c>
      <c r="E19" s="4">
        <f>MIN(Sheet1!E26,Sheet1!E34)</f>
        <v>-0.0243</v>
      </c>
      <c r="F19" s="4">
        <f>MIN(Sheet1!F26,Sheet1!F34)</f>
        <v>-0.0164</v>
      </c>
      <c r="G19" s="4">
        <f>MIN(Sheet1!G26,Sheet1!G34)</f>
        <v>-0.0186</v>
      </c>
      <c r="H19" s="4">
        <f>MIN(Sheet1!H26,Sheet1!H34)</f>
        <v>-0.01863398677865384</v>
      </c>
      <c r="I19" s="4">
        <f>MIN(Sheet1!I26,Sheet1!I34)</f>
        <v>-0.02674290780821193</v>
      </c>
      <c r="J19" s="4">
        <f>MIN(Sheet1!J26,Sheet1!J34)</f>
        <v>-0.028240706866807262</v>
      </c>
      <c r="K19" s="4">
        <f>MIN(Sheet1!K26,Sheet1!K34)</f>
        <v>-0.0272</v>
      </c>
      <c r="L19" s="4">
        <f>MIN(Sheet1!L26,Sheet1!L34)</f>
        <v>-0.02671089874330815</v>
      </c>
      <c r="M19" s="4">
        <f>MIN(Sheet1!M26,Sheet1!M34)</f>
        <v>-0.028432513198527718</v>
      </c>
      <c r="N19" s="4">
        <f>MIN(Sheet1!N26,Sheet1!N34)</f>
        <v>-0.028744371028647655</v>
      </c>
      <c r="Q19" s="4">
        <f>MIN(Sheet1!Q26,Sheet1!Q34)</f>
        <v>-0.046535046490683296</v>
      </c>
      <c r="R19" s="4">
        <f>MIN(Sheet1!R26,Sheet1!R34)</f>
        <v>-0.0193</v>
      </c>
      <c r="S19" s="4">
        <f>MIN(Sheet1!S26,Sheet1!S34)</f>
        <v>-0.024</v>
      </c>
      <c r="T19" s="4">
        <f>MIN(Sheet1!T26,Sheet1!T34)</f>
        <v>-0.0179333893627816</v>
      </c>
      <c r="V19" s="19">
        <f>MIN(C19:T19)</f>
        <v>-0.046535046490683296</v>
      </c>
      <c r="W19" s="20" t="s">
        <v>32</v>
      </c>
    </row>
    <row r="20" spans="1:23" ht="13.5">
      <c r="A20" s="11"/>
      <c r="B20" s="1" t="s">
        <v>4</v>
      </c>
      <c r="C20" s="3">
        <f>C18-C19</f>
        <v>0.06180774055904073</v>
      </c>
      <c r="D20" s="3">
        <f>D18-D19</f>
        <v>0.04310070669577282</v>
      </c>
      <c r="E20" s="3">
        <f>E18-E19</f>
        <v>0.04013074339857092</v>
      </c>
      <c r="F20" s="3">
        <f>F18-F19</f>
        <v>0.04293352445453043</v>
      </c>
      <c r="G20" s="3">
        <f>G18-G19</f>
        <v>0.03130980992576185</v>
      </c>
      <c r="H20" s="3">
        <f>H18-H19</f>
        <v>0.039633986778653846</v>
      </c>
      <c r="I20" s="3">
        <f>I18-I19</f>
        <v>0.05878806090142273</v>
      </c>
      <c r="J20" s="3">
        <f>J18-J19</f>
        <v>0.054740706866807265</v>
      </c>
      <c r="K20" s="3">
        <f>K18-K19</f>
        <v>0.05370706579114769</v>
      </c>
      <c r="L20" s="3">
        <f>L18-L19</f>
        <v>0.05104269036243904</v>
      </c>
      <c r="M20" s="3">
        <f>M18-M19</f>
        <v>0.05056962917385947</v>
      </c>
      <c r="N20" s="3">
        <f>N18-N19</f>
        <v>0.04744902884429528</v>
      </c>
      <c r="Q20" s="3">
        <f>Q18-Q19</f>
        <v>0.0890350464906833</v>
      </c>
      <c r="R20" s="3">
        <f>R18-R19</f>
        <v>0.0429</v>
      </c>
      <c r="S20" s="3">
        <f>S18-S19</f>
        <v>0.0545261431593466</v>
      </c>
      <c r="T20" s="3">
        <f>T18-T19</f>
        <v>0.0420333893627816</v>
      </c>
      <c r="V20" s="19">
        <f>MAX(C20:T20)</f>
        <v>0.0890350464906833</v>
      </c>
      <c r="W20" s="20" t="s">
        <v>34</v>
      </c>
    </row>
    <row r="21" spans="1:3" ht="13.5">
      <c r="A21" s="11"/>
      <c r="B21" s="1"/>
      <c r="C21" s="4"/>
    </row>
  </sheetData>
  <printOptions/>
  <pageMargins left="0.75" right="0.75" top="1" bottom="1" header="0.5" footer="0.5"/>
  <pageSetup horizontalDpi="600" verticalDpi="600" orientation="portrait" r:id="rId2"/>
  <ignoredErrors>
    <ignoredError sqref="V10 V1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J37" sqref="J37"/>
    </sheetView>
  </sheetViews>
  <sheetFormatPr defaultColWidth="9.140625" defaultRowHeight="12.75"/>
  <cols>
    <col min="1" max="2" width="10.7109375" style="10" customWidth="1"/>
    <col min="3" max="14" width="10.7109375" style="0" customWidth="1"/>
    <col min="15" max="16" width="3.7109375" style="0" customWidth="1"/>
    <col min="17" max="16384" width="10.7109375" style="0" customWidth="1"/>
  </cols>
  <sheetData>
    <row r="2" ht="13.5">
      <c r="D2" s="5"/>
    </row>
    <row r="4" spans="3:20" ht="13.5">
      <c r="C4" s="6" t="s">
        <v>7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M4" t="s">
        <v>19</v>
      </c>
      <c r="N4" t="s">
        <v>20</v>
      </c>
      <c r="O4" t="s">
        <v>21</v>
      </c>
      <c r="P4" t="s">
        <v>22</v>
      </c>
      <c r="Q4" t="s">
        <v>23</v>
      </c>
      <c r="R4" t="s">
        <v>24</v>
      </c>
      <c r="S4" t="s">
        <v>25</v>
      </c>
      <c r="T4" t="s">
        <v>26</v>
      </c>
    </row>
    <row r="5" spans="1:20" s="15" customFormat="1" ht="13.5">
      <c r="A5" s="12" t="s">
        <v>6</v>
      </c>
      <c r="B5" s="13" t="s">
        <v>8</v>
      </c>
      <c r="C5" s="5">
        <v>38868.37194444444</v>
      </c>
      <c r="D5" s="5">
        <v>38895.36974537037</v>
      </c>
      <c r="E5" s="14">
        <v>38924.62792824074</v>
      </c>
      <c r="F5" s="14">
        <v>39034.06905092593</v>
      </c>
      <c r="G5" s="14">
        <v>39140.237349537034</v>
      </c>
      <c r="H5" s="14">
        <v>39164.267384259256</v>
      </c>
      <c r="I5" s="14">
        <v>38985.99013888889</v>
      </c>
      <c r="J5" s="14">
        <v>39016.179768518516</v>
      </c>
      <c r="K5" s="14">
        <v>39073.50821759259</v>
      </c>
      <c r="L5" s="14">
        <v>39101.08476851852</v>
      </c>
      <c r="M5" s="14">
        <v>39123.17834490741</v>
      </c>
      <c r="N5" s="14">
        <v>39224.62457175926</v>
      </c>
      <c r="Q5" s="14">
        <v>38771.669652777775</v>
      </c>
      <c r="R5" s="5">
        <v>38799.377847222226</v>
      </c>
      <c r="S5" s="5">
        <v>38830.65081018519</v>
      </c>
      <c r="T5" s="14">
        <v>39208.69789351852</v>
      </c>
    </row>
    <row r="6" spans="1:20" ht="13.5">
      <c r="A6" s="11"/>
      <c r="B6" s="1" t="s">
        <v>0</v>
      </c>
      <c r="C6" s="7">
        <v>92</v>
      </c>
      <c r="D6" s="7">
        <v>188</v>
      </c>
      <c r="E6" s="7">
        <v>166</v>
      </c>
      <c r="F6" s="7">
        <v>384</v>
      </c>
      <c r="G6" s="7">
        <v>384</v>
      </c>
      <c r="H6" s="7">
        <v>381</v>
      </c>
      <c r="I6" s="7">
        <v>362</v>
      </c>
      <c r="J6" s="7">
        <v>363</v>
      </c>
      <c r="K6" s="7">
        <v>175</v>
      </c>
      <c r="L6" s="7">
        <v>361</v>
      </c>
      <c r="M6" s="7">
        <v>361</v>
      </c>
      <c r="N6" s="7">
        <v>365</v>
      </c>
      <c r="Q6" s="7">
        <v>230</v>
      </c>
      <c r="R6" s="2">
        <v>661</v>
      </c>
      <c r="S6" s="2">
        <v>601</v>
      </c>
      <c r="T6" s="7">
        <v>536</v>
      </c>
    </row>
    <row r="7" spans="1:20" ht="13.5">
      <c r="A7" s="11"/>
      <c r="B7" s="1"/>
      <c r="C7" s="7"/>
      <c r="D7" s="7"/>
      <c r="E7" s="9">
        <v>66</v>
      </c>
      <c r="F7" s="9">
        <v>130</v>
      </c>
      <c r="G7" s="9">
        <v>63</v>
      </c>
      <c r="H7" s="9">
        <v>128</v>
      </c>
      <c r="I7" s="9">
        <v>114</v>
      </c>
      <c r="J7" s="9">
        <v>103</v>
      </c>
      <c r="K7" s="9">
        <v>80</v>
      </c>
      <c r="L7" s="9">
        <v>76</v>
      </c>
      <c r="M7" s="9">
        <v>55</v>
      </c>
      <c r="N7" s="9">
        <v>94</v>
      </c>
      <c r="Q7" s="9">
        <v>150</v>
      </c>
      <c r="T7" s="9">
        <v>118</v>
      </c>
    </row>
    <row r="8" spans="2:20" ht="13.5">
      <c r="B8" s="8" t="s">
        <v>1</v>
      </c>
      <c r="C8" s="3">
        <v>-0.002483695652173914</v>
      </c>
      <c r="D8" s="3">
        <v>-0.004088829787234045</v>
      </c>
      <c r="E8" s="3">
        <v>-0.0028343373493975887</v>
      </c>
      <c r="F8" s="3">
        <v>-0.00337890625</v>
      </c>
      <c r="G8" s="3">
        <v>0.001977083333333331</v>
      </c>
      <c r="H8" s="3">
        <v>-0.005550656167979002</v>
      </c>
      <c r="I8" s="3">
        <v>0.0028665745856353594</v>
      </c>
      <c r="J8" s="3">
        <v>-0.00011707988980716218</v>
      </c>
      <c r="K8" s="3">
        <v>0.0008817142857142847</v>
      </c>
      <c r="L8" s="3">
        <v>-0.002731301939058172</v>
      </c>
      <c r="M8" s="3">
        <v>-2.6592797783933E-05</v>
      </c>
      <c r="N8" s="3">
        <v>0.0005526027397260269</v>
      </c>
      <c r="Q8" s="3">
        <v>0.0031173913043478236</v>
      </c>
      <c r="R8" s="3">
        <v>0.0025768532526475015</v>
      </c>
      <c r="S8" s="4">
        <v>0.0006735440931780376</v>
      </c>
      <c r="T8" s="3">
        <v>-0.0014158582089552226</v>
      </c>
    </row>
    <row r="9" spans="1:20" ht="13.5">
      <c r="A9" s="11"/>
      <c r="B9" s="1" t="s">
        <v>2</v>
      </c>
      <c r="C9" s="4">
        <v>0.0294</v>
      </c>
      <c r="D9" s="4">
        <v>0.011631224216253061</v>
      </c>
      <c r="E9" s="4">
        <v>0.0161</v>
      </c>
      <c r="F9" s="4">
        <v>0.020014467463118517</v>
      </c>
      <c r="G9" s="4">
        <v>0.0198</v>
      </c>
      <c r="H9" s="4">
        <v>0.0177</v>
      </c>
      <c r="I9" s="4">
        <v>0.0229</v>
      </c>
      <c r="J9" s="4">
        <v>0.025102388245070557</v>
      </c>
      <c r="K9" s="4">
        <v>0.0206</v>
      </c>
      <c r="L9" s="4">
        <v>0.014033787652415246</v>
      </c>
      <c r="M9" s="4">
        <v>0.0215</v>
      </c>
      <c r="N9" s="4">
        <v>0.0254</v>
      </c>
      <c r="Q9" s="4">
        <v>0.0485</v>
      </c>
      <c r="R9" s="4">
        <v>0.029007445530691962</v>
      </c>
      <c r="S9" s="4">
        <v>0.0383</v>
      </c>
      <c r="T9" s="4">
        <v>0.024</v>
      </c>
    </row>
    <row r="10" spans="1:20" ht="13.5">
      <c r="A10" s="11"/>
      <c r="B10" s="1" t="s">
        <v>3</v>
      </c>
      <c r="C10" s="4">
        <v>-0.0223</v>
      </c>
      <c r="D10" s="4">
        <v>-0.0274</v>
      </c>
      <c r="E10" s="4">
        <v>-0.0202</v>
      </c>
      <c r="F10" s="4">
        <v>-0.0216</v>
      </c>
      <c r="G10" s="4">
        <v>-0.0165</v>
      </c>
      <c r="H10" s="4">
        <v>-0.0293</v>
      </c>
      <c r="I10" s="4">
        <v>-0.0252</v>
      </c>
      <c r="J10" s="4">
        <v>-0.017836163400363342</v>
      </c>
      <c r="K10" s="4">
        <v>-0.023</v>
      </c>
      <c r="L10" s="4">
        <v>-0.0266</v>
      </c>
      <c r="M10" s="4">
        <v>-0.025</v>
      </c>
      <c r="N10" s="4">
        <v>-0.02301104530543214</v>
      </c>
      <c r="Q10" s="4">
        <v>-0.04562581436736138</v>
      </c>
      <c r="R10" s="4">
        <v>-0.0226</v>
      </c>
      <c r="S10" s="4">
        <v>-0.034144508920133834</v>
      </c>
      <c r="T10" s="4">
        <v>-0.0205</v>
      </c>
    </row>
    <row r="11" spans="1:20" ht="13.5">
      <c r="A11" s="11"/>
      <c r="B11" s="1" t="s">
        <v>4</v>
      </c>
      <c r="C11" s="3">
        <v>0.051699999999999996</v>
      </c>
      <c r="D11" s="3">
        <v>0.03903122421625306</v>
      </c>
      <c r="E11" s="3">
        <v>0.0363</v>
      </c>
      <c r="F11" s="3">
        <v>0.04161446746311852</v>
      </c>
      <c r="G11" s="3">
        <v>0.0363</v>
      </c>
      <c r="H11" s="3">
        <v>0.047</v>
      </c>
      <c r="I11" s="3">
        <v>0.048100000000000004</v>
      </c>
      <c r="J11" s="3">
        <v>0.0429385516454339</v>
      </c>
      <c r="K11" s="3">
        <v>0.0436</v>
      </c>
      <c r="L11" s="3">
        <v>0.040633787652415244</v>
      </c>
      <c r="M11" s="3">
        <v>0.0465</v>
      </c>
      <c r="N11" s="3">
        <v>0.04841104530543214</v>
      </c>
      <c r="Q11" s="3">
        <v>0.09412581436736138</v>
      </c>
      <c r="R11" s="4">
        <v>0.051607445530691964</v>
      </c>
      <c r="S11" s="4">
        <v>0.07244450892013383</v>
      </c>
      <c r="T11" s="3">
        <v>0.0445</v>
      </c>
    </row>
    <row r="12" spans="1:3" ht="13.5">
      <c r="A12" s="11"/>
      <c r="B12" s="1"/>
      <c r="C12" s="3"/>
    </row>
    <row r="13" spans="1:17" s="15" customFormat="1" ht="13.5">
      <c r="A13" s="12" t="s">
        <v>6</v>
      </c>
      <c r="B13" s="16" t="s">
        <v>9</v>
      </c>
      <c r="D13" s="5">
        <v>38895.36974537037</v>
      </c>
      <c r="E13" s="5">
        <v>38924.626435185186</v>
      </c>
      <c r="K13" s="14">
        <v>39073.50622685185</v>
      </c>
      <c r="Q13" s="14">
        <v>38772.674780092595</v>
      </c>
    </row>
    <row r="14" spans="1:17" ht="13.5">
      <c r="A14" s="11"/>
      <c r="B14" s="1" t="s">
        <v>0</v>
      </c>
      <c r="D14" s="7">
        <v>181</v>
      </c>
      <c r="E14" s="7">
        <v>183</v>
      </c>
      <c r="K14" s="7">
        <v>190</v>
      </c>
      <c r="Q14" s="7">
        <v>747</v>
      </c>
    </row>
    <row r="15" spans="1:17" ht="13.5">
      <c r="A15" s="11"/>
      <c r="B15" s="1"/>
      <c r="D15" s="7"/>
      <c r="E15" s="9">
        <v>60</v>
      </c>
      <c r="K15" s="9">
        <v>37</v>
      </c>
      <c r="Q15" s="9">
        <v>191</v>
      </c>
    </row>
    <row r="16" spans="2:17" ht="13.5">
      <c r="B16" s="8" t="s">
        <v>1</v>
      </c>
      <c r="D16" s="3">
        <v>-3.922651933701641E-05</v>
      </c>
      <c r="E16" s="3">
        <v>0.004296174863387977</v>
      </c>
      <c r="K16" s="3">
        <v>-0.0017384210526315788</v>
      </c>
      <c r="Q16" s="3">
        <v>0.003671753681392236</v>
      </c>
    </row>
    <row r="17" spans="1:17" ht="13.5">
      <c r="A17" s="11"/>
      <c r="B17" s="1" t="s">
        <v>2</v>
      </c>
      <c r="D17" s="4">
        <v>0.0104</v>
      </c>
      <c r="E17" s="4">
        <v>0.017</v>
      </c>
      <c r="K17" s="4">
        <v>0.0153</v>
      </c>
      <c r="Q17" s="4">
        <v>0.024645265257413326</v>
      </c>
    </row>
    <row r="18" spans="1:17" ht="13.5">
      <c r="A18" s="11"/>
      <c r="B18" s="1" t="s">
        <v>3</v>
      </c>
      <c r="D18" s="4">
        <v>-0.009518873311973328</v>
      </c>
      <c r="E18" s="4">
        <v>-0.0166</v>
      </c>
      <c r="K18" s="4">
        <v>-0.023805938539020775</v>
      </c>
      <c r="Q18" s="4">
        <v>-0.01524772024373507</v>
      </c>
    </row>
    <row r="19" spans="1:17" ht="13.5">
      <c r="A19" s="11"/>
      <c r="B19" s="1" t="s">
        <v>4</v>
      </c>
      <c r="D19" s="3">
        <v>0.019918873311973326</v>
      </c>
      <c r="E19" s="3">
        <v>0.033600000000000005</v>
      </c>
      <c r="K19" s="3">
        <v>0.03910593853902077</v>
      </c>
      <c r="Q19" s="3">
        <v>0.03989298550114839</v>
      </c>
    </row>
    <row r="20" spans="1:2" ht="13.5">
      <c r="A20" s="11"/>
      <c r="B20" s="1"/>
    </row>
    <row r="21" spans="1:20" s="15" customFormat="1" ht="13.5">
      <c r="A21" s="12" t="s">
        <v>5</v>
      </c>
      <c r="B21" s="13" t="s">
        <v>8</v>
      </c>
      <c r="C21" s="5">
        <v>38868.37194444444</v>
      </c>
      <c r="D21" s="5">
        <v>38894.50780092592</v>
      </c>
      <c r="E21" s="14">
        <v>38924.663136574076</v>
      </c>
      <c r="F21" s="14">
        <v>39034.074837962966</v>
      </c>
      <c r="G21" s="14">
        <v>39140.239328703705</v>
      </c>
      <c r="H21" s="14">
        <v>39164.27413194445</v>
      </c>
      <c r="I21" s="14">
        <v>38986.533368055556</v>
      </c>
      <c r="J21" s="14">
        <v>39016.050775462965</v>
      </c>
      <c r="K21" s="14">
        <v>39073.507581018515</v>
      </c>
      <c r="L21" s="14">
        <v>39101.08771990741</v>
      </c>
      <c r="M21" s="14">
        <v>39123.13784722222</v>
      </c>
      <c r="N21" s="14">
        <v>39224.62648148148</v>
      </c>
      <c r="Q21" s="14">
        <v>38771.70631944444</v>
      </c>
      <c r="R21" s="5">
        <v>38799.7827662037</v>
      </c>
      <c r="S21" s="5">
        <v>38830.680347222224</v>
      </c>
      <c r="T21" s="14">
        <v>39208.69945601852</v>
      </c>
    </row>
    <row r="22" spans="1:20" ht="13.5">
      <c r="A22" s="11"/>
      <c r="B22" s="1" t="s">
        <v>0</v>
      </c>
      <c r="C22" s="2">
        <v>353</v>
      </c>
      <c r="D22" s="7">
        <v>186</v>
      </c>
      <c r="E22" s="7">
        <v>163</v>
      </c>
      <c r="F22" s="7">
        <v>383</v>
      </c>
      <c r="G22" s="7">
        <v>380</v>
      </c>
      <c r="H22" s="7">
        <v>377</v>
      </c>
      <c r="I22" s="7">
        <v>367</v>
      </c>
      <c r="J22" s="7">
        <v>361</v>
      </c>
      <c r="K22" s="7">
        <v>173</v>
      </c>
      <c r="L22" s="7">
        <v>361</v>
      </c>
      <c r="M22" s="7">
        <v>365</v>
      </c>
      <c r="N22" s="7">
        <v>355</v>
      </c>
      <c r="Q22" s="7">
        <v>234</v>
      </c>
      <c r="R22" s="2">
        <v>539</v>
      </c>
      <c r="S22" s="2">
        <v>580</v>
      </c>
      <c r="T22" s="7">
        <v>539</v>
      </c>
    </row>
    <row r="23" spans="1:20" ht="13.5">
      <c r="A23" s="11"/>
      <c r="B23" s="1"/>
      <c r="C23" s="2"/>
      <c r="D23" s="7"/>
      <c r="E23" s="9">
        <v>79</v>
      </c>
      <c r="F23" s="9">
        <v>111</v>
      </c>
      <c r="G23" s="9">
        <v>73</v>
      </c>
      <c r="H23" s="9">
        <v>80</v>
      </c>
      <c r="I23" s="9">
        <v>93</v>
      </c>
      <c r="J23" s="9">
        <v>154</v>
      </c>
      <c r="K23" s="9">
        <v>27</v>
      </c>
      <c r="L23" s="9">
        <v>115</v>
      </c>
      <c r="M23" s="9">
        <v>76</v>
      </c>
      <c r="N23" s="9">
        <v>71</v>
      </c>
      <c r="Q23" s="9">
        <v>137</v>
      </c>
      <c r="T23" s="9">
        <v>94</v>
      </c>
    </row>
    <row r="24" spans="2:20" ht="13.5">
      <c r="B24" s="8" t="s">
        <v>1</v>
      </c>
      <c r="C24" s="3">
        <v>-0.001959773371104814</v>
      </c>
      <c r="D24" s="3">
        <v>-0.0031344086021505364</v>
      </c>
      <c r="E24" s="3">
        <v>-0.0030607361963190193</v>
      </c>
      <c r="F24" s="3">
        <v>0.0010916449086161876</v>
      </c>
      <c r="G24" s="3">
        <v>-0.0005165789473684223</v>
      </c>
      <c r="H24" s="3">
        <v>-0.0014801061007957562</v>
      </c>
      <c r="I24" s="3">
        <v>-0.0005588555858310629</v>
      </c>
      <c r="J24" s="3">
        <v>-0.002143767313019389</v>
      </c>
      <c r="K24" s="3">
        <v>-0.0015612716763005777</v>
      </c>
      <c r="L24" s="3">
        <v>-0.005786149584487535</v>
      </c>
      <c r="M24" s="3">
        <v>-0.002300547945205478</v>
      </c>
      <c r="N24" s="3">
        <v>-0.00015577464788732448</v>
      </c>
      <c r="Q24" s="3">
        <v>-0.002381623931623936</v>
      </c>
      <c r="R24" s="3">
        <v>0.004482745825602966</v>
      </c>
      <c r="S24" s="3">
        <v>0.0033158620689655196</v>
      </c>
      <c r="T24" s="3">
        <v>0.0013692022263450832</v>
      </c>
    </row>
    <row r="25" spans="1:20" ht="13.5">
      <c r="A25" s="11"/>
      <c r="B25" s="1" t="s">
        <v>2</v>
      </c>
      <c r="C25" s="4">
        <v>0.0321</v>
      </c>
      <c r="D25" s="4">
        <v>0.026500706695772817</v>
      </c>
      <c r="E25" s="4">
        <v>0.01583074339857092</v>
      </c>
      <c r="F25" s="4">
        <v>0.026533524454530426</v>
      </c>
      <c r="G25" s="4">
        <v>0.012709809925761852</v>
      </c>
      <c r="H25" s="4">
        <v>0.021</v>
      </c>
      <c r="I25" s="4">
        <v>0.0320451530932108</v>
      </c>
      <c r="J25" s="4">
        <v>0.0265</v>
      </c>
      <c r="K25" s="4">
        <v>0.018814175169503327</v>
      </c>
      <c r="L25" s="4">
        <v>0.024331791619130887</v>
      </c>
      <c r="M25" s="4">
        <v>0.022137115975331755</v>
      </c>
      <c r="N25" s="4">
        <v>0.01870465781564762</v>
      </c>
      <c r="Q25" s="4">
        <v>0.0425</v>
      </c>
      <c r="R25" s="4">
        <v>0.0236</v>
      </c>
      <c r="S25" s="4">
        <v>0.030526143159346597</v>
      </c>
      <c r="T25" s="4">
        <v>0.0241</v>
      </c>
    </row>
    <row r="26" spans="1:20" ht="13.5">
      <c r="A26" s="11"/>
      <c r="B26" s="1" t="s">
        <v>3</v>
      </c>
      <c r="C26" s="4">
        <v>-0.02970774055904073</v>
      </c>
      <c r="D26" s="4">
        <v>-0.0166</v>
      </c>
      <c r="E26" s="4">
        <v>-0.0243</v>
      </c>
      <c r="F26" s="4">
        <v>-0.0164</v>
      </c>
      <c r="G26" s="4">
        <v>-0.0186</v>
      </c>
      <c r="H26" s="4">
        <v>-0.01863398677865384</v>
      </c>
      <c r="I26" s="4">
        <v>-0.02674290780821193</v>
      </c>
      <c r="J26" s="4">
        <v>-0.028240706866807262</v>
      </c>
      <c r="K26" s="4">
        <v>-0.0166</v>
      </c>
      <c r="L26" s="4">
        <v>-0.02671089874330815</v>
      </c>
      <c r="M26" s="4">
        <v>-0.028432513198527718</v>
      </c>
      <c r="N26" s="4">
        <v>-0.028744371028647655</v>
      </c>
      <c r="Q26" s="4">
        <v>-0.046535046490683296</v>
      </c>
      <c r="R26" s="4">
        <v>-0.0193</v>
      </c>
      <c r="S26" s="4">
        <v>-0.024</v>
      </c>
      <c r="T26" s="4">
        <v>-0.0179333893627816</v>
      </c>
    </row>
    <row r="27" spans="1:20" ht="13.5">
      <c r="A27" s="11"/>
      <c r="B27" s="1" t="s">
        <v>4</v>
      </c>
      <c r="C27" s="4">
        <v>0.06180774055904073</v>
      </c>
      <c r="D27" s="3">
        <v>0.04310070669577282</v>
      </c>
      <c r="E27" s="3">
        <v>0.04013074339857092</v>
      </c>
      <c r="F27" s="3">
        <v>0.04293352445453043</v>
      </c>
      <c r="G27" s="3">
        <v>0.03130980992576185</v>
      </c>
      <c r="H27" s="3">
        <v>0.039633986778653846</v>
      </c>
      <c r="I27" s="3">
        <v>0.05878806090142273</v>
      </c>
      <c r="J27" s="3">
        <v>0.054740706866807265</v>
      </c>
      <c r="K27" s="3">
        <v>0.03541417516950333</v>
      </c>
      <c r="L27" s="3">
        <v>0.05104269036243904</v>
      </c>
      <c r="M27" s="3">
        <v>0.05056962917385947</v>
      </c>
      <c r="N27" s="3">
        <v>0.04744902884429528</v>
      </c>
      <c r="Q27" s="3">
        <v>0.0890350464906833</v>
      </c>
      <c r="R27" s="4">
        <v>0.0429</v>
      </c>
      <c r="S27" s="4">
        <v>0.0545261431593466</v>
      </c>
      <c r="T27" s="3">
        <v>0.0420333893627816</v>
      </c>
    </row>
    <row r="28" spans="1:3" ht="13.5">
      <c r="A28" s="11"/>
      <c r="B28" s="1"/>
      <c r="C28" s="4"/>
    </row>
    <row r="29" spans="1:17" s="15" customFormat="1" ht="13.5">
      <c r="A29" s="12" t="s">
        <v>6</v>
      </c>
      <c r="B29" s="16" t="s">
        <v>9</v>
      </c>
      <c r="D29" s="5">
        <v>38894.50780092592</v>
      </c>
      <c r="E29" s="14">
        <v>38924.66181712963</v>
      </c>
      <c r="K29" s="14">
        <v>39073.50543981481</v>
      </c>
      <c r="Q29" s="14">
        <v>38772.67690972222</v>
      </c>
    </row>
    <row r="30" spans="1:17" ht="13.5">
      <c r="A30" s="11"/>
      <c r="B30" s="1" t="s">
        <v>0</v>
      </c>
      <c r="D30" s="7">
        <v>149</v>
      </c>
      <c r="E30" s="7">
        <v>184</v>
      </c>
      <c r="K30" s="7">
        <v>188</v>
      </c>
      <c r="Q30" s="7">
        <v>747</v>
      </c>
    </row>
    <row r="31" spans="1:17" ht="13.5">
      <c r="A31" s="11"/>
      <c r="B31" s="1"/>
      <c r="D31" s="7"/>
      <c r="E31" s="9">
        <v>35</v>
      </c>
      <c r="K31" s="9">
        <v>57</v>
      </c>
      <c r="Q31" s="9">
        <v>191</v>
      </c>
    </row>
    <row r="32" spans="2:17" ht="13.5">
      <c r="B32" s="8" t="s">
        <v>1</v>
      </c>
      <c r="D32" s="3">
        <v>0.0006087248322147649</v>
      </c>
      <c r="E32" s="3">
        <v>-0.0013619565217391316</v>
      </c>
      <c r="K32" s="3">
        <v>-0.0002691489361702122</v>
      </c>
      <c r="Q32" s="3">
        <v>0.003671753681392236</v>
      </c>
    </row>
    <row r="33" spans="1:17" ht="13.5">
      <c r="A33" s="11"/>
      <c r="B33" s="1" t="s">
        <v>2</v>
      </c>
      <c r="D33" s="4">
        <v>0.0193</v>
      </c>
      <c r="E33" s="4">
        <v>0.014</v>
      </c>
      <c r="K33" s="4">
        <v>0.026507065791147685</v>
      </c>
      <c r="Q33" s="4">
        <v>0.024645265257413326</v>
      </c>
    </row>
    <row r="34" spans="1:17" ht="13.5">
      <c r="A34" s="11"/>
      <c r="B34" s="1" t="s">
        <v>3</v>
      </c>
      <c r="D34" s="4">
        <v>-0.0096</v>
      </c>
      <c r="E34" s="4">
        <v>-0.013621706514889217</v>
      </c>
      <c r="K34" s="4">
        <v>-0.0272</v>
      </c>
      <c r="Q34" s="4">
        <v>-0.01524772024373507</v>
      </c>
    </row>
    <row r="35" spans="1:17" ht="13.5">
      <c r="A35" s="11"/>
      <c r="B35" s="1" t="s">
        <v>4</v>
      </c>
      <c r="D35" s="3">
        <v>0.028900000000000002</v>
      </c>
      <c r="E35" s="3">
        <v>0.027621706514889217</v>
      </c>
      <c r="K35" s="3">
        <v>0.05370706579114769</v>
      </c>
      <c r="Q35" s="3">
        <v>0.03989298550114839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2008-02-11T13:00:18Z</dcterms:created>
  <dcterms:modified xsi:type="dcterms:W3CDTF">2008-02-11T14:00:21Z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