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004" windowWidth="12996" windowHeight="4908" activeTab="0"/>
  </bookViews>
  <sheets>
    <sheet name="Station 2 shackle analysis" sheetId="1" r:id="rId1"/>
  </sheets>
  <definedNames>
    <definedName name="a193_yield">'Station 2 shackle analysis'!#REF!</definedName>
    <definedName name="a307_yield">'Station 2 shackle analysis'!#REF!</definedName>
    <definedName name="Bolt_area">'Station 2 shackle analysis'!#REF!</definedName>
    <definedName name="E_bolt">'Station 2 shackle analysis'!#REF!</definedName>
    <definedName name="E_joint">'Station 2 shackle analysis'!#REF!</definedName>
    <definedName name="Fb">'Station 2 shackle analysis'!#REF!</definedName>
    <definedName name="Grade8_Fu">'Station 2 shackle analysis'!$J$4</definedName>
    <definedName name="Grade8_yield">'Station 2 shackle analysis'!$J$5</definedName>
    <definedName name="kk">'Station 2 shackle analysis'!#REF!</definedName>
    <definedName name="lug_Fu">'Station 2 shackle analysis'!$E$4</definedName>
    <definedName name="lug_Fy">'Station 2 shackle analysis'!$E$5</definedName>
  </definedNames>
  <calcPr fullCalcOnLoad="1" refMode="R1C1"/>
</workbook>
</file>

<file path=xl/sharedStrings.xml><?xml version="1.0" encoding="utf-8"?>
<sst xmlns="http://schemas.openxmlformats.org/spreadsheetml/2006/main" count="99" uniqueCount="56">
  <si>
    <t>Fy</t>
  </si>
  <si>
    <t>Ftu</t>
  </si>
  <si>
    <t xml:space="preserve"> lbs</t>
  </si>
  <si>
    <t xml:space="preserve">SAE J429 Grade 8 Bolt </t>
  </si>
  <si>
    <t>Station 2 Shackle Analysis</t>
  </si>
  <si>
    <t>ASTM A36 plate</t>
  </si>
  <si>
    <t>psi</t>
  </si>
  <si>
    <t>Lug data:</t>
  </si>
  <si>
    <t>Materials:</t>
  </si>
  <si>
    <t>R =</t>
  </si>
  <si>
    <t xml:space="preserve"> Dh =</t>
  </si>
  <si>
    <t>be =</t>
  </si>
  <si>
    <t xml:space="preserve">Nd = </t>
  </si>
  <si>
    <t xml:space="preserve">Pb = </t>
  </si>
  <si>
    <t xml:space="preserve">Pv = </t>
  </si>
  <si>
    <t xml:space="preserve">Av = </t>
  </si>
  <si>
    <t xml:space="preserve">Pt = </t>
  </si>
  <si>
    <t xml:space="preserve"> diameter of hole</t>
  </si>
  <si>
    <t xml:space="preserve"> distance form center of hole to plate edge in the direction of the load</t>
  </si>
  <si>
    <t xml:space="preserve"> effective width to each side of the pin hole</t>
  </si>
  <si>
    <t xml:space="preserve"> minimum design factor</t>
  </si>
  <si>
    <t xml:space="preserve"> the total area of the two shear planes beyond the pin hole</t>
  </si>
  <si>
    <t xml:space="preserve">t = </t>
  </si>
  <si>
    <t>Lug thickness</t>
  </si>
  <si>
    <t xml:space="preserve"> lbs,  The allowable double plane shear strength beyond the pin hole</t>
  </si>
  <si>
    <t xml:space="preserve">  lbs,  The allowable single plane fracture strength beyond the pin hole</t>
  </si>
  <si>
    <t xml:space="preserve">  lbs,  The allowable tensile strength through the pin hole</t>
  </si>
  <si>
    <t>Pb part 1</t>
  </si>
  <si>
    <t>Pb part 2</t>
  </si>
  <si>
    <t>or</t>
  </si>
  <si>
    <t>or be</t>
  </si>
  <si>
    <t>Ref: ASME BTH-1-2005  Design of Below-the-Hook Lifting Devices, pages 23, 24</t>
  </si>
  <si>
    <t xml:space="preserve"> (Values are in inches)</t>
  </si>
  <si>
    <t>Center lug:</t>
  </si>
  <si>
    <t>beff =</t>
  </si>
  <si>
    <t>Pin</t>
  </si>
  <si>
    <t xml:space="preserve">Dp = </t>
  </si>
  <si>
    <t>pin diameter</t>
  </si>
  <si>
    <t xml:space="preserve">Single side lug: </t>
  </si>
  <si>
    <t xml:space="preserve"> lbs,  limited by the cneter lug.  </t>
  </si>
  <si>
    <t xml:space="preserve">Two side lugs have a limit load of </t>
  </si>
  <si>
    <t>Lug allowable limit load:</t>
  </si>
  <si>
    <t>Pin area =</t>
  </si>
  <si>
    <t xml:space="preserve">Pp = </t>
  </si>
  <si>
    <t>lbs,  Single shear pin strength</t>
  </si>
  <si>
    <t xml:space="preserve">2 x Pb = </t>
  </si>
  <si>
    <t>lbs,  Double shear pin strength</t>
  </si>
  <si>
    <t>Weld region</t>
  </si>
  <si>
    <t xml:space="preserve">Weld length in tension= </t>
  </si>
  <si>
    <t>total length (in)</t>
  </si>
  <si>
    <t xml:space="preserve">lbs </t>
  </si>
  <si>
    <t xml:space="preserve">fillet eld size = </t>
  </si>
  <si>
    <t>fillet weld in tension</t>
  </si>
  <si>
    <t>lbs,  weld strength per 1/16 fillet (E70 weld wire)</t>
  </si>
  <si>
    <t>The Proof Test Load (Proof Load) is usually twice the Working Load Limit</t>
  </si>
  <si>
    <t xml:space="preserve"> lbs, yield strength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</si>
</sst>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0.000E+00"/>
    <numFmt numFmtId="171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3" fontId="0" fillId="2" borderId="1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66</xdr:row>
      <xdr:rowOff>114300</xdr:rowOff>
    </xdr:from>
    <xdr:to>
      <xdr:col>11</xdr:col>
      <xdr:colOff>485775</xdr:colOff>
      <xdr:row>90</xdr:row>
      <xdr:rowOff>95250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rcRect l="4124" t="22489" r="3779" b="9173"/>
        <a:stretch>
          <a:fillRect/>
        </a:stretch>
      </xdr:blipFill>
      <xdr:spPr>
        <a:xfrm>
          <a:off x="238125" y="10820400"/>
          <a:ext cx="66198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tabSelected="1" workbookViewId="0" topLeftCell="A58">
      <selection activeCell="N67" sqref="N67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7.28125" style="0" customWidth="1"/>
    <col min="4" max="4" width="7.8515625" style="0" customWidth="1"/>
    <col min="5" max="5" width="9.57421875" style="0" customWidth="1"/>
    <col min="6" max="6" width="9.28125" style="0" customWidth="1"/>
    <col min="7" max="7" width="11.421875" style="0" customWidth="1"/>
    <col min="9" max="9" width="6.28125" style="0" customWidth="1"/>
    <col min="10" max="10" width="8.00390625" style="0" customWidth="1"/>
    <col min="11" max="11" width="4.7109375" style="0" customWidth="1"/>
    <col min="13" max="13" width="7.421875" style="0" customWidth="1"/>
    <col min="14" max="14" width="11.00390625" style="0" customWidth="1"/>
  </cols>
  <sheetData>
    <row r="1" ht="12.75">
      <c r="B1" t="s">
        <v>4</v>
      </c>
    </row>
    <row r="3" ht="12.75">
      <c r="B3" s="9" t="s">
        <v>8</v>
      </c>
    </row>
    <row r="4" spans="3:10" ht="12.75">
      <c r="C4" s="4" t="s">
        <v>5</v>
      </c>
      <c r="D4" s="4" t="s">
        <v>1</v>
      </c>
      <c r="E4" s="5">
        <v>58000</v>
      </c>
      <c r="F4" t="s">
        <v>6</v>
      </c>
      <c r="H4" s="4" t="s">
        <v>3</v>
      </c>
      <c r="I4" s="4" t="s">
        <v>1</v>
      </c>
      <c r="J4" s="5">
        <v>150000</v>
      </c>
    </row>
    <row r="5" spans="4:10" ht="12.75">
      <c r="D5" s="4" t="s">
        <v>0</v>
      </c>
      <c r="E5" s="5">
        <v>36000</v>
      </c>
      <c r="I5" s="4" t="s">
        <v>0</v>
      </c>
      <c r="J5" s="5">
        <v>130000</v>
      </c>
    </row>
    <row r="6" spans="4:5" ht="12.75">
      <c r="D6" s="4"/>
      <c r="E6" s="5"/>
    </row>
    <row r="8" spans="2:9" ht="12.75">
      <c r="B8" s="9" t="s">
        <v>7</v>
      </c>
      <c r="C8" s="3" t="s">
        <v>32</v>
      </c>
      <c r="D8" s="4"/>
      <c r="E8" s="5"/>
      <c r="G8" t="s">
        <v>31</v>
      </c>
      <c r="H8" s="4"/>
      <c r="I8" s="7"/>
    </row>
    <row r="9" spans="2:9" ht="12.75">
      <c r="B9" s="9"/>
      <c r="C9" s="11" t="s">
        <v>38</v>
      </c>
      <c r="D9" s="4"/>
      <c r="E9" s="5"/>
      <c r="H9" s="4"/>
      <c r="I9" s="7"/>
    </row>
    <row r="10" spans="2:9" ht="12.75">
      <c r="B10" s="9"/>
      <c r="C10" s="4" t="s">
        <v>22</v>
      </c>
      <c r="D10" s="4">
        <v>2</v>
      </c>
      <c r="E10" s="13" t="s">
        <v>23</v>
      </c>
      <c r="H10" s="4"/>
      <c r="I10" s="7"/>
    </row>
    <row r="11" spans="3:5" ht="12.75">
      <c r="C11" s="4" t="s">
        <v>10</v>
      </c>
      <c r="D11">
        <v>1.469</v>
      </c>
      <c r="E11" t="s">
        <v>17</v>
      </c>
    </row>
    <row r="12" spans="3:5" ht="12.75">
      <c r="C12" s="4" t="s">
        <v>36</v>
      </c>
      <c r="D12">
        <v>1.375</v>
      </c>
      <c r="E12" t="s">
        <v>37</v>
      </c>
    </row>
    <row r="13" spans="3:5" ht="12.75">
      <c r="C13" s="4" t="s">
        <v>9</v>
      </c>
      <c r="D13">
        <f>1.016+D12/2</f>
        <v>1.7035</v>
      </c>
      <c r="E13" t="s">
        <v>18</v>
      </c>
    </row>
    <row r="14" spans="3:5" ht="12.75">
      <c r="C14" s="4" t="s">
        <v>11</v>
      </c>
      <c r="D14">
        <v>1.25</v>
      </c>
      <c r="E14" t="s">
        <v>19</v>
      </c>
    </row>
    <row r="15" spans="3:5" ht="12.75">
      <c r="C15" s="4" t="s">
        <v>12</v>
      </c>
      <c r="D15">
        <v>3</v>
      </c>
      <c r="E15" t="s">
        <v>20</v>
      </c>
    </row>
    <row r="17" spans="3:5" ht="12.75">
      <c r="C17" s="4" t="s">
        <v>16</v>
      </c>
      <c r="D17" s="10">
        <f>lug_Fu*2*D10*D14/(1.2*D15)</f>
        <v>80555.55555555556</v>
      </c>
      <c r="E17" t="s">
        <v>26</v>
      </c>
    </row>
    <row r="18" spans="3:8" ht="12.75">
      <c r="C18" s="4"/>
      <c r="D18" s="10"/>
      <c r="F18" s="2" t="s">
        <v>34</v>
      </c>
      <c r="G18" s="8">
        <f>4*D10</f>
        <v>8</v>
      </c>
      <c r="H18" t="s">
        <v>29</v>
      </c>
    </row>
    <row r="19" spans="3:8" ht="12.75">
      <c r="C19" s="4"/>
      <c r="D19" s="10"/>
      <c r="F19" s="2" t="s">
        <v>34</v>
      </c>
      <c r="G19" s="8">
        <f>D14*0.6*lug_Fu/lug_Fy*SQRT(D11/D14)</f>
        <v>1.3099135891772065</v>
      </c>
      <c r="H19" t="s">
        <v>30</v>
      </c>
    </row>
    <row r="20" spans="3:5" ht="12.75">
      <c r="C20" s="4" t="s">
        <v>13</v>
      </c>
      <c r="D20" s="12">
        <f>lug_Fu*(G21+G22)*D10/(1.2*D15)</f>
        <v>55302.451665236404</v>
      </c>
      <c r="E20" t="s">
        <v>25</v>
      </c>
    </row>
    <row r="21" spans="3:7" ht="12.75">
      <c r="C21" s="4"/>
      <c r="D21" s="10"/>
      <c r="F21" t="s">
        <v>27</v>
      </c>
      <c r="G21" s="8">
        <f>1.13*(D13-D11/2)</f>
        <v>1.0949699999999998</v>
      </c>
    </row>
    <row r="22" spans="3:7" ht="12.75">
      <c r="C22" s="4"/>
      <c r="D22" s="10"/>
      <c r="F22" t="s">
        <v>28</v>
      </c>
      <c r="G22" s="8">
        <f>0.92*D14/(1+D14/D11)</f>
        <v>0.6213129827142333</v>
      </c>
    </row>
    <row r="23" spans="3:5" ht="12.75">
      <c r="C23" s="4" t="s">
        <v>14</v>
      </c>
      <c r="D23" s="10">
        <f>0.7*lug_Fu*F24/(1.2*D15)</f>
        <v>53420.96122222223</v>
      </c>
      <c r="E23" t="s">
        <v>24</v>
      </c>
    </row>
    <row r="24" spans="3:7" ht="12.75">
      <c r="C24" s="4"/>
      <c r="E24" s="4" t="s">
        <v>15</v>
      </c>
      <c r="F24" s="8">
        <f>2*(D13-0.5*D11*0.707)*D10</f>
        <v>4.736834</v>
      </c>
      <c r="G24" t="s">
        <v>21</v>
      </c>
    </row>
    <row r="25" ht="12.75">
      <c r="C25" s="4"/>
    </row>
    <row r="26" ht="12.75">
      <c r="C26" s="11" t="s">
        <v>33</v>
      </c>
    </row>
    <row r="27" spans="2:9" ht="12.75">
      <c r="B27" s="9"/>
      <c r="C27" s="4" t="s">
        <v>22</v>
      </c>
      <c r="D27" s="4">
        <v>2.5</v>
      </c>
      <c r="E27" s="13" t="s">
        <v>23</v>
      </c>
      <c r="H27" s="4"/>
      <c r="I27" s="7"/>
    </row>
    <row r="28" spans="3:5" ht="12.75">
      <c r="C28" s="4" t="s">
        <v>10</v>
      </c>
      <c r="D28">
        <v>1.75</v>
      </c>
      <c r="E28" t="s">
        <v>17</v>
      </c>
    </row>
    <row r="29" spans="3:5" ht="12.75">
      <c r="C29" s="4" t="s">
        <v>36</v>
      </c>
      <c r="D29">
        <v>1.625</v>
      </c>
      <c r="E29" t="s">
        <v>37</v>
      </c>
    </row>
    <row r="30" spans="3:5" ht="12.75">
      <c r="C30" s="4" t="s">
        <v>9</v>
      </c>
      <c r="D30">
        <f>1.625+D29/2</f>
        <v>2.4375</v>
      </c>
      <c r="E30" t="s">
        <v>18</v>
      </c>
    </row>
    <row r="31" spans="3:5" ht="12.75">
      <c r="C31" s="4" t="s">
        <v>11</v>
      </c>
      <c r="D31">
        <v>1.625</v>
      </c>
      <c r="E31" t="s">
        <v>19</v>
      </c>
    </row>
    <row r="32" spans="3:5" ht="12.75">
      <c r="C32" s="4" t="s">
        <v>12</v>
      </c>
      <c r="D32">
        <v>3</v>
      </c>
      <c r="E32" t="s">
        <v>20</v>
      </c>
    </row>
    <row r="34" spans="3:5" ht="12.75">
      <c r="C34" s="4" t="s">
        <v>16</v>
      </c>
      <c r="D34" s="10">
        <f>lug_Fu*2*D27*D31/(1.2*D32)</f>
        <v>130902.7777777778</v>
      </c>
      <c r="E34" t="s">
        <v>26</v>
      </c>
    </row>
    <row r="35" spans="3:8" ht="12.75">
      <c r="C35" s="4"/>
      <c r="D35" s="10"/>
      <c r="F35" s="2" t="s">
        <v>34</v>
      </c>
      <c r="G35" s="8">
        <f>4*D27</f>
        <v>10</v>
      </c>
      <c r="H35" t="s">
        <v>29</v>
      </c>
    </row>
    <row r="36" spans="3:8" ht="12.75">
      <c r="C36" s="4"/>
      <c r="D36" s="10"/>
      <c r="F36" s="2" t="s">
        <v>34</v>
      </c>
      <c r="G36" s="8">
        <f>D31*0.6*lug_Fu/lug_Fy*SQRT(D28/D31)</f>
        <v>1.6301307888905383</v>
      </c>
      <c r="H36" t="s">
        <v>30</v>
      </c>
    </row>
    <row r="37" spans="3:15" ht="12.75">
      <c r="C37" s="4" t="s">
        <v>13</v>
      </c>
      <c r="D37" s="12">
        <f>lug_Fu*(G38+G39)*D27/(1.2*D32)</f>
        <v>102338.18801440329</v>
      </c>
      <c r="E37" t="s">
        <v>25</v>
      </c>
      <c r="N37" s="10">
        <f>D37*lug_Fy/lug_Fu</f>
        <v>63520.25462962963</v>
      </c>
      <c r="O37" t="s">
        <v>55</v>
      </c>
    </row>
    <row r="38" spans="3:7" ht="12.75">
      <c r="C38" s="4"/>
      <c r="D38" s="10"/>
      <c r="F38" t="s">
        <v>27</v>
      </c>
      <c r="G38" s="8">
        <f>1.13*(D30-D28/2)</f>
        <v>1.7656249999999998</v>
      </c>
    </row>
    <row r="39" spans="3:7" ht="12.75">
      <c r="C39" s="4"/>
      <c r="D39" s="10"/>
      <c r="F39" t="s">
        <v>28</v>
      </c>
      <c r="G39" s="8">
        <f>0.92*D31/(1+D31/D28)</f>
        <v>0.7751851851851852</v>
      </c>
    </row>
    <row r="40" spans="3:5" ht="12.75">
      <c r="C40" s="4" t="s">
        <v>14</v>
      </c>
      <c r="D40" s="10">
        <f>0.7*lug_Fu*F41/(1.2*D32)</f>
        <v>102564.34027777778</v>
      </c>
      <c r="E40" t="s">
        <v>24</v>
      </c>
    </row>
    <row r="41" spans="3:7" ht="12.75">
      <c r="C41" s="4"/>
      <c r="E41" s="4" t="s">
        <v>15</v>
      </c>
      <c r="F41" s="8">
        <f>2*(D30-0.5*D28*0.707)*D27</f>
        <v>9.094375</v>
      </c>
      <c r="G41" t="s">
        <v>21</v>
      </c>
    </row>
    <row r="42" ht="13.5" thickBot="1"/>
    <row r="43" spans="3:13" ht="13.5" thickBot="1">
      <c r="C43" s="16" t="s">
        <v>41</v>
      </c>
      <c r="D43" s="15">
        <f>D37</f>
        <v>102338.18801440329</v>
      </c>
      <c r="E43" t="s">
        <v>39</v>
      </c>
      <c r="H43" t="s">
        <v>40</v>
      </c>
      <c r="L43" s="6">
        <f>2*D20</f>
        <v>110604.90333047281</v>
      </c>
      <c r="M43" t="s">
        <v>2</v>
      </c>
    </row>
    <row r="45" spans="2:8" ht="12.75">
      <c r="B45" s="11" t="s">
        <v>35</v>
      </c>
      <c r="C45" s="4" t="s">
        <v>36</v>
      </c>
      <c r="D45">
        <v>1.375</v>
      </c>
      <c r="E45" t="s">
        <v>37</v>
      </c>
      <c r="H45" s="4" t="s">
        <v>3</v>
      </c>
    </row>
    <row r="46" spans="3:4" ht="12.75">
      <c r="C46" s="4" t="s">
        <v>42</v>
      </c>
      <c r="D46" s="1">
        <f>PI()*D45^2/4</f>
        <v>1.4848934026733007</v>
      </c>
    </row>
    <row r="47" spans="3:5" ht="12.75">
      <c r="C47" s="4" t="s">
        <v>12</v>
      </c>
      <c r="D47">
        <v>3</v>
      </c>
      <c r="E47" t="s">
        <v>20</v>
      </c>
    </row>
    <row r="48" spans="3:5" ht="12.75">
      <c r="C48" s="4" t="s">
        <v>43</v>
      </c>
      <c r="D48" s="10">
        <f>0.7*Grade8_Fu*D46/(1.2*D47)</f>
        <v>43309.39091130461</v>
      </c>
      <c r="E48" t="s">
        <v>44</v>
      </c>
    </row>
    <row r="49" spans="3:5" ht="12.75">
      <c r="C49" s="4" t="s">
        <v>45</v>
      </c>
      <c r="D49" s="10">
        <f>2*D48</f>
        <v>86618.78182260922</v>
      </c>
      <c r="E49" t="s">
        <v>46</v>
      </c>
    </row>
    <row r="51" spans="3:8" ht="12.75">
      <c r="C51" s="4" t="s">
        <v>36</v>
      </c>
      <c r="D51">
        <v>1.625</v>
      </c>
      <c r="E51" t="s">
        <v>37</v>
      </c>
      <c r="H51" s="4" t="s">
        <v>3</v>
      </c>
    </row>
    <row r="52" spans="3:4" ht="12.75">
      <c r="C52" s="4" t="s">
        <v>42</v>
      </c>
      <c r="D52" s="1">
        <f>PI()*D51^2/4</f>
        <v>2.073942025221387</v>
      </c>
    </row>
    <row r="53" spans="3:5" ht="12.75">
      <c r="C53" s="4" t="s">
        <v>12</v>
      </c>
      <c r="D53">
        <v>3</v>
      </c>
      <c r="E53" t="s">
        <v>20</v>
      </c>
    </row>
    <row r="54" spans="3:15" ht="12.75">
      <c r="C54" s="4" t="s">
        <v>43</v>
      </c>
      <c r="D54" s="12">
        <f>0.7*Grade8_Fu*D52/(1.2*D53)</f>
        <v>60489.97573562379</v>
      </c>
      <c r="E54" t="s">
        <v>44</v>
      </c>
      <c r="N54" s="10">
        <f>D54*Grade8_yield/Grade8_Fu</f>
        <v>52424.64563754062</v>
      </c>
      <c r="O54" t="s">
        <v>55</v>
      </c>
    </row>
    <row r="56" ht="12.75">
      <c r="B56" s="14" t="s">
        <v>47</v>
      </c>
    </row>
    <row r="57" spans="3:5" ht="12.75">
      <c r="C57" s="4" t="s">
        <v>48</v>
      </c>
      <c r="D57" s="2">
        <f>4*4</f>
        <v>16</v>
      </c>
      <c r="E57" t="s">
        <v>49</v>
      </c>
    </row>
    <row r="58" spans="3:4" ht="12.75">
      <c r="C58" s="4" t="s">
        <v>51</v>
      </c>
      <c r="D58" s="2">
        <v>0.5</v>
      </c>
    </row>
    <row r="59" spans="3:5" ht="12.75">
      <c r="C59" s="4" t="s">
        <v>52</v>
      </c>
      <c r="D59" s="2">
        <v>700</v>
      </c>
      <c r="E59" t="s">
        <v>53</v>
      </c>
    </row>
    <row r="60" spans="4:5" ht="12.75">
      <c r="D60" s="10">
        <f>D59*D57*D58*16</f>
        <v>89600</v>
      </c>
      <c r="E60" t="s">
        <v>50</v>
      </c>
    </row>
    <row r="63" ht="12.75">
      <c r="C63" t="s">
        <v>54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2008-01-18T21:56:06Z</cp:lastPrinted>
  <dcterms:created xsi:type="dcterms:W3CDTF">2007-11-19T15:11:33Z</dcterms:created>
  <dcterms:modified xsi:type="dcterms:W3CDTF">2008-03-19T19:51:14Z</dcterms:modified>
  <cp:category/>
  <cp:version/>
  <cp:contentType/>
  <cp:contentStatus/>
</cp:coreProperties>
</file>