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2004" windowWidth="12996" windowHeight="4908" activeTab="0"/>
  </bookViews>
  <sheets>
    <sheet name="Station 2 shackle analysis" sheetId="1" r:id="rId1"/>
  </sheets>
  <definedNames>
    <definedName name="a193_yield">'Station 2 shackle analysis'!#REF!</definedName>
    <definedName name="a307_yield">'Station 2 shackle analysis'!#REF!</definedName>
    <definedName name="Bolt_area">'Station 2 shackle analysis'!#REF!</definedName>
    <definedName name="E_bolt">'Station 2 shackle analysis'!#REF!</definedName>
    <definedName name="E_joint">'Station 2 shackle analysis'!#REF!</definedName>
    <definedName name="Fb">'Station 2 shackle analysis'!#REF!</definedName>
    <definedName name="Grade8_Fu">'Station 2 shackle analysis'!$J$4</definedName>
    <definedName name="Grade8_yield">'Station 2 shackle analysis'!$J$5</definedName>
    <definedName name="kk">'Station 2 shackle analysis'!#REF!</definedName>
    <definedName name="lug_Fu">'Station 2 shackle analysis'!$E$4</definedName>
    <definedName name="lug_Fy">'Station 2 shackle analysis'!$E$5</definedName>
  </definedNames>
  <calcPr fullCalcOnLoad="1" refMode="R1C1"/>
</workbook>
</file>

<file path=xl/sharedStrings.xml><?xml version="1.0" encoding="utf-8"?>
<sst xmlns="http://schemas.openxmlformats.org/spreadsheetml/2006/main" count="72" uniqueCount="59">
  <si>
    <t>Fy</t>
  </si>
  <si>
    <t>Ftu</t>
  </si>
  <si>
    <t xml:space="preserve">SAE J429 Grade 8 Bolt </t>
  </si>
  <si>
    <t>ASTM A36 plate</t>
  </si>
  <si>
    <t>psi</t>
  </si>
  <si>
    <t>Lug data:</t>
  </si>
  <si>
    <t>Materials:</t>
  </si>
  <si>
    <t>R =</t>
  </si>
  <si>
    <t xml:space="preserve"> Dh =</t>
  </si>
  <si>
    <t>be =</t>
  </si>
  <si>
    <t xml:space="preserve">Nd = </t>
  </si>
  <si>
    <t xml:space="preserve">Pb = </t>
  </si>
  <si>
    <t xml:space="preserve">Pv = </t>
  </si>
  <si>
    <t xml:space="preserve">Av = </t>
  </si>
  <si>
    <t xml:space="preserve">Pt = </t>
  </si>
  <si>
    <t xml:space="preserve"> diameter of hole</t>
  </si>
  <si>
    <t xml:space="preserve"> distance form center of hole to plate edge in the direction of the load</t>
  </si>
  <si>
    <t xml:space="preserve"> effective width to each side of the pin hole</t>
  </si>
  <si>
    <t xml:space="preserve"> minimum design factor</t>
  </si>
  <si>
    <t xml:space="preserve"> the total area of the two shear planes beyond the pin hole</t>
  </si>
  <si>
    <t xml:space="preserve">t = </t>
  </si>
  <si>
    <t>Lug thickness</t>
  </si>
  <si>
    <t xml:space="preserve"> lbs,  The allowable double plane shear strength beyond the pin hole</t>
  </si>
  <si>
    <t xml:space="preserve">  lbs,  The allowable single plane fracture strength beyond the pin hole</t>
  </si>
  <si>
    <t xml:space="preserve">  lbs,  The allowable tensile strength through the pin hole</t>
  </si>
  <si>
    <t>Pb part 1</t>
  </si>
  <si>
    <t>Pb part 2</t>
  </si>
  <si>
    <t>or</t>
  </si>
  <si>
    <t>or be</t>
  </si>
  <si>
    <t>Ref: ASME BTH-1-2005  Design of Below-the-Hook Lifting Devices, pages 23, 24</t>
  </si>
  <si>
    <t xml:space="preserve"> (Values are in inches)</t>
  </si>
  <si>
    <t>beff =</t>
  </si>
  <si>
    <t>Pin</t>
  </si>
  <si>
    <t xml:space="preserve">Dp = </t>
  </si>
  <si>
    <t>pin diameter</t>
  </si>
  <si>
    <t>Lug allowable limit load:</t>
  </si>
  <si>
    <t>Pin area =</t>
  </si>
  <si>
    <t xml:space="preserve">Pp = </t>
  </si>
  <si>
    <t>lbs,  Single shear pin strength</t>
  </si>
  <si>
    <t xml:space="preserve">2 x Pb = </t>
  </si>
  <si>
    <t>lbs,  Double shear pin strength</t>
  </si>
  <si>
    <t>Weld region</t>
  </si>
  <si>
    <t xml:space="preserve">Weld length in tension= </t>
  </si>
  <si>
    <t>total length (in)</t>
  </si>
  <si>
    <t xml:space="preserve">lbs </t>
  </si>
  <si>
    <t xml:space="preserve">fillet eld size = </t>
  </si>
  <si>
    <t>fillet weld in tension</t>
  </si>
  <si>
    <t>lbs,  weld strength per 1/16 fillet (E70 weld wire)</t>
  </si>
  <si>
    <t xml:space="preserve"> </t>
  </si>
  <si>
    <t xml:space="preserve"> lbs,  </t>
  </si>
  <si>
    <t xml:space="preserve">a = </t>
  </si>
  <si>
    <t>lug material above the hole</t>
  </si>
  <si>
    <t>2(2 x be + Dh)</t>
  </si>
  <si>
    <t xml:space="preserve"> lift angle</t>
  </si>
  <si>
    <t xml:space="preserve"> Reaction load (Fr)</t>
  </si>
  <si>
    <t xml:space="preserve"> Fh</t>
  </si>
  <si>
    <t>Station 5 lift beam Analysis</t>
  </si>
  <si>
    <t xml:space="preserve"> d</t>
  </si>
  <si>
    <t xml:space="preserve"> 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</si>
</sst>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#,##0.000"/>
    <numFmt numFmtId="170" formatCode="0.000E+00"/>
    <numFmt numFmtId="171" formatCode="0.000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2"/>
    </font>
    <font>
      <sz val="8"/>
      <name val="Arial"/>
      <family val="2"/>
    </font>
    <font>
      <sz val="8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center"/>
    </xf>
    <xf numFmtId="170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3" fontId="0" fillId="2" borderId="1" xfId="0" applyNumberFormat="1" applyFill="1" applyBorder="1" applyAlignment="1">
      <alignment/>
    </xf>
    <xf numFmtId="0" fontId="1" fillId="0" borderId="0" xfId="0" applyFont="1" applyAlignment="1">
      <alignment horizontal="right"/>
    </xf>
    <xf numFmtId="3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43</xdr:row>
      <xdr:rowOff>57150</xdr:rowOff>
    </xdr:from>
    <xdr:to>
      <xdr:col>10</xdr:col>
      <xdr:colOff>38100</xdr:colOff>
      <xdr:row>44</xdr:row>
      <xdr:rowOff>57150</xdr:rowOff>
    </xdr:to>
    <xdr:sp>
      <xdr:nvSpPr>
        <xdr:cNvPr id="1" name="TextBox 84"/>
        <xdr:cNvSpPr txBox="1">
          <a:spLocks noChangeArrowheads="1"/>
        </xdr:cNvSpPr>
      </xdr:nvSpPr>
      <xdr:spPr>
        <a:xfrm>
          <a:off x="5648325" y="7038975"/>
          <a:ext cx="4476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40,000</a:t>
          </a:r>
        </a:p>
      </xdr:txBody>
    </xdr:sp>
    <xdr:clientData/>
  </xdr:twoCellAnchor>
  <xdr:twoCellAnchor>
    <xdr:from>
      <xdr:col>9</xdr:col>
      <xdr:colOff>47625</xdr:colOff>
      <xdr:row>29</xdr:row>
      <xdr:rowOff>142875</xdr:rowOff>
    </xdr:from>
    <xdr:to>
      <xdr:col>11</xdr:col>
      <xdr:colOff>542925</xdr:colOff>
      <xdr:row>43</xdr:row>
      <xdr:rowOff>76200</xdr:rowOff>
    </xdr:to>
    <xdr:grpSp>
      <xdr:nvGrpSpPr>
        <xdr:cNvPr id="2" name="Group 92"/>
        <xdr:cNvGrpSpPr>
          <a:grpSpLocks/>
        </xdr:cNvGrpSpPr>
      </xdr:nvGrpSpPr>
      <xdr:grpSpPr>
        <a:xfrm>
          <a:off x="5572125" y="4857750"/>
          <a:ext cx="1343025" cy="2200275"/>
          <a:chOff x="746" y="653"/>
          <a:chExt cx="180" cy="299"/>
        </a:xfrm>
        <a:solidFill>
          <a:srgbClr val="FFFFFF"/>
        </a:solidFill>
      </xdr:grpSpPr>
      <xdr:grpSp>
        <xdr:nvGrpSpPr>
          <xdr:cNvPr id="3" name="Group 83"/>
          <xdr:cNvGrpSpPr>
            <a:grpSpLocks/>
          </xdr:cNvGrpSpPr>
        </xdr:nvGrpSpPr>
        <xdr:grpSpPr>
          <a:xfrm>
            <a:off x="746" y="655"/>
            <a:ext cx="180" cy="297"/>
            <a:chOff x="860" y="629"/>
            <a:chExt cx="180" cy="297"/>
          </a:xfrm>
          <a:solidFill>
            <a:srgbClr val="FFFFFF"/>
          </a:solidFill>
        </xdr:grpSpPr>
        <xdr:sp>
          <xdr:nvSpPr>
            <xdr:cNvPr id="4" name="Rectangle 73"/>
            <xdr:cNvSpPr>
              <a:spLocks/>
            </xdr:cNvSpPr>
          </xdr:nvSpPr>
          <xdr:spPr>
            <a:xfrm>
              <a:off x="879" y="795"/>
              <a:ext cx="44" cy="99"/>
            </a:xfrm>
            <a:prstGeom prst="rect">
              <a:avLst/>
            </a:prstGeom>
            <a:solidFill>
              <a:srgbClr val="FF99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Oval 74"/>
            <xdr:cNvSpPr>
              <a:spLocks/>
            </xdr:cNvSpPr>
          </xdr:nvSpPr>
          <xdr:spPr>
            <a:xfrm>
              <a:off x="894" y="807"/>
              <a:ext cx="14" cy="1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75"/>
            <xdr:cNvSpPr>
              <a:spLocks/>
            </xdr:cNvSpPr>
          </xdr:nvSpPr>
          <xdr:spPr>
            <a:xfrm>
              <a:off x="895" y="868"/>
              <a:ext cx="14" cy="1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Rectangle 76"/>
            <xdr:cNvSpPr>
              <a:spLocks/>
            </xdr:cNvSpPr>
          </xdr:nvSpPr>
          <xdr:spPr>
            <a:xfrm>
              <a:off x="860" y="825"/>
              <a:ext cx="180" cy="37"/>
            </a:xfrm>
            <a:prstGeom prst="rect">
              <a:avLst/>
            </a:prstGeom>
            <a:solidFill>
              <a:srgbClr val="99CC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77"/>
            <xdr:cNvSpPr>
              <a:spLocks/>
            </xdr:cNvSpPr>
          </xdr:nvSpPr>
          <xdr:spPr>
            <a:xfrm flipV="1">
              <a:off x="901" y="629"/>
              <a:ext cx="125" cy="18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78"/>
            <xdr:cNvSpPr>
              <a:spLocks/>
            </xdr:cNvSpPr>
          </xdr:nvSpPr>
          <xdr:spPr>
            <a:xfrm>
              <a:off x="1039" y="661"/>
              <a:ext cx="0" cy="24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79"/>
            <xdr:cNvSpPr>
              <a:spLocks/>
            </xdr:cNvSpPr>
          </xdr:nvSpPr>
          <xdr:spPr>
            <a:xfrm>
              <a:off x="902" y="874"/>
              <a:ext cx="0" cy="5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80"/>
            <xdr:cNvSpPr>
              <a:spLocks/>
            </xdr:cNvSpPr>
          </xdr:nvSpPr>
          <xdr:spPr>
            <a:xfrm>
              <a:off x="900" y="813"/>
              <a:ext cx="7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81"/>
            <xdr:cNvSpPr>
              <a:spLocks/>
            </xdr:cNvSpPr>
          </xdr:nvSpPr>
          <xdr:spPr>
            <a:xfrm flipV="1">
              <a:off x="900" y="741"/>
              <a:ext cx="0" cy="7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3" name="AutoShape 86"/>
          <xdr:cNvSpPr>
            <a:spLocks/>
          </xdr:cNvSpPr>
        </xdr:nvSpPr>
        <xdr:spPr>
          <a:xfrm>
            <a:off x="810" y="808"/>
            <a:ext cx="24" cy="33"/>
          </a:xfrm>
          <a:custGeom>
            <a:pathLst>
              <a:path h="33" w="24">
                <a:moveTo>
                  <a:pt x="0" y="0"/>
                </a:moveTo>
                <a:cubicBezTo>
                  <a:pt x="8" y="6"/>
                  <a:pt x="16" y="13"/>
                  <a:pt x="20" y="18"/>
                </a:cubicBezTo>
                <a:cubicBezTo>
                  <a:pt x="24" y="23"/>
                  <a:pt x="24" y="28"/>
                  <a:pt x="24" y="3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87"/>
          <xdr:cNvSpPr txBox="1">
            <a:spLocks noChangeArrowheads="1"/>
          </xdr:cNvSpPr>
        </xdr:nvSpPr>
        <xdr:spPr>
          <a:xfrm>
            <a:off x="832" y="806"/>
            <a:ext cx="26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60</a:t>
            </a:r>
            <a:r>
              <a:rPr lang="en-US" cap="none" sz="800" b="0" i="0" u="none" baseline="0">
                <a:latin typeface="Symbol"/>
                <a:ea typeface="Symbol"/>
                <a:cs typeface="Symbol"/>
              </a:rPr>
              <a:t>°</a:t>
            </a:r>
          </a:p>
        </xdr:txBody>
      </xdr:sp>
      <xdr:sp>
        <xdr:nvSpPr>
          <xdr:cNvPr id="15" name="TextBox 88"/>
          <xdr:cNvSpPr txBox="1">
            <a:spLocks noChangeArrowheads="1"/>
          </xdr:cNvSpPr>
        </xdr:nvSpPr>
        <xdr:spPr>
          <a:xfrm>
            <a:off x="867" y="831"/>
            <a:ext cx="33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Fh</a:t>
            </a:r>
          </a:p>
        </xdr:txBody>
      </xdr:sp>
      <xdr:sp>
        <xdr:nvSpPr>
          <xdr:cNvPr id="16" name="TextBox 89"/>
          <xdr:cNvSpPr txBox="1">
            <a:spLocks noChangeArrowheads="1"/>
          </xdr:cNvSpPr>
        </xdr:nvSpPr>
        <xdr:spPr>
          <a:xfrm>
            <a:off x="760" y="756"/>
            <a:ext cx="2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Fv</a:t>
            </a:r>
          </a:p>
        </xdr:txBody>
      </xdr:sp>
      <xdr:sp>
        <xdr:nvSpPr>
          <xdr:cNvPr id="17" name="TextBox 91"/>
          <xdr:cNvSpPr txBox="1">
            <a:spLocks noChangeArrowheads="1"/>
          </xdr:cNvSpPr>
        </xdr:nvSpPr>
        <xdr:spPr>
          <a:xfrm>
            <a:off x="867" y="653"/>
            <a:ext cx="26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Fr</a:t>
            </a:r>
          </a:p>
        </xdr:txBody>
      </xdr:sp>
    </xdr:grpSp>
    <xdr:clientData/>
  </xdr:twoCellAnchor>
  <xdr:twoCellAnchor>
    <xdr:from>
      <xdr:col>11</xdr:col>
      <xdr:colOff>542925</xdr:colOff>
      <xdr:row>39</xdr:row>
      <xdr:rowOff>114300</xdr:rowOff>
    </xdr:from>
    <xdr:to>
      <xdr:col>12</xdr:col>
      <xdr:colOff>285750</xdr:colOff>
      <xdr:row>39</xdr:row>
      <xdr:rowOff>114300</xdr:rowOff>
    </xdr:to>
    <xdr:sp>
      <xdr:nvSpPr>
        <xdr:cNvPr id="18" name="Line 93"/>
        <xdr:cNvSpPr>
          <a:spLocks/>
        </xdr:cNvSpPr>
      </xdr:nvSpPr>
      <xdr:spPr>
        <a:xfrm flipH="1">
          <a:off x="6915150" y="64484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428625</xdr:colOff>
      <xdr:row>38</xdr:row>
      <xdr:rowOff>57150</xdr:rowOff>
    </xdr:from>
    <xdr:to>
      <xdr:col>12</xdr:col>
      <xdr:colOff>152400</xdr:colOff>
      <xdr:row>41</xdr:row>
      <xdr:rowOff>19050</xdr:rowOff>
    </xdr:to>
    <xdr:sp>
      <xdr:nvSpPr>
        <xdr:cNvPr id="19" name="Arc 95"/>
        <xdr:cNvSpPr>
          <a:spLocks/>
        </xdr:cNvSpPr>
      </xdr:nvSpPr>
      <xdr:spPr>
        <a:xfrm>
          <a:off x="6800850" y="6229350"/>
          <a:ext cx="333375" cy="447675"/>
        </a:xfrm>
        <a:prstGeom prst="arc">
          <a:avLst>
            <a:gd name="adj1" fmla="val -18174398"/>
            <a:gd name="adj2" fmla="val 17936467"/>
            <a:gd name="adj3" fmla="val 36370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39</xdr:row>
      <xdr:rowOff>114300</xdr:rowOff>
    </xdr:from>
    <xdr:to>
      <xdr:col>11</xdr:col>
      <xdr:colOff>504825</xdr:colOff>
      <xdr:row>39</xdr:row>
      <xdr:rowOff>114300</xdr:rowOff>
    </xdr:to>
    <xdr:sp>
      <xdr:nvSpPr>
        <xdr:cNvPr id="20" name="Line 96"/>
        <xdr:cNvSpPr>
          <a:spLocks/>
        </xdr:cNvSpPr>
      </xdr:nvSpPr>
      <xdr:spPr>
        <a:xfrm flipH="1">
          <a:off x="5495925" y="6448425"/>
          <a:ext cx="138112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39</xdr:row>
      <xdr:rowOff>9525</xdr:rowOff>
    </xdr:from>
    <xdr:to>
      <xdr:col>11</xdr:col>
      <xdr:colOff>533400</xdr:colOff>
      <xdr:row>39</xdr:row>
      <xdr:rowOff>9525</xdr:rowOff>
    </xdr:to>
    <xdr:sp>
      <xdr:nvSpPr>
        <xdr:cNvPr id="21" name="Line 97"/>
        <xdr:cNvSpPr>
          <a:spLocks/>
        </xdr:cNvSpPr>
      </xdr:nvSpPr>
      <xdr:spPr>
        <a:xfrm>
          <a:off x="5572125" y="6343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40</xdr:row>
      <xdr:rowOff>57150</xdr:rowOff>
    </xdr:from>
    <xdr:to>
      <xdr:col>11</xdr:col>
      <xdr:colOff>533400</xdr:colOff>
      <xdr:row>40</xdr:row>
      <xdr:rowOff>57150</xdr:rowOff>
    </xdr:to>
    <xdr:sp>
      <xdr:nvSpPr>
        <xdr:cNvPr id="22" name="Line 98"/>
        <xdr:cNvSpPr>
          <a:spLocks/>
        </xdr:cNvSpPr>
      </xdr:nvSpPr>
      <xdr:spPr>
        <a:xfrm>
          <a:off x="5572125" y="6553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39</xdr:row>
      <xdr:rowOff>114300</xdr:rowOff>
    </xdr:from>
    <xdr:to>
      <xdr:col>8</xdr:col>
      <xdr:colOff>400050</xdr:colOff>
      <xdr:row>39</xdr:row>
      <xdr:rowOff>114300</xdr:rowOff>
    </xdr:to>
    <xdr:sp>
      <xdr:nvSpPr>
        <xdr:cNvPr id="23" name="Line 100"/>
        <xdr:cNvSpPr>
          <a:spLocks/>
        </xdr:cNvSpPr>
      </xdr:nvSpPr>
      <xdr:spPr>
        <a:xfrm flipH="1">
          <a:off x="5286375" y="64484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38</xdr:row>
      <xdr:rowOff>47625</xdr:rowOff>
    </xdr:from>
    <xdr:to>
      <xdr:col>9</xdr:col>
      <xdr:colOff>247650</xdr:colOff>
      <xdr:row>38</xdr:row>
      <xdr:rowOff>47625</xdr:rowOff>
    </xdr:to>
    <xdr:sp>
      <xdr:nvSpPr>
        <xdr:cNvPr id="24" name="Line 101"/>
        <xdr:cNvSpPr>
          <a:spLocks/>
        </xdr:cNvSpPr>
      </xdr:nvSpPr>
      <xdr:spPr>
        <a:xfrm flipH="1">
          <a:off x="5267325" y="62198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38</xdr:row>
      <xdr:rowOff>47625</xdr:rowOff>
    </xdr:from>
    <xdr:to>
      <xdr:col>8</xdr:col>
      <xdr:colOff>285750</xdr:colOff>
      <xdr:row>39</xdr:row>
      <xdr:rowOff>114300</xdr:rowOff>
    </xdr:to>
    <xdr:sp>
      <xdr:nvSpPr>
        <xdr:cNvPr id="25" name="Line 102"/>
        <xdr:cNvSpPr>
          <a:spLocks/>
        </xdr:cNvSpPr>
      </xdr:nvSpPr>
      <xdr:spPr>
        <a:xfrm>
          <a:off x="5391150" y="6219825"/>
          <a:ext cx="0" cy="22860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38</xdr:row>
      <xdr:rowOff>85725</xdr:rowOff>
    </xdr:from>
    <xdr:to>
      <xdr:col>8</xdr:col>
      <xdr:colOff>257175</xdr:colOff>
      <xdr:row>39</xdr:row>
      <xdr:rowOff>114300</xdr:rowOff>
    </xdr:to>
    <xdr:sp>
      <xdr:nvSpPr>
        <xdr:cNvPr id="26" name="TextBox 103"/>
        <xdr:cNvSpPr txBox="1">
          <a:spLocks noChangeArrowheads="1"/>
        </xdr:cNvSpPr>
      </xdr:nvSpPr>
      <xdr:spPr>
        <a:xfrm>
          <a:off x="5191125" y="6257925"/>
          <a:ext cx="171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12</xdr:col>
      <xdr:colOff>133350</xdr:colOff>
      <xdr:row>40</xdr:row>
      <xdr:rowOff>19050</xdr:rowOff>
    </xdr:from>
    <xdr:to>
      <xdr:col>12</xdr:col>
      <xdr:colOff>304800</xdr:colOff>
      <xdr:row>41</xdr:row>
      <xdr:rowOff>47625</xdr:rowOff>
    </xdr:to>
    <xdr:sp>
      <xdr:nvSpPr>
        <xdr:cNvPr id="27" name="TextBox 104"/>
        <xdr:cNvSpPr txBox="1">
          <a:spLocks noChangeArrowheads="1"/>
        </xdr:cNvSpPr>
      </xdr:nvSpPr>
      <xdr:spPr>
        <a:xfrm>
          <a:off x="7115175" y="6515100"/>
          <a:ext cx="171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</a:t>
          </a:r>
        </a:p>
      </xdr:txBody>
    </xdr:sp>
    <xdr:clientData/>
  </xdr:twoCellAnchor>
  <xdr:twoCellAnchor>
    <xdr:from>
      <xdr:col>12</xdr:col>
      <xdr:colOff>314325</xdr:colOff>
      <xdr:row>39</xdr:row>
      <xdr:rowOff>66675</xdr:rowOff>
    </xdr:from>
    <xdr:to>
      <xdr:col>12</xdr:col>
      <xdr:colOff>571500</xdr:colOff>
      <xdr:row>40</xdr:row>
      <xdr:rowOff>47625</xdr:rowOff>
    </xdr:to>
    <xdr:sp>
      <xdr:nvSpPr>
        <xdr:cNvPr id="28" name="TextBox 105"/>
        <xdr:cNvSpPr txBox="1">
          <a:spLocks noChangeArrowheads="1"/>
        </xdr:cNvSpPr>
      </xdr:nvSpPr>
      <xdr:spPr>
        <a:xfrm>
          <a:off x="7296150" y="6400800"/>
          <a:ext cx="2571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5"/>
  <sheetViews>
    <sheetView tabSelected="1" workbookViewId="0" topLeftCell="B11">
      <selection activeCell="H42" sqref="H42"/>
    </sheetView>
  </sheetViews>
  <sheetFormatPr defaultColWidth="9.140625" defaultRowHeight="12.75"/>
  <cols>
    <col min="1" max="1" width="2.7109375" style="0" customWidth="1"/>
    <col min="2" max="2" width="9.28125" style="0" customWidth="1"/>
    <col min="3" max="3" width="17.28125" style="0" customWidth="1"/>
    <col min="4" max="4" width="7.8515625" style="0" customWidth="1"/>
    <col min="5" max="5" width="9.57421875" style="0" customWidth="1"/>
    <col min="6" max="6" width="9.28125" style="0" customWidth="1"/>
    <col min="7" max="7" width="11.421875" style="0" customWidth="1"/>
    <col min="9" max="9" width="6.28125" style="0" customWidth="1"/>
    <col min="10" max="10" width="8.00390625" style="0" customWidth="1"/>
    <col min="11" max="11" width="4.7109375" style="0" customWidth="1"/>
  </cols>
  <sheetData>
    <row r="1" ht="12.75">
      <c r="B1" t="s">
        <v>56</v>
      </c>
    </row>
    <row r="3" ht="12.75">
      <c r="B3" s="9" t="s">
        <v>6</v>
      </c>
    </row>
    <row r="4" spans="3:10" ht="12.75">
      <c r="C4" s="4" t="s">
        <v>3</v>
      </c>
      <c r="D4" s="4" t="s">
        <v>1</v>
      </c>
      <c r="E4" s="5">
        <v>58000</v>
      </c>
      <c r="F4" t="s">
        <v>4</v>
      </c>
      <c r="H4" s="4" t="s">
        <v>2</v>
      </c>
      <c r="I4" s="4" t="s">
        <v>1</v>
      </c>
      <c r="J4" s="5">
        <v>150000</v>
      </c>
    </row>
    <row r="5" spans="4:10" ht="12.75">
      <c r="D5" s="4" t="s">
        <v>0</v>
      </c>
      <c r="E5" s="5">
        <v>36000</v>
      </c>
      <c r="I5" s="4" t="s">
        <v>0</v>
      </c>
      <c r="J5" s="5">
        <v>130000</v>
      </c>
    </row>
    <row r="6" spans="4:5" ht="12.75">
      <c r="D6" s="4"/>
      <c r="E6" s="5"/>
    </row>
    <row r="8" spans="2:9" ht="12.75">
      <c r="B8" s="9" t="s">
        <v>5</v>
      </c>
      <c r="C8" s="3" t="s">
        <v>30</v>
      </c>
      <c r="D8" s="4"/>
      <c r="E8" s="5"/>
      <c r="G8" t="s">
        <v>29</v>
      </c>
      <c r="H8" s="4"/>
      <c r="I8" s="7"/>
    </row>
    <row r="9" spans="2:9" ht="12.75">
      <c r="B9" s="9"/>
      <c r="C9" s="11"/>
      <c r="D9" s="4"/>
      <c r="E9" s="5"/>
      <c r="H9" s="4"/>
      <c r="I9" s="7"/>
    </row>
    <row r="10" spans="2:9" ht="12.75">
      <c r="B10" s="9"/>
      <c r="C10" s="4" t="s">
        <v>20</v>
      </c>
      <c r="D10" s="4">
        <v>1.25</v>
      </c>
      <c r="E10" s="12" t="s">
        <v>21</v>
      </c>
      <c r="H10" s="4"/>
      <c r="I10" s="7"/>
    </row>
    <row r="11" spans="2:9" ht="12.75">
      <c r="B11" s="9"/>
      <c r="C11" s="4" t="s">
        <v>50</v>
      </c>
      <c r="D11" s="4">
        <v>2</v>
      </c>
      <c r="E11" s="12" t="s">
        <v>51</v>
      </c>
      <c r="H11" s="4"/>
      <c r="I11" s="7"/>
    </row>
    <row r="12" spans="3:12" ht="12.75">
      <c r="C12" s="4" t="s">
        <v>8</v>
      </c>
      <c r="D12">
        <v>2</v>
      </c>
      <c r="E12" t="s">
        <v>15</v>
      </c>
      <c r="L12" t="s">
        <v>48</v>
      </c>
    </row>
    <row r="13" spans="3:12" ht="12.75">
      <c r="C13" s="4" t="s">
        <v>33</v>
      </c>
      <c r="D13">
        <v>1.75</v>
      </c>
      <c r="E13" t="s">
        <v>34</v>
      </c>
      <c r="L13" t="s">
        <v>48</v>
      </c>
    </row>
    <row r="14" spans="3:5" ht="12.75">
      <c r="C14" s="4" t="s">
        <v>7</v>
      </c>
      <c r="D14">
        <f>D11+D13/2</f>
        <v>2.875</v>
      </c>
      <c r="E14" t="s">
        <v>16</v>
      </c>
    </row>
    <row r="15" spans="3:12" ht="12.75">
      <c r="C15" s="4" t="s">
        <v>9</v>
      </c>
      <c r="D15">
        <v>1.25</v>
      </c>
      <c r="E15" t="s">
        <v>17</v>
      </c>
      <c r="L15" t="s">
        <v>48</v>
      </c>
    </row>
    <row r="16" spans="3:5" ht="12.75">
      <c r="C16" s="4" t="s">
        <v>10</v>
      </c>
      <c r="D16">
        <v>3</v>
      </c>
      <c r="E16" t="s">
        <v>18</v>
      </c>
    </row>
    <row r="18" spans="3:5" ht="12.75">
      <c r="C18" s="4" t="s">
        <v>14</v>
      </c>
      <c r="D18" s="10">
        <f>lug_Fu*2*D10*D15/(1.2*D16)</f>
        <v>50347.222222222226</v>
      </c>
      <c r="E18" t="s">
        <v>24</v>
      </c>
    </row>
    <row r="19" spans="3:8" ht="12.75">
      <c r="C19" s="4"/>
      <c r="D19" s="10"/>
      <c r="F19" s="2" t="s">
        <v>31</v>
      </c>
      <c r="G19" s="8">
        <f>4*D10</f>
        <v>5</v>
      </c>
      <c r="H19" t="s">
        <v>27</v>
      </c>
    </row>
    <row r="20" spans="3:8" ht="12.75">
      <c r="C20" s="4"/>
      <c r="D20" s="10"/>
      <c r="F20" s="2" t="s">
        <v>31</v>
      </c>
      <c r="G20" s="8">
        <f>D15*0.6*lug_Fu/lug_Fy*SQRT(D12/D15)</f>
        <v>1.5284342024147166</v>
      </c>
      <c r="H20" t="s">
        <v>28</v>
      </c>
    </row>
    <row r="21" spans="3:5" ht="12.75">
      <c r="C21" s="4" t="s">
        <v>11</v>
      </c>
      <c r="D21" s="16">
        <f>lug_Fu*(G22+G23)*D10/(1.2*D16)</f>
        <v>56921.40758547009</v>
      </c>
      <c r="E21" t="s">
        <v>23</v>
      </c>
    </row>
    <row r="22" spans="3:7" ht="12.75">
      <c r="C22" s="4"/>
      <c r="D22" s="10"/>
      <c r="F22" t="s">
        <v>25</v>
      </c>
      <c r="G22" s="8">
        <f>1.13*(D14-D12/2)</f>
        <v>2.11875</v>
      </c>
    </row>
    <row r="23" spans="3:7" ht="12.75">
      <c r="C23" s="4"/>
      <c r="D23" s="10"/>
      <c r="F23" t="s">
        <v>26</v>
      </c>
      <c r="G23" s="8">
        <f>0.92*D15/(1+D15/D12)</f>
        <v>0.7076923076923077</v>
      </c>
    </row>
    <row r="24" spans="3:5" ht="12.75">
      <c r="C24" s="4" t="s">
        <v>12</v>
      </c>
      <c r="D24" s="10">
        <f>0.7*lug_Fu*F25/(1.2*D16)</f>
        <v>61125.55555555556</v>
      </c>
      <c r="E24" t="s">
        <v>22</v>
      </c>
    </row>
    <row r="25" spans="3:7" ht="12.75">
      <c r="C25" s="4"/>
      <c r="E25" s="4" t="s">
        <v>13</v>
      </c>
      <c r="F25" s="8">
        <f>2*(D14-0.5*D12*0.707)*D10</f>
        <v>5.42</v>
      </c>
      <c r="G25" t="s">
        <v>19</v>
      </c>
    </row>
    <row r="26" ht="13.5" thickBot="1"/>
    <row r="27" spans="3:12" ht="13.5" thickBot="1">
      <c r="C27" s="15" t="s">
        <v>35</v>
      </c>
      <c r="D27" s="14">
        <f>D18</f>
        <v>50347.222222222226</v>
      </c>
      <c r="E27" t="s">
        <v>49</v>
      </c>
      <c r="H27" t="s">
        <v>48</v>
      </c>
      <c r="L27" s="6" t="s">
        <v>48</v>
      </c>
    </row>
    <row r="29" spans="2:8" ht="12.75">
      <c r="B29" s="11" t="s">
        <v>32</v>
      </c>
      <c r="C29" s="4" t="s">
        <v>33</v>
      </c>
      <c r="D29">
        <v>1.75</v>
      </c>
      <c r="E29" t="s">
        <v>34</v>
      </c>
      <c r="H29" s="4" t="s">
        <v>2</v>
      </c>
    </row>
    <row r="30" spans="3:4" ht="12.75">
      <c r="C30" s="4" t="s">
        <v>36</v>
      </c>
      <c r="D30" s="1">
        <f>PI()*D29^2/4</f>
        <v>2.405281875404685</v>
      </c>
    </row>
    <row r="31" spans="3:5" ht="12.75">
      <c r="C31" s="4" t="s">
        <v>10</v>
      </c>
      <c r="D31">
        <v>3</v>
      </c>
      <c r="E31" t="s">
        <v>18</v>
      </c>
    </row>
    <row r="32" spans="3:5" ht="12.75">
      <c r="C32" s="4" t="s">
        <v>37</v>
      </c>
      <c r="D32" s="10">
        <f>0.7*Grade8_Fu*D30/(1.2*D31)</f>
        <v>70154.05469930333</v>
      </c>
      <c r="E32" t="s">
        <v>38</v>
      </c>
    </row>
    <row r="33" spans="3:5" ht="12.75">
      <c r="C33" s="4" t="s">
        <v>39</v>
      </c>
      <c r="D33" s="10">
        <f>2*D32</f>
        <v>140308.10939860667</v>
      </c>
      <c r="E33" t="s">
        <v>40</v>
      </c>
    </row>
    <row r="35" spans="2:14" ht="12.75">
      <c r="B35" s="13" t="s">
        <v>41</v>
      </c>
      <c r="M35">
        <v>60</v>
      </c>
      <c r="N35" t="s">
        <v>53</v>
      </c>
    </row>
    <row r="36" spans="3:14" ht="12.75">
      <c r="C36" s="4" t="s">
        <v>42</v>
      </c>
      <c r="D36" s="2">
        <f>2*(D15+D12)</f>
        <v>6.5</v>
      </c>
      <c r="E36" t="s">
        <v>43</v>
      </c>
      <c r="G36" t="s">
        <v>52</v>
      </c>
      <c r="M36" s="10">
        <f>40000/SIN(PI()*M35/180)</f>
        <v>46188.02153517006</v>
      </c>
      <c r="N36" t="s">
        <v>54</v>
      </c>
    </row>
    <row r="37" spans="3:14" ht="12.75">
      <c r="C37" s="4" t="s">
        <v>45</v>
      </c>
      <c r="D37" s="2">
        <v>0.5</v>
      </c>
      <c r="M37" s="10">
        <f>M36*COS(PI()*M35/180)</f>
        <v>23094.010767585034</v>
      </c>
      <c r="N37" t="s">
        <v>55</v>
      </c>
    </row>
    <row r="38" spans="3:14" ht="12.75">
      <c r="C38" s="4" t="s">
        <v>46</v>
      </c>
      <c r="D38" s="2">
        <v>700</v>
      </c>
      <c r="E38" t="s">
        <v>47</v>
      </c>
      <c r="M38">
        <v>4</v>
      </c>
      <c r="N38" t="s">
        <v>57</v>
      </c>
    </row>
    <row r="39" spans="4:14" ht="12.75">
      <c r="D39" s="10">
        <f>D38*D36*D37*16</f>
        <v>36400</v>
      </c>
      <c r="E39" t="s">
        <v>44</v>
      </c>
      <c r="M39" s="10">
        <f>M38*M37</f>
        <v>92376.04307034014</v>
      </c>
      <c r="N39" t="s">
        <v>58</v>
      </c>
    </row>
    <row r="45" ht="12.75">
      <c r="M45" t="s">
        <v>48</v>
      </c>
    </row>
  </sheetData>
  <printOptions/>
  <pageMargins left="0.75" right="0.75" top="1" bottom="1" header="0.5" footer="0.5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tbrown</cp:lastModifiedBy>
  <cp:lastPrinted>2008-01-18T21:56:06Z</cp:lastPrinted>
  <dcterms:created xsi:type="dcterms:W3CDTF">2007-11-19T15:11:33Z</dcterms:created>
  <dcterms:modified xsi:type="dcterms:W3CDTF">2008-03-11T15:25:28Z</dcterms:modified>
  <cp:category/>
  <cp:version/>
  <cp:contentType/>
  <cp:contentStatus/>
</cp:coreProperties>
</file>