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65" windowWidth="18435" windowHeight="11265" tabRatio="900" activeTab="3"/>
  </bookViews>
  <sheets>
    <sheet name="Shim Segment Ids" sheetId="1" r:id="rId1"/>
    <sheet name="HM10 With IL Bolts" sheetId="2" r:id="rId2"/>
    <sheet name="HM10 Without IL Bolts" sheetId="3" r:id="rId3"/>
    <sheet name="HM10c With IL Bolts" sheetId="4" r:id="rId4"/>
    <sheet name="HM10c Without IL Bolts" sheetId="5" r:id="rId5"/>
    <sheet name="Linear r7 With  In Bolts" sheetId="6" r:id="rId6"/>
    <sheet name="Linear r7 Without In Bolts" sheetId="7" r:id="rId7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<sst xmlns="http://schemas.openxmlformats.org/spreadsheetml/2006/main" count="759" uniqueCount="78">
  <si>
    <t>Mx</t>
  </si>
  <si>
    <t>My</t>
  </si>
  <si>
    <t>Mz</t>
  </si>
  <si>
    <t>aabl</t>
  </si>
  <si>
    <t>aabr</t>
  </si>
  <si>
    <t>aatl</t>
  </si>
  <si>
    <t>aatr</t>
  </si>
  <si>
    <t>abbl</t>
  </si>
  <si>
    <t>abbrl</t>
  </si>
  <si>
    <t>abbru</t>
  </si>
  <si>
    <t>abtl</t>
  </si>
  <si>
    <t>abtr</t>
  </si>
  <si>
    <t>ab2bl</t>
  </si>
  <si>
    <t>ab2br</t>
  </si>
  <si>
    <t>ab2tl</t>
  </si>
  <si>
    <t>ab2trl</t>
  </si>
  <si>
    <t>ab2tru</t>
  </si>
  <si>
    <t>bcbl</t>
  </si>
  <si>
    <t>bcbrl</t>
  </si>
  <si>
    <t>bcbru</t>
  </si>
  <si>
    <t>bctl</t>
  </si>
  <si>
    <t>bctrl</t>
  </si>
  <si>
    <t>bctru</t>
  </si>
  <si>
    <t>bc2bl</t>
  </si>
  <si>
    <t>bc2brl</t>
  </si>
  <si>
    <t>bc2bru</t>
  </si>
  <si>
    <t>bc2tl</t>
  </si>
  <si>
    <t>bc2trl</t>
  </si>
  <si>
    <t>bc2tru</t>
  </si>
  <si>
    <t>ccb</t>
  </si>
  <si>
    <t>cct</t>
  </si>
  <si>
    <t>cc2b</t>
  </si>
  <si>
    <t>cc2t</t>
  </si>
  <si>
    <t>aa</t>
  </si>
  <si>
    <t>ab</t>
  </si>
  <si>
    <t>bc</t>
  </si>
  <si>
    <t>cc</t>
  </si>
  <si>
    <t>ab2</t>
  </si>
  <si>
    <t>bc2</t>
  </si>
  <si>
    <t>cc2</t>
  </si>
  <si>
    <t>Fxz</t>
  </si>
  <si>
    <t>#Bolts</t>
  </si>
  <si>
    <t>lbs</t>
  </si>
  <si>
    <t>*Tension across joint reduces shear capability by reducing preload</t>
  </si>
  <si>
    <t>Joint Totals</t>
  </si>
  <si>
    <t>Max</t>
  </si>
  <si>
    <t>Compression</t>
  </si>
  <si>
    <t>at 80K, lbs</t>
  </si>
  <si>
    <t>Required Friction Coef</t>
  </si>
  <si>
    <t>By Region within Joint</t>
  </si>
  <si>
    <t>Shear</t>
  </si>
  <si>
    <t>Net Preload/bolt</t>
  </si>
  <si>
    <t>Fx, N</t>
  </si>
  <si>
    <t>Fy, N</t>
  </si>
  <si>
    <t>Fz, N</t>
  </si>
  <si>
    <t>Joint Load/Bolt</t>
  </si>
  <si>
    <t>Shear, N</t>
  </si>
  <si>
    <t>Tension, N</t>
  </si>
  <si>
    <t>aaint</t>
  </si>
  <si>
    <t>abint</t>
  </si>
  <si>
    <t>bcint</t>
  </si>
  <si>
    <t>ccint</t>
  </si>
  <si>
    <t>ab2int</t>
  </si>
  <si>
    <t>bc2int</t>
  </si>
  <si>
    <t>cc2int</t>
  </si>
  <si>
    <t>aainb</t>
  </si>
  <si>
    <t>abinb</t>
  </si>
  <si>
    <t>bcinb</t>
  </si>
  <si>
    <t>ccinb</t>
  </si>
  <si>
    <t>ab2inb</t>
  </si>
  <si>
    <t>bc2inb</t>
  </si>
  <si>
    <t>cc2inb</t>
  </si>
  <si>
    <t>Identification of Shim Segments</t>
  </si>
  <si>
    <t>used for Force Summations</t>
  </si>
  <si>
    <t>Nominal Supports Case (No Slip Iner Leg, Nonlinear Conductor/MCWF/Clamps/Wings Interfaces), Supported at Midspan of Type C Shell</t>
  </si>
  <si>
    <t>Nominal Supports Case (No Slip Iner Leg, Nonlinear Conductor/MCWF/Clamps/Wings Interfaces), Supported at C-C Interface</t>
  </si>
  <si>
    <t>Nominal Supports Case (No Slip Iner Leg, Linear Conductor/MCWF Interfaces, No Clamps, Wings Unsupported),  Supported at Midspan of Type C Shell</t>
  </si>
  <si>
    <t>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</si>
</sst>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6"/>
      <name val="Arial"/>
      <family val="2"/>
    </font>
    <font>
      <sz val="16"/>
      <color indexed="24"/>
      <name val="Arial"/>
      <family val="2"/>
    </font>
    <font>
      <sz val="16"/>
      <color indexed="10"/>
      <name val="Arial"/>
      <family val="2"/>
    </font>
    <font>
      <sz val="14.75"/>
      <name val="Arial"/>
      <family val="2"/>
    </font>
    <font>
      <sz val="6.25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8"/>
      <color indexed="8"/>
      <name val="Times New Roman"/>
      <family val="0"/>
    </font>
    <font>
      <sz val="24"/>
      <color indexed="8"/>
      <name val="Times New Roman"/>
      <family val="0"/>
    </font>
    <font>
      <sz val="24"/>
      <color indexed="17"/>
      <name val="Times New Roman"/>
      <family val="0"/>
    </font>
    <font>
      <sz val="22"/>
      <color indexed="62"/>
      <name val="Times New Roman"/>
      <family val="1"/>
    </font>
    <font>
      <sz val="14"/>
      <name val="Arial"/>
      <family val="2"/>
    </font>
    <font>
      <sz val="16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NonLinear, Baseline w/Gaps at Wings - No Slip Inner Leg (hm10)
</a:t>
            </a:r>
            <a:r>
              <a:rPr lang="en-US" cap="none" sz="1600" b="0" i="0" u="none" baseline="0">
                <a:solidFill>
                  <a:srgbClr val="9999FF"/>
                </a:solidFill>
                <a:latin typeface="Arial"/>
                <a:ea typeface="Arial"/>
                <a:cs typeface="Arial"/>
              </a:rPr>
              <a:t>With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Without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Bolts in Inner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78"/>
          <c:w val="0.937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'HM10 With IL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'HM10 With IL Bolts'!$U$4:$U$53</c:f>
              <c:numCache>
                <c:ptCount val="50"/>
                <c:pt idx="0">
                  <c:v>0.16664718201513073</c:v>
                </c:pt>
                <c:pt idx="1">
                  <c:v>0.13267813204443057</c:v>
                </c:pt>
                <c:pt idx="2">
                  <c:v>0.40662735944502676</c:v>
                </c:pt>
                <c:pt idx="3">
                  <c:v>0.41630761104928077</c:v>
                </c:pt>
                <c:pt idx="5">
                  <c:v>0.2096000948511553</c:v>
                </c:pt>
                <c:pt idx="6">
                  <c:v>0.18410019121031504</c:v>
                </c:pt>
                <c:pt idx="7">
                  <c:v>0.11117525826343919</c:v>
                </c:pt>
                <c:pt idx="8">
                  <c:v>0.08949685593896949</c:v>
                </c:pt>
                <c:pt idx="9">
                  <c:v>0.17464537541705402</c:v>
                </c:pt>
                <c:pt idx="10">
                  <c:v>0.2603833807367202</c:v>
                </c:pt>
                <c:pt idx="11">
                  <c:v>0.46976865853837957</c:v>
                </c:pt>
                <c:pt idx="12">
                  <c:v>0.16229925830519004</c:v>
                </c:pt>
                <c:pt idx="14">
                  <c:v>0.0917688955125974</c:v>
                </c:pt>
                <c:pt idx="15">
                  <c:v>0.11653638658437758</c:v>
                </c:pt>
                <c:pt idx="16">
                  <c:v>0.3276460541754395</c:v>
                </c:pt>
                <c:pt idx="17">
                  <c:v>0.18868497278226018</c:v>
                </c:pt>
                <c:pt idx="18">
                  <c:v>0.14488276567773226</c:v>
                </c:pt>
                <c:pt idx="19">
                  <c:v>0.4460346290575954</c:v>
                </c:pt>
                <c:pt idx="20">
                  <c:v>0.3097332517172384</c:v>
                </c:pt>
                <c:pt idx="22">
                  <c:v>0.16527552677050283</c:v>
                </c:pt>
                <c:pt idx="23">
                  <c:v>0.15090336254314377</c:v>
                </c:pt>
                <c:pt idx="24">
                  <c:v>0.16934140852965981</c:v>
                </c:pt>
                <c:pt idx="25">
                  <c:v>0.18782636742709916</c:v>
                </c:pt>
                <c:pt idx="26">
                  <c:v>0.36645895347327306</c:v>
                </c:pt>
                <c:pt idx="27">
                  <c:v>0.3516858321809067</c:v>
                </c:pt>
                <c:pt idx="29">
                  <c:v>0.11735643587977428</c:v>
                </c:pt>
                <c:pt idx="30">
                  <c:v>0.17280276623989585</c:v>
                </c:pt>
                <c:pt idx="31">
                  <c:v>0.26502531358507037</c:v>
                </c:pt>
                <c:pt idx="32">
                  <c:v>0.15423311410052576</c:v>
                </c:pt>
                <c:pt idx="33">
                  <c:v>0.07929421821970006</c:v>
                </c:pt>
                <c:pt idx="34">
                  <c:v>0.3120240231550783</c:v>
                </c:pt>
                <c:pt idx="35">
                  <c:v>0.491666094887706</c:v>
                </c:pt>
                <c:pt idx="37">
                  <c:v>0.2791378446666846</c:v>
                </c:pt>
                <c:pt idx="38">
                  <c:v>0.21655072163758785</c:v>
                </c:pt>
                <c:pt idx="39">
                  <c:v>0.09804735658494729</c:v>
                </c:pt>
                <c:pt idx="40">
                  <c:v>0.08630456210161502</c:v>
                </c:pt>
                <c:pt idx="41">
                  <c:v>0.13392968615194928</c:v>
                </c:pt>
                <c:pt idx="42">
                  <c:v>0.2042430165987278</c:v>
                </c:pt>
                <c:pt idx="43">
                  <c:v>0.1561415625408847</c:v>
                </c:pt>
                <c:pt idx="44">
                  <c:v>0.44822397269695474</c:v>
                </c:pt>
                <c:pt idx="46">
                  <c:v>0.16592432418148342</c:v>
                </c:pt>
                <c:pt idx="47">
                  <c:v>0.12473380659902687</c:v>
                </c:pt>
                <c:pt idx="48">
                  <c:v>0.447565166851903</c:v>
                </c:pt>
                <c:pt idx="49">
                  <c:v>0.4021953915154968</c:v>
                </c:pt>
              </c:numCache>
            </c:numRef>
          </c:val>
        </c:ser>
        <c:ser>
          <c:idx val="0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'HM10 Without IL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'HM10 Without IL Bolts'!$U$4:$U$53</c:f>
              <c:numCache>
                <c:ptCount val="50"/>
                <c:pt idx="0">
                  <c:v>0.16664718201513073</c:v>
                </c:pt>
                <c:pt idx="1">
                  <c:v>0.13267813204443057</c:v>
                </c:pt>
                <c:pt idx="2">
                  <c:v>0.40662735944502676</c:v>
                </c:pt>
                <c:pt idx="3">
                  <c:v>0.41630761104928077</c:v>
                </c:pt>
                <c:pt idx="5">
                  <c:v>0.2096000948511553</c:v>
                </c:pt>
                <c:pt idx="6">
                  <c:v>0.18410019121031504</c:v>
                </c:pt>
                <c:pt idx="7">
                  <c:v>0.11117525826343919</c:v>
                </c:pt>
                <c:pt idx="8">
                  <c:v>0.08949685593896949</c:v>
                </c:pt>
                <c:pt idx="9">
                  <c:v>0.17464537541705402</c:v>
                </c:pt>
                <c:pt idx="10">
                  <c:v>0.2603833807367202</c:v>
                </c:pt>
                <c:pt idx="11">
                  <c:v>0.7836440422627968</c:v>
                </c:pt>
                <c:pt idx="12">
                  <c:v>0.16229925830519004</c:v>
                </c:pt>
                <c:pt idx="14">
                  <c:v>0.0917688955125974</c:v>
                </c:pt>
                <c:pt idx="15">
                  <c:v>0.11653638658437758</c:v>
                </c:pt>
                <c:pt idx="16">
                  <c:v>0.3276460541754395</c:v>
                </c:pt>
                <c:pt idx="17">
                  <c:v>0.18868497278226018</c:v>
                </c:pt>
                <c:pt idx="18">
                  <c:v>0.14488276567773226</c:v>
                </c:pt>
                <c:pt idx="19">
                  <c:v>0.7835987540591604</c:v>
                </c:pt>
                <c:pt idx="20">
                  <c:v>0.45623228105389874</c:v>
                </c:pt>
                <c:pt idx="22">
                  <c:v>0.16527552677050283</c:v>
                </c:pt>
                <c:pt idx="23">
                  <c:v>0.15090336254314377</c:v>
                </c:pt>
                <c:pt idx="24">
                  <c:v>0.16934140852965981</c:v>
                </c:pt>
                <c:pt idx="25">
                  <c:v>0.18782636742709916</c:v>
                </c:pt>
                <c:pt idx="26">
                  <c:v>0.561795799657243</c:v>
                </c:pt>
                <c:pt idx="27">
                  <c:v>0.5059870934244052</c:v>
                </c:pt>
                <c:pt idx="29">
                  <c:v>0.11735643587977428</c:v>
                </c:pt>
                <c:pt idx="30">
                  <c:v>0.17280276623989585</c:v>
                </c:pt>
                <c:pt idx="31">
                  <c:v>0.26502531358507037</c:v>
                </c:pt>
                <c:pt idx="32">
                  <c:v>0.15423311410052576</c:v>
                </c:pt>
                <c:pt idx="33">
                  <c:v>0.07929421821970006</c:v>
                </c:pt>
                <c:pt idx="34">
                  <c:v>0.45996504305794994</c:v>
                </c:pt>
                <c:pt idx="35">
                  <c:v>0.8499048459111046</c:v>
                </c:pt>
                <c:pt idx="37">
                  <c:v>0.2791378446666846</c:v>
                </c:pt>
                <c:pt idx="38">
                  <c:v>0.21655072163758785</c:v>
                </c:pt>
                <c:pt idx="39">
                  <c:v>0.09804735658494729</c:v>
                </c:pt>
                <c:pt idx="40">
                  <c:v>0.08630456210161502</c:v>
                </c:pt>
                <c:pt idx="41">
                  <c:v>0.13392968615194928</c:v>
                </c:pt>
                <c:pt idx="42">
                  <c:v>0.2042430165987278</c:v>
                </c:pt>
                <c:pt idx="43">
                  <c:v>0.1561415625408847</c:v>
                </c:pt>
                <c:pt idx="44">
                  <c:v>0.7503091563491705</c:v>
                </c:pt>
                <c:pt idx="46">
                  <c:v>0.16592432418148342</c:v>
                </c:pt>
                <c:pt idx="47">
                  <c:v>0.12473380659902687</c:v>
                </c:pt>
                <c:pt idx="48">
                  <c:v>0.447565166851903</c:v>
                </c:pt>
                <c:pt idx="49">
                  <c:v>0.4021953915154968</c:v>
                </c:pt>
              </c:numCache>
            </c:numRef>
          </c:val>
        </c:ser>
        <c:axId val="43990852"/>
        <c:axId val="31852405"/>
      </c:barChart>
      <c:catAx>
        <c:axId val="4399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852405"/>
        <c:crosses val="autoZero"/>
        <c:auto val="1"/>
        <c:lblOffset val="100"/>
        <c:noMultiLvlLbl val="0"/>
      </c:catAx>
      <c:valAx>
        <c:axId val="31852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90852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NonLinear, Baseline w/Gaps at Wings - No Slip Inner Leg (hm10)
With Bolts in Inner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74"/>
          <c:w val="0.937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'HM10 With IL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'HM10 With IL Bolts'!$U$4:$U$53</c:f>
              <c:numCache>
                <c:ptCount val="50"/>
                <c:pt idx="0">
                  <c:v>0.16664718201513073</c:v>
                </c:pt>
                <c:pt idx="1">
                  <c:v>0.13267813204443057</c:v>
                </c:pt>
                <c:pt idx="2">
                  <c:v>0.40662735944502676</c:v>
                </c:pt>
                <c:pt idx="3">
                  <c:v>0.41630761104928077</c:v>
                </c:pt>
                <c:pt idx="5">
                  <c:v>0.2096000948511553</c:v>
                </c:pt>
                <c:pt idx="6">
                  <c:v>0.18410019121031504</c:v>
                </c:pt>
                <c:pt idx="7">
                  <c:v>0.11117525826343919</c:v>
                </c:pt>
                <c:pt idx="8">
                  <c:v>0.08949685593896949</c:v>
                </c:pt>
                <c:pt idx="9">
                  <c:v>0.17464537541705402</c:v>
                </c:pt>
                <c:pt idx="10">
                  <c:v>0.2603833807367202</c:v>
                </c:pt>
                <c:pt idx="11">
                  <c:v>0.46976865853837957</c:v>
                </c:pt>
                <c:pt idx="12">
                  <c:v>0.16229925830519004</c:v>
                </c:pt>
                <c:pt idx="14">
                  <c:v>0.0917688955125974</c:v>
                </c:pt>
                <c:pt idx="15">
                  <c:v>0.11653638658437758</c:v>
                </c:pt>
                <c:pt idx="16">
                  <c:v>0.3276460541754395</c:v>
                </c:pt>
                <c:pt idx="17">
                  <c:v>0.18868497278226018</c:v>
                </c:pt>
                <c:pt idx="18">
                  <c:v>0.14488276567773226</c:v>
                </c:pt>
                <c:pt idx="19">
                  <c:v>0.4460346290575954</c:v>
                </c:pt>
                <c:pt idx="20">
                  <c:v>0.3097332517172384</c:v>
                </c:pt>
                <c:pt idx="22">
                  <c:v>0.16527552677050283</c:v>
                </c:pt>
                <c:pt idx="23">
                  <c:v>0.15090336254314377</c:v>
                </c:pt>
                <c:pt idx="24">
                  <c:v>0.16934140852965981</c:v>
                </c:pt>
                <c:pt idx="25">
                  <c:v>0.18782636742709916</c:v>
                </c:pt>
                <c:pt idx="26">
                  <c:v>0.36645895347327306</c:v>
                </c:pt>
                <c:pt idx="27">
                  <c:v>0.3516858321809067</c:v>
                </c:pt>
                <c:pt idx="29">
                  <c:v>0.11735643587977428</c:v>
                </c:pt>
                <c:pt idx="30">
                  <c:v>0.17280276623989585</c:v>
                </c:pt>
                <c:pt idx="31">
                  <c:v>0.26502531358507037</c:v>
                </c:pt>
                <c:pt idx="32">
                  <c:v>0.15423311410052576</c:v>
                </c:pt>
                <c:pt idx="33">
                  <c:v>0.07929421821970006</c:v>
                </c:pt>
                <c:pt idx="34">
                  <c:v>0.3120240231550783</c:v>
                </c:pt>
                <c:pt idx="35">
                  <c:v>0.491666094887706</c:v>
                </c:pt>
                <c:pt idx="37">
                  <c:v>0.2791378446666846</c:v>
                </c:pt>
                <c:pt idx="38">
                  <c:v>0.21655072163758785</c:v>
                </c:pt>
                <c:pt idx="39">
                  <c:v>0.09804735658494729</c:v>
                </c:pt>
                <c:pt idx="40">
                  <c:v>0.08630456210161502</c:v>
                </c:pt>
                <c:pt idx="41">
                  <c:v>0.13392968615194928</c:v>
                </c:pt>
                <c:pt idx="42">
                  <c:v>0.2042430165987278</c:v>
                </c:pt>
                <c:pt idx="43">
                  <c:v>0.1561415625408847</c:v>
                </c:pt>
                <c:pt idx="44">
                  <c:v>0.44822397269695474</c:v>
                </c:pt>
                <c:pt idx="46">
                  <c:v>0.16592432418148342</c:v>
                </c:pt>
                <c:pt idx="47">
                  <c:v>0.12473380659902687</c:v>
                </c:pt>
                <c:pt idx="48">
                  <c:v>0.447565166851903</c:v>
                </c:pt>
                <c:pt idx="49">
                  <c:v>0.4021953915154968</c:v>
                </c:pt>
              </c:numCache>
            </c:numRef>
          </c:val>
        </c:ser>
        <c:axId val="36716082"/>
        <c:axId val="8566027"/>
      </c:barChart>
      <c:catAx>
        <c:axId val="3671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566027"/>
        <c:crosses val="autoZero"/>
        <c:auto val="1"/>
        <c:lblOffset val="100"/>
        <c:noMultiLvlLbl val="0"/>
      </c:catAx>
      <c:valAx>
        <c:axId val="856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716082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NonLinear, Baseline w/Gaps at Wings - No Slip Inner Leg (hm10)
No Bolts in Inner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78"/>
          <c:w val="0.937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'HM10 Without IL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'HM10 Without IL Bolts'!$U$4:$U$53</c:f>
              <c:numCache>
                <c:ptCount val="50"/>
                <c:pt idx="0">
                  <c:v>0.16664718201513073</c:v>
                </c:pt>
                <c:pt idx="1">
                  <c:v>0.13267813204443057</c:v>
                </c:pt>
                <c:pt idx="2">
                  <c:v>0.40662735944502676</c:v>
                </c:pt>
                <c:pt idx="3">
                  <c:v>0.41630761104928077</c:v>
                </c:pt>
                <c:pt idx="5">
                  <c:v>0.2096000948511553</c:v>
                </c:pt>
                <c:pt idx="6">
                  <c:v>0.18410019121031504</c:v>
                </c:pt>
                <c:pt idx="7">
                  <c:v>0.11117525826343919</c:v>
                </c:pt>
                <c:pt idx="8">
                  <c:v>0.08949685593896949</c:v>
                </c:pt>
                <c:pt idx="9">
                  <c:v>0.17464537541705402</c:v>
                </c:pt>
                <c:pt idx="10">
                  <c:v>0.2603833807367202</c:v>
                </c:pt>
                <c:pt idx="11">
                  <c:v>0.7836440422627968</c:v>
                </c:pt>
                <c:pt idx="12">
                  <c:v>0.16229925830519004</c:v>
                </c:pt>
                <c:pt idx="14">
                  <c:v>0.0917688955125974</c:v>
                </c:pt>
                <c:pt idx="15">
                  <c:v>0.11653638658437758</c:v>
                </c:pt>
                <c:pt idx="16">
                  <c:v>0.3276460541754395</c:v>
                </c:pt>
                <c:pt idx="17">
                  <c:v>0.18868497278226018</c:v>
                </c:pt>
                <c:pt idx="18">
                  <c:v>0.14488276567773226</c:v>
                </c:pt>
                <c:pt idx="19">
                  <c:v>0.7835987540591604</c:v>
                </c:pt>
                <c:pt idx="20">
                  <c:v>0.45623228105389874</c:v>
                </c:pt>
                <c:pt idx="22">
                  <c:v>0.16527552677050283</c:v>
                </c:pt>
                <c:pt idx="23">
                  <c:v>0.15090336254314377</c:v>
                </c:pt>
                <c:pt idx="24">
                  <c:v>0.16934140852965981</c:v>
                </c:pt>
                <c:pt idx="25">
                  <c:v>0.18782636742709916</c:v>
                </c:pt>
                <c:pt idx="26">
                  <c:v>0.561795799657243</c:v>
                </c:pt>
                <c:pt idx="27">
                  <c:v>0.5059870934244052</c:v>
                </c:pt>
                <c:pt idx="29">
                  <c:v>0.11735643587977428</c:v>
                </c:pt>
                <c:pt idx="30">
                  <c:v>0.17280276623989585</c:v>
                </c:pt>
                <c:pt idx="31">
                  <c:v>0.26502531358507037</c:v>
                </c:pt>
                <c:pt idx="32">
                  <c:v>0.15423311410052576</c:v>
                </c:pt>
                <c:pt idx="33">
                  <c:v>0.07929421821970006</c:v>
                </c:pt>
                <c:pt idx="34">
                  <c:v>0.45996504305794994</c:v>
                </c:pt>
                <c:pt idx="35">
                  <c:v>0.8499048459111046</c:v>
                </c:pt>
                <c:pt idx="37">
                  <c:v>0.2791378446666846</c:v>
                </c:pt>
                <c:pt idx="38">
                  <c:v>0.21655072163758785</c:v>
                </c:pt>
                <c:pt idx="39">
                  <c:v>0.09804735658494729</c:v>
                </c:pt>
                <c:pt idx="40">
                  <c:v>0.08630456210161502</c:v>
                </c:pt>
                <c:pt idx="41">
                  <c:v>0.13392968615194928</c:v>
                </c:pt>
                <c:pt idx="42">
                  <c:v>0.2042430165987278</c:v>
                </c:pt>
                <c:pt idx="43">
                  <c:v>0.1561415625408847</c:v>
                </c:pt>
                <c:pt idx="44">
                  <c:v>0.7503091563491705</c:v>
                </c:pt>
                <c:pt idx="46">
                  <c:v>0.16592432418148342</c:v>
                </c:pt>
                <c:pt idx="47">
                  <c:v>0.12473380659902687</c:v>
                </c:pt>
                <c:pt idx="48">
                  <c:v>0.447565166851903</c:v>
                </c:pt>
                <c:pt idx="49">
                  <c:v>0.4021953915154968</c:v>
                </c:pt>
              </c:numCache>
            </c:numRef>
          </c:val>
        </c:ser>
        <c:axId val="55604304"/>
        <c:axId val="53672977"/>
      </c:barChart>
      <c:catAx>
        <c:axId val="5560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672977"/>
        <c:crosses val="autoZero"/>
        <c:auto val="1"/>
        <c:lblOffset val="100"/>
        <c:noMultiLvlLbl val="0"/>
      </c:catAx>
      <c:valAx>
        <c:axId val="5367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04304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NonLinear, Baseline w/Gaps at Wings - No Slip Inner Leg (hm10c)
</a:t>
            </a:r>
            <a:r>
              <a:rPr lang="en-US" cap="none" sz="1600" b="0" i="0" u="none" baseline="0">
                <a:solidFill>
                  <a:srgbClr val="9999FF"/>
                </a:solidFill>
                <a:latin typeface="Arial"/>
                <a:ea typeface="Arial"/>
                <a:cs typeface="Arial"/>
              </a:rPr>
              <a:t>With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Without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Bolts in Inner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78"/>
          <c:w val="0.937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'HM10c With IL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'HM10c With IL Bolts'!$U$4:$U$53</c:f>
              <c:numCache>
                <c:ptCount val="50"/>
                <c:pt idx="0">
                  <c:v>0.12286093448794676</c:v>
                </c:pt>
                <c:pt idx="1">
                  <c:v>0.12756559426171932</c:v>
                </c:pt>
                <c:pt idx="2">
                  <c:v>0.40859373905738905</c:v>
                </c:pt>
                <c:pt idx="3">
                  <c:v>0.43359383092043513</c:v>
                </c:pt>
                <c:pt idx="5">
                  <c:v>0.2168265454483763</c:v>
                </c:pt>
                <c:pt idx="6">
                  <c:v>0.15547236165413494</c:v>
                </c:pt>
                <c:pt idx="7">
                  <c:v>0.0756060234152907</c:v>
                </c:pt>
                <c:pt idx="8">
                  <c:v>0.11635819774721197</c:v>
                </c:pt>
                <c:pt idx="9">
                  <c:v>0.18219199203925698</c:v>
                </c:pt>
                <c:pt idx="10">
                  <c:v>0.26833625514607223</c:v>
                </c:pt>
                <c:pt idx="11">
                  <c:v>0.4685337588115698</c:v>
                </c:pt>
                <c:pt idx="12">
                  <c:v>0.15426960679650714</c:v>
                </c:pt>
                <c:pt idx="14">
                  <c:v>0.07656648384632925</c:v>
                </c:pt>
                <c:pt idx="15">
                  <c:v>0.18865418589937438</c:v>
                </c:pt>
                <c:pt idx="16">
                  <c:v>0.36283821041297293</c:v>
                </c:pt>
                <c:pt idx="17">
                  <c:v>0.1945077629744342</c:v>
                </c:pt>
                <c:pt idx="18">
                  <c:v>0.14285938770346487</c:v>
                </c:pt>
                <c:pt idx="19">
                  <c:v>0.4599064826989837</c:v>
                </c:pt>
                <c:pt idx="20">
                  <c:v>0.31050065378529035</c:v>
                </c:pt>
                <c:pt idx="22">
                  <c:v>0.16127148172530248</c:v>
                </c:pt>
                <c:pt idx="23">
                  <c:v>0.1949469796329689</c:v>
                </c:pt>
                <c:pt idx="24">
                  <c:v>0.19469432247713117</c:v>
                </c:pt>
                <c:pt idx="25">
                  <c:v>0.18761775223750635</c:v>
                </c:pt>
                <c:pt idx="26">
                  <c:v>0.37688406754687476</c:v>
                </c:pt>
                <c:pt idx="27">
                  <c:v>0.3588324268119694</c:v>
                </c:pt>
                <c:pt idx="29">
                  <c:v>0.12635076564155145</c:v>
                </c:pt>
                <c:pt idx="30">
                  <c:v>0.1956284481462651</c:v>
                </c:pt>
                <c:pt idx="31">
                  <c:v>0.35122537313767677</c:v>
                </c:pt>
                <c:pt idx="32">
                  <c:v>0.18289763148641264</c:v>
                </c:pt>
                <c:pt idx="33">
                  <c:v>0.07873519461437457</c:v>
                </c:pt>
                <c:pt idx="34">
                  <c:v>0.3132310891248034</c:v>
                </c:pt>
                <c:pt idx="35">
                  <c:v>0.5023518800126221</c:v>
                </c:pt>
                <c:pt idx="37">
                  <c:v>0.30909451950935307</c:v>
                </c:pt>
                <c:pt idx="38">
                  <c:v>0.19769412749365345</c:v>
                </c:pt>
                <c:pt idx="39">
                  <c:v>0.128226159285602</c:v>
                </c:pt>
                <c:pt idx="40">
                  <c:v>0.08331395247678836</c:v>
                </c:pt>
                <c:pt idx="41">
                  <c:v>0.14222915146500414</c:v>
                </c:pt>
                <c:pt idx="42">
                  <c:v>0.20694206732211062</c:v>
                </c:pt>
                <c:pt idx="43">
                  <c:v>0.15414181276055255</c:v>
                </c:pt>
                <c:pt idx="44">
                  <c:v>0.45412656680894786</c:v>
                </c:pt>
                <c:pt idx="46">
                  <c:v>0.12184119055553207</c:v>
                </c:pt>
                <c:pt idx="47">
                  <c:v>0.12023093352789545</c:v>
                </c:pt>
                <c:pt idx="48">
                  <c:v>0.4502343789430508</c:v>
                </c:pt>
                <c:pt idx="49">
                  <c:v>0.41905678868376395</c:v>
                </c:pt>
              </c:numCache>
            </c:numRef>
          </c:val>
        </c:ser>
        <c:ser>
          <c:idx val="0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'HM10 Without IL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'HM10c Without IL Bolts'!$U$4:$U$53</c:f>
              <c:numCache>
                <c:ptCount val="50"/>
                <c:pt idx="0">
                  <c:v>0.12286093448794676</c:v>
                </c:pt>
                <c:pt idx="1">
                  <c:v>0.12756559426171932</c:v>
                </c:pt>
                <c:pt idx="2">
                  <c:v>0.40859373905738905</c:v>
                </c:pt>
                <c:pt idx="3">
                  <c:v>0.43359383092043513</c:v>
                </c:pt>
                <c:pt idx="5">
                  <c:v>0.2168265454483763</c:v>
                </c:pt>
                <c:pt idx="6">
                  <c:v>0.15547236165413494</c:v>
                </c:pt>
                <c:pt idx="7">
                  <c:v>0.0756060234152907</c:v>
                </c:pt>
                <c:pt idx="8">
                  <c:v>0.11635819774721197</c:v>
                </c:pt>
                <c:pt idx="9">
                  <c:v>0.18219199203925698</c:v>
                </c:pt>
                <c:pt idx="10">
                  <c:v>0.26833625514607223</c:v>
                </c:pt>
                <c:pt idx="11">
                  <c:v>0.7854015795043242</c:v>
                </c:pt>
                <c:pt idx="12">
                  <c:v>0.15426960679650714</c:v>
                </c:pt>
                <c:pt idx="14">
                  <c:v>0.07656648384632925</c:v>
                </c:pt>
                <c:pt idx="15">
                  <c:v>0.18865418589937438</c:v>
                </c:pt>
                <c:pt idx="16">
                  <c:v>0.36283821041297293</c:v>
                </c:pt>
                <c:pt idx="17">
                  <c:v>0.1945077629744342</c:v>
                </c:pt>
                <c:pt idx="18">
                  <c:v>0.14285938770346487</c:v>
                </c:pt>
                <c:pt idx="19">
                  <c:v>0.8111013548437697</c:v>
                </c:pt>
                <c:pt idx="20">
                  <c:v>0.45388823104472964</c:v>
                </c:pt>
                <c:pt idx="22">
                  <c:v>0.16127148172530248</c:v>
                </c:pt>
                <c:pt idx="23">
                  <c:v>0.1949469796329689</c:v>
                </c:pt>
                <c:pt idx="24">
                  <c:v>0.19469432247713117</c:v>
                </c:pt>
                <c:pt idx="25">
                  <c:v>0.18761775223750635</c:v>
                </c:pt>
                <c:pt idx="26">
                  <c:v>0.5786391930426033</c:v>
                </c:pt>
                <c:pt idx="27">
                  <c:v>0.514448557313253</c:v>
                </c:pt>
                <c:pt idx="29">
                  <c:v>0.12635076564155145</c:v>
                </c:pt>
                <c:pt idx="30">
                  <c:v>0.1956284481462651</c:v>
                </c:pt>
                <c:pt idx="31">
                  <c:v>0.35122537313767677</c:v>
                </c:pt>
                <c:pt idx="32">
                  <c:v>0.18289763148641264</c:v>
                </c:pt>
                <c:pt idx="33">
                  <c:v>0.07873519461437457</c:v>
                </c:pt>
                <c:pt idx="34">
                  <c:v>0.4609307365295548</c:v>
                </c:pt>
                <c:pt idx="35">
                  <c:v>0.8747729924553597</c:v>
                </c:pt>
                <c:pt idx="37">
                  <c:v>0.30909451950935307</c:v>
                </c:pt>
                <c:pt idx="38">
                  <c:v>0.19769412749365345</c:v>
                </c:pt>
                <c:pt idx="39">
                  <c:v>0.128226159285602</c:v>
                </c:pt>
                <c:pt idx="40">
                  <c:v>0.08331395247678836</c:v>
                </c:pt>
                <c:pt idx="41">
                  <c:v>0.14222915146500414</c:v>
                </c:pt>
                <c:pt idx="42">
                  <c:v>0.20694206732211062</c:v>
                </c:pt>
                <c:pt idx="43">
                  <c:v>0.15414181276055255</c:v>
                </c:pt>
                <c:pt idx="44">
                  <c:v>0.7602640738295879</c:v>
                </c:pt>
                <c:pt idx="46">
                  <c:v>0.12184119055553207</c:v>
                </c:pt>
                <c:pt idx="47">
                  <c:v>0.12023093352789545</c:v>
                </c:pt>
                <c:pt idx="48">
                  <c:v>0.4502343789430508</c:v>
                </c:pt>
                <c:pt idx="49">
                  <c:v>0.41905678868376395</c:v>
                </c:pt>
              </c:numCache>
            </c:numRef>
          </c:val>
        </c:ser>
        <c:axId val="39178526"/>
        <c:axId val="63956487"/>
      </c:barChart>
      <c:catAx>
        <c:axId val="3917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56487"/>
        <c:crosses val="autoZero"/>
        <c:auto val="1"/>
        <c:lblOffset val="100"/>
        <c:noMultiLvlLbl val="0"/>
      </c:catAx>
      <c:valAx>
        <c:axId val="63956487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178526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NonLinear, Baseline w/Gaps at Wings - No Slip Inner Leg (hm10c)
With Bolts in Inner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74"/>
          <c:w val="0.937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'HM10c With IL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'HM10c With IL Bolts'!$U$4:$U$53</c:f>
              <c:numCache>
                <c:ptCount val="50"/>
                <c:pt idx="0">
                  <c:v>0.12286093448794676</c:v>
                </c:pt>
                <c:pt idx="1">
                  <c:v>0.12756559426171932</c:v>
                </c:pt>
                <c:pt idx="2">
                  <c:v>0.40859373905738905</c:v>
                </c:pt>
                <c:pt idx="3">
                  <c:v>0.43359383092043513</c:v>
                </c:pt>
                <c:pt idx="5">
                  <c:v>0.2168265454483763</c:v>
                </c:pt>
                <c:pt idx="6">
                  <c:v>0.15547236165413494</c:v>
                </c:pt>
                <c:pt idx="7">
                  <c:v>0.0756060234152907</c:v>
                </c:pt>
                <c:pt idx="8">
                  <c:v>0.11635819774721197</c:v>
                </c:pt>
                <c:pt idx="9">
                  <c:v>0.18219199203925698</c:v>
                </c:pt>
                <c:pt idx="10">
                  <c:v>0.26833625514607223</c:v>
                </c:pt>
                <c:pt idx="11">
                  <c:v>0.4685337588115698</c:v>
                </c:pt>
                <c:pt idx="12">
                  <c:v>0.15426960679650714</c:v>
                </c:pt>
                <c:pt idx="14">
                  <c:v>0.07656648384632925</c:v>
                </c:pt>
                <c:pt idx="15">
                  <c:v>0.18865418589937438</c:v>
                </c:pt>
                <c:pt idx="16">
                  <c:v>0.36283821041297293</c:v>
                </c:pt>
                <c:pt idx="17">
                  <c:v>0.1945077629744342</c:v>
                </c:pt>
                <c:pt idx="18">
                  <c:v>0.14285938770346487</c:v>
                </c:pt>
                <c:pt idx="19">
                  <c:v>0.4599064826989837</c:v>
                </c:pt>
                <c:pt idx="20">
                  <c:v>0.31050065378529035</c:v>
                </c:pt>
                <c:pt idx="22">
                  <c:v>0.16127148172530248</c:v>
                </c:pt>
                <c:pt idx="23">
                  <c:v>0.1949469796329689</c:v>
                </c:pt>
                <c:pt idx="24">
                  <c:v>0.19469432247713117</c:v>
                </c:pt>
                <c:pt idx="25">
                  <c:v>0.18761775223750635</c:v>
                </c:pt>
                <c:pt idx="26">
                  <c:v>0.37688406754687476</c:v>
                </c:pt>
                <c:pt idx="27">
                  <c:v>0.3588324268119694</c:v>
                </c:pt>
                <c:pt idx="29">
                  <c:v>0.12635076564155145</c:v>
                </c:pt>
                <c:pt idx="30">
                  <c:v>0.1956284481462651</c:v>
                </c:pt>
                <c:pt idx="31">
                  <c:v>0.35122537313767677</c:v>
                </c:pt>
                <c:pt idx="32">
                  <c:v>0.18289763148641264</c:v>
                </c:pt>
                <c:pt idx="33">
                  <c:v>0.07873519461437457</c:v>
                </c:pt>
                <c:pt idx="34">
                  <c:v>0.3132310891248034</c:v>
                </c:pt>
                <c:pt idx="35">
                  <c:v>0.5023518800126221</c:v>
                </c:pt>
                <c:pt idx="37">
                  <c:v>0.30909451950935307</c:v>
                </c:pt>
                <c:pt idx="38">
                  <c:v>0.19769412749365345</c:v>
                </c:pt>
                <c:pt idx="39">
                  <c:v>0.128226159285602</c:v>
                </c:pt>
                <c:pt idx="40">
                  <c:v>0.08331395247678836</c:v>
                </c:pt>
                <c:pt idx="41">
                  <c:v>0.14222915146500414</c:v>
                </c:pt>
                <c:pt idx="42">
                  <c:v>0.20694206732211062</c:v>
                </c:pt>
                <c:pt idx="43">
                  <c:v>0.15414181276055255</c:v>
                </c:pt>
                <c:pt idx="44">
                  <c:v>0.45412656680894786</c:v>
                </c:pt>
                <c:pt idx="46">
                  <c:v>0.12184119055553207</c:v>
                </c:pt>
                <c:pt idx="47">
                  <c:v>0.12023093352789545</c:v>
                </c:pt>
                <c:pt idx="48">
                  <c:v>0.4502343789430508</c:v>
                </c:pt>
                <c:pt idx="49">
                  <c:v>0.41905678868376395</c:v>
                </c:pt>
              </c:numCache>
            </c:numRef>
          </c:val>
        </c:ser>
        <c:axId val="25702428"/>
        <c:axId val="32929901"/>
      </c:barChart>
      <c:catAx>
        <c:axId val="25702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929901"/>
        <c:crosses val="autoZero"/>
        <c:auto val="1"/>
        <c:lblOffset val="100"/>
        <c:noMultiLvlLbl val="0"/>
      </c:catAx>
      <c:valAx>
        <c:axId val="32929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02428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NonLinear, Baseline w/Gaps at Wings - No Slip Inner Leg (hm10c)
Without Bolts in Inner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74"/>
          <c:w val="0.937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'HM10c Without IL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'HM10c Without IL Bolts'!$U$4:$U$53</c:f>
              <c:numCache>
                <c:ptCount val="50"/>
                <c:pt idx="0">
                  <c:v>0.12286093448794676</c:v>
                </c:pt>
                <c:pt idx="1">
                  <c:v>0.12756559426171932</c:v>
                </c:pt>
                <c:pt idx="2">
                  <c:v>0.40859373905738905</c:v>
                </c:pt>
                <c:pt idx="3">
                  <c:v>0.43359383092043513</c:v>
                </c:pt>
                <c:pt idx="5">
                  <c:v>0.2168265454483763</c:v>
                </c:pt>
                <c:pt idx="6">
                  <c:v>0.15547236165413494</c:v>
                </c:pt>
                <c:pt idx="7">
                  <c:v>0.0756060234152907</c:v>
                </c:pt>
                <c:pt idx="8">
                  <c:v>0.11635819774721197</c:v>
                </c:pt>
                <c:pt idx="9">
                  <c:v>0.18219199203925698</c:v>
                </c:pt>
                <c:pt idx="10">
                  <c:v>0.26833625514607223</c:v>
                </c:pt>
                <c:pt idx="11">
                  <c:v>0.7854015795043242</c:v>
                </c:pt>
                <c:pt idx="12">
                  <c:v>0.15426960679650714</c:v>
                </c:pt>
                <c:pt idx="14">
                  <c:v>0.07656648384632925</c:v>
                </c:pt>
                <c:pt idx="15">
                  <c:v>0.18865418589937438</c:v>
                </c:pt>
                <c:pt idx="16">
                  <c:v>0.36283821041297293</c:v>
                </c:pt>
                <c:pt idx="17">
                  <c:v>0.1945077629744342</c:v>
                </c:pt>
                <c:pt idx="18">
                  <c:v>0.14285938770346487</c:v>
                </c:pt>
                <c:pt idx="19">
                  <c:v>0.8111013548437697</c:v>
                </c:pt>
                <c:pt idx="20">
                  <c:v>0.45388823104472964</c:v>
                </c:pt>
                <c:pt idx="22">
                  <c:v>0.16127148172530248</c:v>
                </c:pt>
                <c:pt idx="23">
                  <c:v>0.1949469796329689</c:v>
                </c:pt>
                <c:pt idx="24">
                  <c:v>0.19469432247713117</c:v>
                </c:pt>
                <c:pt idx="25">
                  <c:v>0.18761775223750635</c:v>
                </c:pt>
                <c:pt idx="26">
                  <c:v>0.5786391930426033</c:v>
                </c:pt>
                <c:pt idx="27">
                  <c:v>0.514448557313253</c:v>
                </c:pt>
                <c:pt idx="29">
                  <c:v>0.12635076564155145</c:v>
                </c:pt>
                <c:pt idx="30">
                  <c:v>0.1956284481462651</c:v>
                </c:pt>
                <c:pt idx="31">
                  <c:v>0.35122537313767677</c:v>
                </c:pt>
                <c:pt idx="32">
                  <c:v>0.18289763148641264</c:v>
                </c:pt>
                <c:pt idx="33">
                  <c:v>0.07873519461437457</c:v>
                </c:pt>
                <c:pt idx="34">
                  <c:v>0.4609307365295548</c:v>
                </c:pt>
                <c:pt idx="35">
                  <c:v>0.8747729924553597</c:v>
                </c:pt>
                <c:pt idx="37">
                  <c:v>0.30909451950935307</c:v>
                </c:pt>
                <c:pt idx="38">
                  <c:v>0.19769412749365345</c:v>
                </c:pt>
                <c:pt idx="39">
                  <c:v>0.128226159285602</c:v>
                </c:pt>
                <c:pt idx="40">
                  <c:v>0.08331395247678836</c:v>
                </c:pt>
                <c:pt idx="41">
                  <c:v>0.14222915146500414</c:v>
                </c:pt>
                <c:pt idx="42">
                  <c:v>0.20694206732211062</c:v>
                </c:pt>
                <c:pt idx="43">
                  <c:v>0.15414181276055255</c:v>
                </c:pt>
                <c:pt idx="44">
                  <c:v>0.7602640738295879</c:v>
                </c:pt>
                <c:pt idx="46">
                  <c:v>0.12184119055553207</c:v>
                </c:pt>
                <c:pt idx="47">
                  <c:v>0.12023093352789545</c:v>
                </c:pt>
                <c:pt idx="48">
                  <c:v>0.4502343789430508</c:v>
                </c:pt>
                <c:pt idx="49">
                  <c:v>0.41905678868376395</c:v>
                </c:pt>
              </c:numCache>
            </c:numRef>
          </c:val>
        </c:ser>
        <c:axId val="52574410"/>
        <c:axId val="21697731"/>
      </c:barChart>
      <c:catAx>
        <c:axId val="52574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97731"/>
        <c:crosses val="autoZero"/>
        <c:auto val="1"/>
        <c:lblOffset val="100"/>
        <c:noMultiLvlLbl val="0"/>
      </c:catAx>
      <c:valAx>
        <c:axId val="2169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574410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Linear - No Slip Inner Leg (r7)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'Linear r7 With  In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'Linear r7 With  In Bolts'!$U$4:$U$53</c:f>
              <c:numCache>
                <c:ptCount val="50"/>
                <c:pt idx="0">
                  <c:v>0.14222211169111967</c:v>
                </c:pt>
                <c:pt idx="1">
                  <c:v>0.0920790517503344</c:v>
                </c:pt>
                <c:pt idx="2">
                  <c:v>0.3092125669891448</c:v>
                </c:pt>
                <c:pt idx="3">
                  <c:v>0.3123141018410259</c:v>
                </c:pt>
                <c:pt idx="5">
                  <c:v>0.21841899124191946</c:v>
                </c:pt>
                <c:pt idx="6">
                  <c:v>0.2234688651228402</c:v>
                </c:pt>
                <c:pt idx="7">
                  <c:v>0.10708598429369737</c:v>
                </c:pt>
                <c:pt idx="8">
                  <c:v>0.08335613798460381</c:v>
                </c:pt>
                <c:pt idx="9">
                  <c:v>0.11744270518337137</c:v>
                </c:pt>
                <c:pt idx="10">
                  <c:v>0.05909576127031384</c:v>
                </c:pt>
                <c:pt idx="11">
                  <c:v>0.5254677216475178</c:v>
                </c:pt>
                <c:pt idx="12">
                  <c:v>0.09098948916692526</c:v>
                </c:pt>
                <c:pt idx="14">
                  <c:v>0.10852314909797907</c:v>
                </c:pt>
                <c:pt idx="15">
                  <c:v>0.12433358932783917</c:v>
                </c:pt>
                <c:pt idx="16">
                  <c:v>0.29394783851012707</c:v>
                </c:pt>
                <c:pt idx="17">
                  <c:v>0.1758073921956264</c:v>
                </c:pt>
                <c:pt idx="18">
                  <c:v>0.16476859451112658</c:v>
                </c:pt>
                <c:pt idx="19">
                  <c:v>0.574690655996755</c:v>
                </c:pt>
                <c:pt idx="20">
                  <c:v>0.21987772121713509</c:v>
                </c:pt>
                <c:pt idx="22">
                  <c:v>0.1186756426971395</c:v>
                </c:pt>
                <c:pt idx="23">
                  <c:v>0.18958119875676727</c:v>
                </c:pt>
                <c:pt idx="24">
                  <c:v>0.16991476459892332</c:v>
                </c:pt>
                <c:pt idx="25">
                  <c:v>0.16304876971802243</c:v>
                </c:pt>
                <c:pt idx="26">
                  <c:v>0.3143785298268781</c:v>
                </c:pt>
                <c:pt idx="27">
                  <c:v>0.34675044645223563</c:v>
                </c:pt>
                <c:pt idx="29">
                  <c:v>0.14472534691421668</c:v>
                </c:pt>
                <c:pt idx="30">
                  <c:v>0.2100188540676172</c:v>
                </c:pt>
                <c:pt idx="31">
                  <c:v>0.29023319297777783</c:v>
                </c:pt>
                <c:pt idx="32">
                  <c:v>0.18072867185818656</c:v>
                </c:pt>
                <c:pt idx="33">
                  <c:v>0.044113531832843</c:v>
                </c:pt>
                <c:pt idx="34">
                  <c:v>0.19064224540014468</c:v>
                </c:pt>
                <c:pt idx="35">
                  <c:v>0.5881165913529259</c:v>
                </c:pt>
                <c:pt idx="37">
                  <c:v>0.06183585373822859</c:v>
                </c:pt>
                <c:pt idx="38">
                  <c:v>0.059470033317885494</c:v>
                </c:pt>
                <c:pt idx="39">
                  <c:v>0.12030421779731688</c:v>
                </c:pt>
                <c:pt idx="40">
                  <c:v>0.06479916676226159</c:v>
                </c:pt>
                <c:pt idx="41">
                  <c:v>0.194499338997057</c:v>
                </c:pt>
                <c:pt idx="42">
                  <c:v>0.11244857540650816</c:v>
                </c:pt>
                <c:pt idx="43">
                  <c:v>0.08048070400924705</c:v>
                </c:pt>
                <c:pt idx="44">
                  <c:v>0.5027147560303601</c:v>
                </c:pt>
                <c:pt idx="46">
                  <c:v>0.14053049591917188</c:v>
                </c:pt>
                <c:pt idx="47">
                  <c:v>0.08914434193839245</c:v>
                </c:pt>
                <c:pt idx="48">
                  <c:v>0.34354665809827756</c:v>
                </c:pt>
                <c:pt idx="49">
                  <c:v>0.29243128225650383</c:v>
                </c:pt>
              </c:numCache>
            </c:numRef>
          </c:val>
        </c:ser>
        <c:axId val="60112552"/>
        <c:axId val="65263753"/>
      </c:barChart>
      <c:catAx>
        <c:axId val="60112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263753"/>
        <c:crosses val="autoZero"/>
        <c:auto val="1"/>
        <c:lblOffset val="100"/>
        <c:noMultiLvlLbl val="0"/>
      </c:catAx>
      <c:valAx>
        <c:axId val="6526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112552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Linear - No Slip Inner Leg (r7)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With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Without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Added Bolts in Inner Leg</a:t>
            </a:r>
          </a:p>
        </c:rich>
      </c:tx>
      <c:layout>
        <c:manualLayout>
          <c:xMode val="factor"/>
          <c:yMode val="factor"/>
          <c:x val="0.00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236"/>
          <c:w val="0.937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'Linear r7 Without In Bolts'!$T$4:$T$53</c:f>
              <c:strCache>
                <c:ptCount val="50"/>
                <c:pt idx="0">
                  <c:v>cc2b</c:v>
                </c:pt>
                <c:pt idx="1">
                  <c:v>cc2t</c:v>
                </c:pt>
                <c:pt idx="2">
                  <c:v>cc2int</c:v>
                </c:pt>
                <c:pt idx="3">
                  <c:v>cc2inb</c:v>
                </c:pt>
                <c:pt idx="5">
                  <c:v>bc2bl</c:v>
                </c:pt>
                <c:pt idx="6">
                  <c:v>bc2brl</c:v>
                </c:pt>
                <c:pt idx="7">
                  <c:v>bc2bru</c:v>
                </c:pt>
                <c:pt idx="8">
                  <c:v>bc2trl</c:v>
                </c:pt>
                <c:pt idx="9">
                  <c:v>bc2tru</c:v>
                </c:pt>
                <c:pt idx="10">
                  <c:v>bc2tl</c:v>
                </c:pt>
                <c:pt idx="11">
                  <c:v>bc2int</c:v>
                </c:pt>
                <c:pt idx="12">
                  <c:v>bc2inb</c:v>
                </c:pt>
                <c:pt idx="14">
                  <c:v>ab2bl</c:v>
                </c:pt>
                <c:pt idx="15">
                  <c:v>ab2br</c:v>
                </c:pt>
                <c:pt idx="16">
                  <c:v>ab2trl</c:v>
                </c:pt>
                <c:pt idx="17">
                  <c:v>ab2tru</c:v>
                </c:pt>
                <c:pt idx="18">
                  <c:v>ab2tl</c:v>
                </c:pt>
                <c:pt idx="19">
                  <c:v>ab2int</c:v>
                </c:pt>
                <c:pt idx="20">
                  <c:v>ab2inb</c:v>
                </c:pt>
                <c:pt idx="22">
                  <c:v>aabl</c:v>
                </c:pt>
                <c:pt idx="23">
                  <c:v>aabr</c:v>
                </c:pt>
                <c:pt idx="24">
                  <c:v>aatr</c:v>
                </c:pt>
                <c:pt idx="25">
                  <c:v>aatl</c:v>
                </c:pt>
                <c:pt idx="26">
                  <c:v>aaint</c:v>
                </c:pt>
                <c:pt idx="27">
                  <c:v>aainb</c:v>
                </c:pt>
                <c:pt idx="29">
                  <c:v>abbl</c:v>
                </c:pt>
                <c:pt idx="30">
                  <c:v>abbrl</c:v>
                </c:pt>
                <c:pt idx="31">
                  <c:v>abbru</c:v>
                </c:pt>
                <c:pt idx="32">
                  <c:v>abtr</c:v>
                </c:pt>
                <c:pt idx="33">
                  <c:v>abtl</c:v>
                </c:pt>
                <c:pt idx="34">
                  <c:v>abint</c:v>
                </c:pt>
                <c:pt idx="35">
                  <c:v>abinb</c:v>
                </c:pt>
                <c:pt idx="37">
                  <c:v>bcbl</c:v>
                </c:pt>
                <c:pt idx="38">
                  <c:v>bcbrl</c:v>
                </c:pt>
                <c:pt idx="39">
                  <c:v>bcbru</c:v>
                </c:pt>
                <c:pt idx="40">
                  <c:v>bctrl</c:v>
                </c:pt>
                <c:pt idx="41">
                  <c:v>bctru</c:v>
                </c:pt>
                <c:pt idx="42">
                  <c:v>bctl</c:v>
                </c:pt>
                <c:pt idx="43">
                  <c:v>bcint</c:v>
                </c:pt>
                <c:pt idx="44">
                  <c:v>bcinb</c:v>
                </c:pt>
                <c:pt idx="46">
                  <c:v>ccb</c:v>
                </c:pt>
                <c:pt idx="47">
                  <c:v>cct</c:v>
                </c:pt>
                <c:pt idx="48">
                  <c:v>ccint</c:v>
                </c:pt>
                <c:pt idx="49">
                  <c:v>ccinb</c:v>
                </c:pt>
              </c:strCache>
            </c:strRef>
          </c:cat>
          <c:val>
            <c:numRef>
              <c:f>'Linear r7 Without In Bolts'!$U$4:$U$53</c:f>
              <c:numCache>
                <c:ptCount val="50"/>
                <c:pt idx="0">
                  <c:v>0.14222211169111967</c:v>
                </c:pt>
                <c:pt idx="1">
                  <c:v>0.0920790517503344</c:v>
                </c:pt>
                <c:pt idx="2">
                  <c:v>0.3092125669891448</c:v>
                </c:pt>
                <c:pt idx="3">
                  <c:v>0.3123141018410259</c:v>
                </c:pt>
                <c:pt idx="5">
                  <c:v>0.21841899124191946</c:v>
                </c:pt>
                <c:pt idx="6">
                  <c:v>0.2234688651228402</c:v>
                </c:pt>
                <c:pt idx="7">
                  <c:v>0.10708598429369737</c:v>
                </c:pt>
                <c:pt idx="8">
                  <c:v>0.08335613798460381</c:v>
                </c:pt>
                <c:pt idx="9">
                  <c:v>0.11744270518337137</c:v>
                </c:pt>
                <c:pt idx="10">
                  <c:v>0.05909576127031384</c:v>
                </c:pt>
                <c:pt idx="11">
                  <c:v>0.8395481223263441</c:v>
                </c:pt>
                <c:pt idx="12">
                  <c:v>0.09098948916692526</c:v>
                </c:pt>
                <c:pt idx="14">
                  <c:v>0.10852314909797907</c:v>
                </c:pt>
                <c:pt idx="15">
                  <c:v>0.12433358932783917</c:v>
                </c:pt>
                <c:pt idx="16">
                  <c:v>0.29394783851012707</c:v>
                </c:pt>
                <c:pt idx="17">
                  <c:v>0.1758073921956264</c:v>
                </c:pt>
                <c:pt idx="18">
                  <c:v>0.16476859451112658</c:v>
                </c:pt>
                <c:pt idx="19">
                  <c:v>0.9485724824282149</c:v>
                </c:pt>
                <c:pt idx="20">
                  <c:v>0.30210311874360113</c:v>
                </c:pt>
                <c:pt idx="22">
                  <c:v>0.1186756426971395</c:v>
                </c:pt>
                <c:pt idx="23">
                  <c:v>0.18958119875676727</c:v>
                </c:pt>
                <c:pt idx="24">
                  <c:v>0.16991476459892332</c:v>
                </c:pt>
                <c:pt idx="25">
                  <c:v>0.16304876971802243</c:v>
                </c:pt>
                <c:pt idx="26">
                  <c:v>0.47610162682575696</c:v>
                </c:pt>
                <c:pt idx="27">
                  <c:v>0.5209645866797998</c:v>
                </c:pt>
                <c:pt idx="29">
                  <c:v>0.14472534691421668</c:v>
                </c:pt>
                <c:pt idx="30">
                  <c:v>0.2100188540676172</c:v>
                </c:pt>
                <c:pt idx="31">
                  <c:v>0.29023319297777783</c:v>
                </c:pt>
                <c:pt idx="32">
                  <c:v>0.18072867185818656</c:v>
                </c:pt>
                <c:pt idx="33">
                  <c:v>0.044113531832843</c:v>
                </c:pt>
                <c:pt idx="34">
                  <c:v>0.25697043734459385</c:v>
                </c:pt>
                <c:pt idx="35">
                  <c:v>0.9818829224500238</c:v>
                </c:pt>
                <c:pt idx="37">
                  <c:v>0.06183585373822859</c:v>
                </c:pt>
                <c:pt idx="38">
                  <c:v>0.059470033317885494</c:v>
                </c:pt>
                <c:pt idx="39">
                  <c:v>0.12030421779731688</c:v>
                </c:pt>
                <c:pt idx="40">
                  <c:v>0.06479916676226159</c:v>
                </c:pt>
                <c:pt idx="41">
                  <c:v>0.194499338997057</c:v>
                </c:pt>
                <c:pt idx="42">
                  <c:v>0.11244857540650816</c:v>
                </c:pt>
                <c:pt idx="43">
                  <c:v>0.08048070400924705</c:v>
                </c:pt>
                <c:pt idx="44">
                  <c:v>0.8033330978037629</c:v>
                </c:pt>
                <c:pt idx="46">
                  <c:v>0.14053049591917188</c:v>
                </c:pt>
                <c:pt idx="47">
                  <c:v>0.08914434193839245</c:v>
                </c:pt>
                <c:pt idx="48">
                  <c:v>0.34354665809827756</c:v>
                </c:pt>
                <c:pt idx="49">
                  <c:v>0.29243128225650383</c:v>
                </c:pt>
              </c:numCache>
            </c:numRef>
          </c:val>
        </c:ser>
        <c:ser>
          <c:idx val="0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0"/>
              <c:pt idx="0">
                <c:v>cc2b</c:v>
              </c:pt>
              <c:pt idx="1">
                <c:v>cc2t</c:v>
              </c:pt>
              <c:pt idx="2">
                <c:v>cc2int</c:v>
              </c:pt>
              <c:pt idx="3">
                <c:v>cc2inb</c:v>
              </c:pt>
              <c:pt idx="5">
                <c:v>bc2bl</c:v>
              </c:pt>
              <c:pt idx="6">
                <c:v>bc2brl</c:v>
              </c:pt>
              <c:pt idx="7">
                <c:v>bc2bru</c:v>
              </c:pt>
              <c:pt idx="8">
                <c:v>bc2trl</c:v>
              </c:pt>
              <c:pt idx="9">
                <c:v>bc2tru</c:v>
              </c:pt>
              <c:pt idx="10">
                <c:v>bc2tl</c:v>
              </c:pt>
              <c:pt idx="11">
                <c:v>bc2int</c:v>
              </c:pt>
              <c:pt idx="12">
                <c:v>bc2inb</c:v>
              </c:pt>
              <c:pt idx="14">
                <c:v>ab2bl</c:v>
              </c:pt>
              <c:pt idx="15">
                <c:v>ab2br</c:v>
              </c:pt>
              <c:pt idx="16">
                <c:v>ab2trl</c:v>
              </c:pt>
              <c:pt idx="17">
                <c:v>ab2tru</c:v>
              </c:pt>
              <c:pt idx="18">
                <c:v>ab2tl</c:v>
              </c:pt>
              <c:pt idx="19">
                <c:v>ab2int</c:v>
              </c:pt>
              <c:pt idx="20">
                <c:v>ab2inb</c:v>
              </c:pt>
              <c:pt idx="22">
                <c:v>aabl</c:v>
              </c:pt>
              <c:pt idx="23">
                <c:v>aabr</c:v>
              </c:pt>
              <c:pt idx="24">
                <c:v>aatr</c:v>
              </c:pt>
              <c:pt idx="25">
                <c:v>aatl</c:v>
              </c:pt>
              <c:pt idx="26">
                <c:v>aaint</c:v>
              </c:pt>
              <c:pt idx="27">
                <c:v>aainb</c:v>
              </c:pt>
              <c:pt idx="29">
                <c:v>abbl</c:v>
              </c:pt>
              <c:pt idx="30">
                <c:v>abbrl</c:v>
              </c:pt>
              <c:pt idx="31">
                <c:v>abbru</c:v>
              </c:pt>
              <c:pt idx="32">
                <c:v>abtr</c:v>
              </c:pt>
              <c:pt idx="33">
                <c:v>abtl</c:v>
              </c:pt>
              <c:pt idx="34">
                <c:v>abint</c:v>
              </c:pt>
              <c:pt idx="35">
                <c:v>abinb</c:v>
              </c:pt>
              <c:pt idx="37">
                <c:v>bcbl</c:v>
              </c:pt>
              <c:pt idx="38">
                <c:v>bcbrl</c:v>
              </c:pt>
              <c:pt idx="39">
                <c:v>bcbru</c:v>
              </c:pt>
              <c:pt idx="40">
                <c:v>bctrl</c:v>
              </c:pt>
              <c:pt idx="41">
                <c:v>bctru</c:v>
              </c:pt>
              <c:pt idx="42">
                <c:v>bctl</c:v>
              </c:pt>
              <c:pt idx="43">
                <c:v>bcint</c:v>
              </c:pt>
              <c:pt idx="44">
                <c:v>bcinb</c:v>
              </c:pt>
              <c:pt idx="46">
                <c:v>ccb</c:v>
              </c:pt>
              <c:pt idx="47">
                <c:v>cct</c:v>
              </c:pt>
              <c:pt idx="48">
                <c:v>ccint</c:v>
              </c:pt>
              <c:pt idx="49">
                <c:v>ccinb</c:v>
              </c:pt>
            </c:strLit>
          </c:cat>
          <c:val>
            <c:numRef>
              <c:f>'Linear r7 With  In Bolts'!$U$4:$U$53</c:f>
              <c:numCache>
                <c:ptCount val="50"/>
                <c:pt idx="0">
                  <c:v>0.14222211169111967</c:v>
                </c:pt>
                <c:pt idx="1">
                  <c:v>0.0920790517503344</c:v>
                </c:pt>
                <c:pt idx="2">
                  <c:v>0.3092125669891448</c:v>
                </c:pt>
                <c:pt idx="3">
                  <c:v>0.3123141018410259</c:v>
                </c:pt>
                <c:pt idx="5">
                  <c:v>0.21841899124191946</c:v>
                </c:pt>
                <c:pt idx="6">
                  <c:v>0.2234688651228402</c:v>
                </c:pt>
                <c:pt idx="7">
                  <c:v>0.10708598429369737</c:v>
                </c:pt>
                <c:pt idx="8">
                  <c:v>0.08335613798460381</c:v>
                </c:pt>
                <c:pt idx="9">
                  <c:v>0.11744270518337137</c:v>
                </c:pt>
                <c:pt idx="10">
                  <c:v>0.05909576127031384</c:v>
                </c:pt>
                <c:pt idx="11">
                  <c:v>0.5254677216475178</c:v>
                </c:pt>
                <c:pt idx="12">
                  <c:v>0.09098948916692526</c:v>
                </c:pt>
                <c:pt idx="14">
                  <c:v>0.10852314909797907</c:v>
                </c:pt>
                <c:pt idx="15">
                  <c:v>0.12433358932783917</c:v>
                </c:pt>
                <c:pt idx="16">
                  <c:v>0.29394783851012707</c:v>
                </c:pt>
                <c:pt idx="17">
                  <c:v>0.1758073921956264</c:v>
                </c:pt>
                <c:pt idx="18">
                  <c:v>0.16476859451112658</c:v>
                </c:pt>
                <c:pt idx="19">
                  <c:v>0.574690655996755</c:v>
                </c:pt>
                <c:pt idx="20">
                  <c:v>0.21987772121713509</c:v>
                </c:pt>
                <c:pt idx="22">
                  <c:v>0.1186756426971395</c:v>
                </c:pt>
                <c:pt idx="23">
                  <c:v>0.18958119875676727</c:v>
                </c:pt>
                <c:pt idx="24">
                  <c:v>0.16991476459892332</c:v>
                </c:pt>
                <c:pt idx="25">
                  <c:v>0.16304876971802243</c:v>
                </c:pt>
                <c:pt idx="26">
                  <c:v>0.3143785298268781</c:v>
                </c:pt>
                <c:pt idx="27">
                  <c:v>0.34675044645223563</c:v>
                </c:pt>
                <c:pt idx="29">
                  <c:v>0.14472534691421668</c:v>
                </c:pt>
                <c:pt idx="30">
                  <c:v>0.2100188540676172</c:v>
                </c:pt>
                <c:pt idx="31">
                  <c:v>0.29023319297777783</c:v>
                </c:pt>
                <c:pt idx="32">
                  <c:v>0.18072867185818656</c:v>
                </c:pt>
                <c:pt idx="33">
                  <c:v>0.044113531832843</c:v>
                </c:pt>
                <c:pt idx="34">
                  <c:v>0.19064224540014468</c:v>
                </c:pt>
                <c:pt idx="35">
                  <c:v>0.5881165913529259</c:v>
                </c:pt>
                <c:pt idx="37">
                  <c:v>0.06183585373822859</c:v>
                </c:pt>
                <c:pt idx="38">
                  <c:v>0.059470033317885494</c:v>
                </c:pt>
                <c:pt idx="39">
                  <c:v>0.12030421779731688</c:v>
                </c:pt>
                <c:pt idx="40">
                  <c:v>0.06479916676226159</c:v>
                </c:pt>
                <c:pt idx="41">
                  <c:v>0.194499338997057</c:v>
                </c:pt>
                <c:pt idx="42">
                  <c:v>0.11244857540650816</c:v>
                </c:pt>
                <c:pt idx="43">
                  <c:v>0.08048070400924705</c:v>
                </c:pt>
                <c:pt idx="44">
                  <c:v>0.5027147560303601</c:v>
                </c:pt>
                <c:pt idx="46">
                  <c:v>0.14053049591917188</c:v>
                </c:pt>
                <c:pt idx="47">
                  <c:v>0.08914434193839245</c:v>
                </c:pt>
                <c:pt idx="48">
                  <c:v>0.34354665809827756</c:v>
                </c:pt>
                <c:pt idx="49">
                  <c:v>0.29243128225650383</c:v>
                </c:pt>
              </c:numCache>
            </c:numRef>
          </c:val>
        </c:ser>
        <c:axId val="59253046"/>
        <c:axId val="66190655"/>
      </c:barChart>
      <c:catAx>
        <c:axId val="592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190655"/>
        <c:crosses val="autoZero"/>
        <c:auto val="1"/>
        <c:lblOffset val="100"/>
        <c:noMultiLvlLbl val="0"/>
      </c:catAx>
      <c:valAx>
        <c:axId val="66190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253046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7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76200</xdr:rowOff>
    </xdr:from>
    <xdr:to>
      <xdr:col>15</xdr:col>
      <xdr:colOff>304800</xdr:colOff>
      <xdr:row>36</xdr:row>
      <xdr:rowOff>104775</xdr:rowOff>
    </xdr:to>
    <xdr:grpSp>
      <xdr:nvGrpSpPr>
        <xdr:cNvPr id="1" name="Group 107"/>
        <xdr:cNvGrpSpPr>
          <a:grpSpLocks/>
        </xdr:cNvGrpSpPr>
      </xdr:nvGrpSpPr>
      <xdr:grpSpPr>
        <a:xfrm>
          <a:off x="914400" y="942975"/>
          <a:ext cx="8534400" cy="5372100"/>
          <a:chOff x="192" y="864"/>
          <a:chExt cx="5376" cy="3386"/>
        </a:xfrm>
        <a:solidFill>
          <a:srgbClr val="FFFFFF"/>
        </a:solidFill>
      </xdr:grpSpPr>
      <xdr:pic>
        <xdr:nvPicPr>
          <xdr:cNvPr id="2" name="Picture 108"/>
          <xdr:cNvPicPr preferRelativeResize="1">
            <a:picLocks noChangeAspect="1"/>
          </xdr:cNvPicPr>
        </xdr:nvPicPr>
        <xdr:blipFill>
          <a:blip r:embed="rId1"/>
          <a:srcRect l="21548" t="2105" r="22460" b="11367"/>
          <a:stretch>
            <a:fillRect/>
          </a:stretch>
        </xdr:blipFill>
        <xdr:spPr>
          <a:xfrm>
            <a:off x="192" y="912"/>
            <a:ext cx="1134" cy="14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9"/>
          <xdr:cNvPicPr preferRelativeResize="1">
            <a:picLocks noChangeAspect="1"/>
          </xdr:cNvPicPr>
        </xdr:nvPicPr>
        <xdr:blipFill>
          <a:blip r:embed="rId2"/>
          <a:srcRect l="19610" r="19610" b="6736"/>
          <a:stretch>
            <a:fillRect/>
          </a:stretch>
        </xdr:blipFill>
        <xdr:spPr>
          <a:xfrm>
            <a:off x="1584" y="864"/>
            <a:ext cx="1226" cy="15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0"/>
          <xdr:cNvPicPr preferRelativeResize="1">
            <a:picLocks noChangeAspect="1"/>
          </xdr:cNvPicPr>
        </xdr:nvPicPr>
        <xdr:blipFill>
          <a:blip r:embed="rId3"/>
          <a:srcRect l="20523" t="3509" r="21548" b="11087"/>
          <a:stretch>
            <a:fillRect/>
          </a:stretch>
        </xdr:blipFill>
        <xdr:spPr>
          <a:xfrm>
            <a:off x="3072" y="912"/>
            <a:ext cx="1169" cy="14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11"/>
          <xdr:cNvPicPr preferRelativeResize="1">
            <a:picLocks noChangeAspect="1"/>
          </xdr:cNvPicPr>
        </xdr:nvPicPr>
        <xdr:blipFill>
          <a:blip r:embed="rId4"/>
          <a:srcRect l="20523" t="4350" r="19610" b="11367"/>
          <a:stretch>
            <a:fillRect/>
          </a:stretch>
        </xdr:blipFill>
        <xdr:spPr>
          <a:xfrm>
            <a:off x="4319" y="912"/>
            <a:ext cx="1210" cy="13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12"/>
          <xdr:cNvPicPr preferRelativeResize="1">
            <a:picLocks noChangeAspect="1"/>
          </xdr:cNvPicPr>
        </xdr:nvPicPr>
        <xdr:blipFill>
          <a:blip r:embed="rId5"/>
          <a:srcRect l="21548" t="2947" r="22460" b="8140"/>
          <a:stretch>
            <a:fillRect/>
          </a:stretch>
        </xdr:blipFill>
        <xdr:spPr>
          <a:xfrm>
            <a:off x="864" y="2496"/>
            <a:ext cx="1129" cy="14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3"/>
          <xdr:cNvPicPr preferRelativeResize="1">
            <a:picLocks noChangeAspect="1"/>
          </xdr:cNvPicPr>
        </xdr:nvPicPr>
        <xdr:blipFill>
          <a:blip r:embed="rId6"/>
          <a:srcRect l="18698" t="842" r="18698" b="7859"/>
          <a:stretch>
            <a:fillRect/>
          </a:stretch>
        </xdr:blipFill>
        <xdr:spPr>
          <a:xfrm>
            <a:off x="2303" y="2448"/>
            <a:ext cx="1267" cy="15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14"/>
          <xdr:cNvPicPr preferRelativeResize="1">
            <a:picLocks noChangeAspect="1"/>
          </xdr:cNvPicPr>
        </xdr:nvPicPr>
        <xdr:blipFill>
          <a:blip r:embed="rId7"/>
          <a:srcRect l="20523" t="2105" r="20523" b="7859"/>
          <a:stretch>
            <a:fillRect/>
          </a:stretch>
        </xdr:blipFill>
        <xdr:spPr>
          <a:xfrm>
            <a:off x="3793" y="2400"/>
            <a:ext cx="1192" cy="14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64</xdr:row>
      <xdr:rowOff>0</xdr:rowOff>
    </xdr:from>
    <xdr:to>
      <xdr:col>18</xdr:col>
      <xdr:colOff>95250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219075" y="10363200"/>
        <a:ext cx="8277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228600</xdr:colOff>
      <xdr:row>63</xdr:row>
      <xdr:rowOff>133350</xdr:rowOff>
    </xdr:from>
    <xdr:to>
      <xdr:col>31</xdr:col>
      <xdr:colOff>523875</xdr:colOff>
      <xdr:row>94</xdr:row>
      <xdr:rowOff>123825</xdr:rowOff>
    </xdr:to>
    <xdr:graphicFrame>
      <xdr:nvGraphicFramePr>
        <xdr:cNvPr id="2" name="Chart 2"/>
        <xdr:cNvGraphicFramePr/>
      </xdr:nvGraphicFramePr>
      <xdr:xfrm>
        <a:off x="8629650" y="10334625"/>
        <a:ext cx="82772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62</xdr:row>
      <xdr:rowOff>114300</xdr:rowOff>
    </xdr:from>
    <xdr:to>
      <xdr:col>18</xdr:col>
      <xdr:colOff>19050</xdr:colOff>
      <xdr:row>93</xdr:row>
      <xdr:rowOff>104775</xdr:rowOff>
    </xdr:to>
    <xdr:graphicFrame>
      <xdr:nvGraphicFramePr>
        <xdr:cNvPr id="1" name="Chart 1"/>
        <xdr:cNvGraphicFramePr/>
      </xdr:nvGraphicFramePr>
      <xdr:xfrm>
        <a:off x="142875" y="10153650"/>
        <a:ext cx="8277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62</xdr:row>
      <xdr:rowOff>133350</xdr:rowOff>
    </xdr:from>
    <xdr:to>
      <xdr:col>18</xdr:col>
      <xdr:colOff>9525</xdr:colOff>
      <xdr:row>93</xdr:row>
      <xdr:rowOff>123825</xdr:rowOff>
    </xdr:to>
    <xdr:graphicFrame>
      <xdr:nvGraphicFramePr>
        <xdr:cNvPr id="1" name="Chart 1"/>
        <xdr:cNvGraphicFramePr/>
      </xdr:nvGraphicFramePr>
      <xdr:xfrm>
        <a:off x="133350" y="10172700"/>
        <a:ext cx="8277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66675</xdr:colOff>
      <xdr:row>63</xdr:row>
      <xdr:rowOff>0</xdr:rowOff>
    </xdr:from>
    <xdr:to>
      <xdr:col>31</xdr:col>
      <xdr:colOff>361950</xdr:colOff>
      <xdr:row>93</xdr:row>
      <xdr:rowOff>152400</xdr:rowOff>
    </xdr:to>
    <xdr:graphicFrame>
      <xdr:nvGraphicFramePr>
        <xdr:cNvPr id="2" name="Chart 2"/>
        <xdr:cNvGraphicFramePr/>
      </xdr:nvGraphicFramePr>
      <xdr:xfrm>
        <a:off x="8467725" y="10201275"/>
        <a:ext cx="82772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63</xdr:row>
      <xdr:rowOff>38100</xdr:rowOff>
    </xdr:from>
    <xdr:to>
      <xdr:col>18</xdr:col>
      <xdr:colOff>295275</xdr:colOff>
      <xdr:row>94</xdr:row>
      <xdr:rowOff>28575</xdr:rowOff>
    </xdr:to>
    <xdr:graphicFrame>
      <xdr:nvGraphicFramePr>
        <xdr:cNvPr id="1" name="Chart 2"/>
        <xdr:cNvGraphicFramePr/>
      </xdr:nvGraphicFramePr>
      <xdr:xfrm>
        <a:off x="419100" y="10239375"/>
        <a:ext cx="8277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65</xdr:row>
      <xdr:rowOff>28575</xdr:rowOff>
    </xdr:from>
    <xdr:to>
      <xdr:col>18</xdr:col>
      <xdr:colOff>685800</xdr:colOff>
      <xdr:row>96</xdr:row>
      <xdr:rowOff>19050</xdr:rowOff>
    </xdr:to>
    <xdr:graphicFrame>
      <xdr:nvGraphicFramePr>
        <xdr:cNvPr id="1" name="Chart 1"/>
        <xdr:cNvGraphicFramePr/>
      </xdr:nvGraphicFramePr>
      <xdr:xfrm>
        <a:off x="809625" y="10553700"/>
        <a:ext cx="8277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66</xdr:row>
      <xdr:rowOff>66675</xdr:rowOff>
    </xdr:from>
    <xdr:to>
      <xdr:col>18</xdr:col>
      <xdr:colOff>666750</xdr:colOff>
      <xdr:row>97</xdr:row>
      <xdr:rowOff>57150</xdr:rowOff>
    </xdr:to>
    <xdr:graphicFrame>
      <xdr:nvGraphicFramePr>
        <xdr:cNvPr id="1" name="Chart 1"/>
        <xdr:cNvGraphicFramePr/>
      </xdr:nvGraphicFramePr>
      <xdr:xfrm>
        <a:off x="790575" y="10753725"/>
        <a:ext cx="8277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D3"/>
  <sheetViews>
    <sheetView workbookViewId="0" topLeftCell="A3">
      <selection activeCell="J36" sqref="J35:J36"/>
    </sheetView>
  </sheetViews>
  <sheetFormatPr defaultColWidth="9.140625" defaultRowHeight="12.75"/>
  <sheetData>
    <row r="2" ht="27.75">
      <c r="D2" s="11" t="s">
        <v>72</v>
      </c>
    </row>
    <row r="3" ht="27.75">
      <c r="D3" s="11" t="s">
        <v>73</v>
      </c>
    </row>
  </sheetData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69"/>
  <sheetViews>
    <sheetView workbookViewId="0" topLeftCell="A56">
      <selection activeCell="A1" sqref="A1"/>
    </sheetView>
  </sheetViews>
  <sheetFormatPr defaultColWidth="9.140625" defaultRowHeight="12.75"/>
  <cols>
    <col min="3" max="3" width="6.421875" style="1" customWidth="1"/>
    <col min="5" max="7" width="9.140625" style="1" customWidth="1"/>
    <col min="8" max="10" width="9.140625" style="1" hidden="1" customWidth="1"/>
    <col min="11" max="11" width="3.57421875" style="0" customWidth="1"/>
    <col min="12" max="12" width="9.140625" style="1" customWidth="1"/>
    <col min="14" max="14" width="12.8515625" style="2" customWidth="1"/>
    <col min="15" max="15" width="9.140625" style="1" customWidth="1"/>
    <col min="18" max="18" width="2.57421875" style="0" customWidth="1"/>
    <col min="19" max="19" width="13.140625" style="2" customWidth="1"/>
    <col min="21" max="21" width="12.28125" style="9" customWidth="1"/>
    <col min="22" max="22" width="9.140625" style="1" customWidth="1"/>
    <col min="23" max="23" width="2.8515625" style="0" customWidth="1"/>
  </cols>
  <sheetData>
    <row r="1" ht="12.75">
      <c r="A1" s="4" t="s">
        <v>74</v>
      </c>
    </row>
    <row r="2" spans="1:21" ht="12.75" customHeight="1">
      <c r="A2" s="4"/>
      <c r="F2" s="1" t="s">
        <v>46</v>
      </c>
      <c r="L2" s="1" t="s">
        <v>50</v>
      </c>
      <c r="N2" s="15" t="s">
        <v>55</v>
      </c>
      <c r="O2" s="15"/>
      <c r="P2" s="15"/>
      <c r="Q2" s="15"/>
      <c r="S2" s="2" t="s">
        <v>51</v>
      </c>
      <c r="U2" s="14" t="s">
        <v>48</v>
      </c>
    </row>
    <row r="3" spans="1:21" ht="12.75">
      <c r="A3" s="4" t="s">
        <v>49</v>
      </c>
      <c r="E3" s="1" t="s">
        <v>52</v>
      </c>
      <c r="F3" s="1" t="s">
        <v>53</v>
      </c>
      <c r="G3" s="1" t="s">
        <v>54</v>
      </c>
      <c r="H3" s="1" t="s">
        <v>0</v>
      </c>
      <c r="I3" s="1" t="s">
        <v>1</v>
      </c>
      <c r="J3" s="1" t="s">
        <v>2</v>
      </c>
      <c r="L3" s="1" t="s">
        <v>40</v>
      </c>
      <c r="M3" s="1" t="s">
        <v>41</v>
      </c>
      <c r="N3" s="2" t="s">
        <v>56</v>
      </c>
      <c r="O3" s="2" t="s">
        <v>42</v>
      </c>
      <c r="P3" s="2" t="s">
        <v>57</v>
      </c>
      <c r="Q3" s="2" t="s">
        <v>42</v>
      </c>
      <c r="S3" s="2" t="s">
        <v>47</v>
      </c>
      <c r="U3" s="14"/>
    </row>
    <row r="4" spans="1:24" ht="12.75">
      <c r="A4">
        <v>29</v>
      </c>
      <c r="B4" t="s">
        <v>31</v>
      </c>
      <c r="C4" s="1">
        <v>1</v>
      </c>
      <c r="D4">
        <v>113</v>
      </c>
      <c r="E4" s="1">
        <v>-411623</v>
      </c>
      <c r="F4" s="1">
        <v>-314075.7</v>
      </c>
      <c r="G4" s="1">
        <v>-278581.4</v>
      </c>
      <c r="H4" s="1">
        <v>-288832.1</v>
      </c>
      <c r="I4" s="1">
        <v>933106</v>
      </c>
      <c r="J4" s="1">
        <v>-583199.6</v>
      </c>
      <c r="L4" s="1">
        <f>SQRT(E4^2+G4^2)</f>
        <v>497032.2832120264</v>
      </c>
      <c r="M4">
        <v>16</v>
      </c>
      <c r="N4" s="6">
        <f>IF(M4=0,0,L4/M4)</f>
        <v>31064.51770075165</v>
      </c>
      <c r="O4" s="6">
        <f>N4*0.2248</f>
        <v>6983.303579128971</v>
      </c>
      <c r="P4" s="6">
        <f>IF(M4=0,0,-F4/M4)</f>
        <v>19629.73125</v>
      </c>
      <c r="Q4" s="6">
        <f>P4*0.2248</f>
        <v>4412.763585000001</v>
      </c>
      <c r="S4" s="2">
        <v>45796.77795</v>
      </c>
      <c r="T4" t="s">
        <v>31</v>
      </c>
      <c r="U4" s="9">
        <f>IF(M4=0,L4/F4,O4/(S4-Q4*(1-0.118)))</f>
        <v>0.16664718201513073</v>
      </c>
      <c r="X4" s="9"/>
    </row>
    <row r="5" spans="1:24" ht="12.75">
      <c r="A5">
        <v>30</v>
      </c>
      <c r="B5" t="s">
        <v>32</v>
      </c>
      <c r="C5" s="1">
        <v>2</v>
      </c>
      <c r="D5">
        <v>113</v>
      </c>
      <c r="E5" s="1">
        <v>395558.2</v>
      </c>
      <c r="F5" s="1">
        <v>-236310.6</v>
      </c>
      <c r="G5" s="1">
        <v>-86090.87</v>
      </c>
      <c r="H5" s="1">
        <v>176110.3</v>
      </c>
      <c r="I5" s="1">
        <v>478795.2</v>
      </c>
      <c r="J5" s="1">
        <v>-472090.6</v>
      </c>
      <c r="L5" s="1">
        <f>SQRT(E5^2+G5^2)</f>
        <v>404818.3882737998</v>
      </c>
      <c r="M5">
        <v>16</v>
      </c>
      <c r="N5" s="6">
        <f>IF(M5=0,0,L5/M5)</f>
        <v>25301.149267112487</v>
      </c>
      <c r="O5" s="6">
        <f>N5*0.2248</f>
        <v>5687.698355246887</v>
      </c>
      <c r="P5" s="6">
        <f>IF(M5=0,0,-F5/M5)</f>
        <v>14769.4125</v>
      </c>
      <c r="Q5" s="6">
        <f>P5*0.2248</f>
        <v>3320.16393</v>
      </c>
      <c r="S5" s="2">
        <v>45796.77795</v>
      </c>
      <c r="T5" t="s">
        <v>32</v>
      </c>
      <c r="U5" s="9">
        <f>IF(M5=0,L5/F5,O5/(S5-Q5*(1-0.118)))</f>
        <v>0.13267813204443057</v>
      </c>
      <c r="X5" s="9"/>
    </row>
    <row r="6" spans="1:24" ht="12.75">
      <c r="A6">
        <v>37</v>
      </c>
      <c r="B6" t="s">
        <v>64</v>
      </c>
      <c r="C6" s="1">
        <v>3</v>
      </c>
      <c r="D6">
        <v>113</v>
      </c>
      <c r="E6">
        <v>523563.7</v>
      </c>
      <c r="F6">
        <v>1352061</v>
      </c>
      <c r="G6">
        <v>-167763.5</v>
      </c>
      <c r="H6">
        <v>-550557.5</v>
      </c>
      <c r="I6">
        <v>427352.3</v>
      </c>
      <c r="J6">
        <v>695260.8</v>
      </c>
      <c r="L6" s="1">
        <f>SQRT(E6^2+G6^2)</f>
        <v>549784.9942386023</v>
      </c>
      <c r="M6">
        <v>0</v>
      </c>
      <c r="N6" s="6">
        <f>IF(M6=0,0,L6/M6)</f>
        <v>0</v>
      </c>
      <c r="O6" s="6">
        <f>N6*0.2248</f>
        <v>0</v>
      </c>
      <c r="P6" s="6">
        <f>IF(M6=0,0,-F6/M6)</f>
        <v>0</v>
      </c>
      <c r="Q6" s="6">
        <f>P6*0.2248</f>
        <v>0</v>
      </c>
      <c r="S6" s="2">
        <v>45796.77795</v>
      </c>
      <c r="T6" t="s">
        <v>64</v>
      </c>
      <c r="U6" s="9">
        <f>IF(M6=0,L6/F6,O6/(S6-Q6*(1-0.118)))</f>
        <v>0.40662735944502676</v>
      </c>
      <c r="X6" s="9"/>
    </row>
    <row r="7" spans="1:24" ht="12.75">
      <c r="A7">
        <v>44</v>
      </c>
      <c r="B7" t="s">
        <v>71</v>
      </c>
      <c r="C7" s="1">
        <v>4</v>
      </c>
      <c r="D7">
        <v>113</v>
      </c>
      <c r="E7">
        <v>-521642.6</v>
      </c>
      <c r="F7">
        <v>1303751</v>
      </c>
      <c r="G7">
        <v>-149930</v>
      </c>
      <c r="H7">
        <v>542441.7</v>
      </c>
      <c r="I7">
        <v>421100.9</v>
      </c>
      <c r="J7">
        <v>673840.9</v>
      </c>
      <c r="L7" s="1">
        <f>SQRT(E7^2+G7^2)</f>
        <v>542761.4642131109</v>
      </c>
      <c r="M7">
        <v>0</v>
      </c>
      <c r="N7" s="6">
        <f>IF(M7=0,0,L7/M7)</f>
        <v>0</v>
      </c>
      <c r="O7" s="6">
        <f>N7*0.2248</f>
        <v>0</v>
      </c>
      <c r="P7" s="6">
        <f>IF(M7=0,0,-F7/M7)</f>
        <v>0</v>
      </c>
      <c r="Q7" s="6">
        <f>P7*0.2248</f>
        <v>0</v>
      </c>
      <c r="S7" s="2">
        <v>45796.77795</v>
      </c>
      <c r="T7" t="s">
        <v>71</v>
      </c>
      <c r="U7" s="9">
        <f>IF(M7=0,L7/F7,O7/(S7-Q7*(1-0.118)))</f>
        <v>0.41630761104928077</v>
      </c>
      <c r="X7" s="9"/>
    </row>
    <row r="8" spans="1:24" ht="12.75">
      <c r="A8">
        <v>45</v>
      </c>
      <c r="C8" s="1">
        <v>5</v>
      </c>
      <c r="N8" s="6"/>
      <c r="O8" s="6"/>
      <c r="P8" s="6"/>
      <c r="Q8" s="6"/>
      <c r="X8" s="9"/>
    </row>
    <row r="9" spans="1:24" ht="12.75">
      <c r="A9">
        <v>21</v>
      </c>
      <c r="B9" t="s">
        <v>23</v>
      </c>
      <c r="C9" s="1">
        <v>6</v>
      </c>
      <c r="D9">
        <v>112</v>
      </c>
      <c r="E9" s="1">
        <v>-248905.3</v>
      </c>
      <c r="F9" s="1">
        <v>193402.5</v>
      </c>
      <c r="G9" s="1">
        <v>13196.56</v>
      </c>
      <c r="H9" s="1">
        <v>188181</v>
      </c>
      <c r="I9" s="1">
        <v>234374.1</v>
      </c>
      <c r="J9" s="1">
        <v>127763.7</v>
      </c>
      <c r="L9" s="1">
        <f aca="true" t="shared" si="0" ref="L9:L16">SQRT(E9^2+G9^2)</f>
        <v>249254.88473432892</v>
      </c>
      <c r="M9">
        <v>5</v>
      </c>
      <c r="N9" s="6">
        <f aca="true" t="shared" si="1" ref="N9:N16">IF(M9=0,0,L9/M9)</f>
        <v>49850.97694686578</v>
      </c>
      <c r="O9" s="6">
        <f aca="true" t="shared" si="2" ref="O9:O16">N9*0.2248</f>
        <v>11206.499617655429</v>
      </c>
      <c r="P9" s="6">
        <f aca="true" t="shared" si="3" ref="P9:P16">IF(M9=0,0,-F9/M9)</f>
        <v>-38680.5</v>
      </c>
      <c r="Q9" s="6">
        <f aca="true" t="shared" si="4" ref="Q9:Q16">P9*0.2248</f>
        <v>-8695.3764</v>
      </c>
      <c r="S9" s="2">
        <v>45796.77795</v>
      </c>
      <c r="T9" t="s">
        <v>23</v>
      </c>
      <c r="U9" s="9">
        <f aca="true" t="shared" si="5" ref="U9:U16">IF(M9=0,L9/F9,O9/(S9-Q9*(1-0.118)))</f>
        <v>0.2096000948511553</v>
      </c>
      <c r="X9" s="9"/>
    </row>
    <row r="10" spans="1:24" ht="12.75">
      <c r="A10">
        <v>22</v>
      </c>
      <c r="B10" t="s">
        <v>24</v>
      </c>
      <c r="C10" s="1">
        <v>7</v>
      </c>
      <c r="D10">
        <v>112</v>
      </c>
      <c r="E10" s="1">
        <v>-97401.73</v>
      </c>
      <c r="F10" s="1">
        <v>-298863.7</v>
      </c>
      <c r="G10" s="1">
        <v>99163.5</v>
      </c>
      <c r="H10" s="1">
        <v>-259305.7</v>
      </c>
      <c r="I10" s="1">
        <v>-95729.13</v>
      </c>
      <c r="J10" s="1">
        <v>-512127.4</v>
      </c>
      <c r="L10" s="1">
        <f t="shared" si="0"/>
        <v>138998.18969771836</v>
      </c>
      <c r="M10">
        <v>5</v>
      </c>
      <c r="N10" s="6">
        <f t="shared" si="1"/>
        <v>27799.637939543674</v>
      </c>
      <c r="O10" s="6">
        <f t="shared" si="2"/>
        <v>6249.358608809418</v>
      </c>
      <c r="P10" s="6">
        <f t="shared" si="3"/>
        <v>59772.740000000005</v>
      </c>
      <c r="Q10" s="6">
        <f t="shared" si="4"/>
        <v>13436.911952</v>
      </c>
      <c r="S10" s="2">
        <v>45796.77795</v>
      </c>
      <c r="T10" t="s">
        <v>24</v>
      </c>
      <c r="U10" s="9">
        <f t="shared" si="5"/>
        <v>0.18410019121031504</v>
      </c>
      <c r="X10" s="9"/>
    </row>
    <row r="11" spans="1:24" ht="12.75">
      <c r="A11">
        <v>23</v>
      </c>
      <c r="B11" t="s">
        <v>25</v>
      </c>
      <c r="C11" s="1">
        <v>8</v>
      </c>
      <c r="D11">
        <v>112</v>
      </c>
      <c r="E11" s="1">
        <v>-1933.227</v>
      </c>
      <c r="F11" s="1">
        <v>-84389.7</v>
      </c>
      <c r="G11" s="1">
        <v>36972.29</v>
      </c>
      <c r="H11" s="1">
        <v>-44255.95</v>
      </c>
      <c r="I11" s="1">
        <v>-75737.81</v>
      </c>
      <c r="J11" s="1">
        <v>-175000.4</v>
      </c>
      <c r="L11" s="1">
        <f t="shared" si="0"/>
        <v>37022.79830695715</v>
      </c>
      <c r="M11">
        <v>2</v>
      </c>
      <c r="N11" s="6">
        <f t="shared" si="1"/>
        <v>18511.399153478575</v>
      </c>
      <c r="O11" s="6">
        <f t="shared" si="2"/>
        <v>4161.3625297019835</v>
      </c>
      <c r="P11" s="6">
        <f t="shared" si="3"/>
        <v>42194.85</v>
      </c>
      <c r="Q11" s="6">
        <f t="shared" si="4"/>
        <v>9485.40228</v>
      </c>
      <c r="S11" s="2">
        <v>45796.77795</v>
      </c>
      <c r="T11" t="s">
        <v>25</v>
      </c>
      <c r="U11" s="9">
        <f t="shared" si="5"/>
        <v>0.11117525826343919</v>
      </c>
      <c r="X11" s="9"/>
    </row>
    <row r="12" spans="1:24" ht="12.75">
      <c r="A12">
        <v>25</v>
      </c>
      <c r="B12" t="s">
        <v>27</v>
      </c>
      <c r="C12" s="1">
        <v>9</v>
      </c>
      <c r="D12">
        <v>112</v>
      </c>
      <c r="E12" s="1">
        <v>-13155.28</v>
      </c>
      <c r="F12" s="1">
        <v>-220651.2</v>
      </c>
      <c r="G12" s="1">
        <v>-91032.03</v>
      </c>
      <c r="H12" s="1">
        <v>36901.46</v>
      </c>
      <c r="I12" s="1">
        <v>210751.2</v>
      </c>
      <c r="J12" s="1">
        <v>-502638.3</v>
      </c>
      <c r="L12" s="1">
        <f t="shared" si="0"/>
        <v>91977.6705391004</v>
      </c>
      <c r="M12">
        <v>6</v>
      </c>
      <c r="N12" s="6">
        <f t="shared" si="1"/>
        <v>15329.611756516735</v>
      </c>
      <c r="O12" s="6">
        <f t="shared" si="2"/>
        <v>3446.096722864962</v>
      </c>
      <c r="P12" s="6">
        <f t="shared" si="3"/>
        <v>36775.200000000004</v>
      </c>
      <c r="Q12" s="6">
        <f t="shared" si="4"/>
        <v>8267.064960000002</v>
      </c>
      <c r="S12" s="2">
        <v>45796.77795</v>
      </c>
      <c r="T12" t="s">
        <v>27</v>
      </c>
      <c r="U12" s="9">
        <f t="shared" si="5"/>
        <v>0.08949685593896949</v>
      </c>
      <c r="X12" s="9"/>
    </row>
    <row r="13" spans="1:25" ht="12.75">
      <c r="A13">
        <v>26</v>
      </c>
      <c r="B13" t="s">
        <v>28</v>
      </c>
      <c r="C13" s="1">
        <v>10</v>
      </c>
      <c r="D13">
        <v>112</v>
      </c>
      <c r="E13" s="1">
        <v>-118241.5</v>
      </c>
      <c r="F13" s="1">
        <v>87381.77</v>
      </c>
      <c r="G13" s="1">
        <v>21596.15</v>
      </c>
      <c r="H13" s="1">
        <v>-80446.09</v>
      </c>
      <c r="I13" s="1">
        <v>-159559.3</v>
      </c>
      <c r="J13" s="1">
        <v>169753.1</v>
      </c>
      <c r="L13" s="1">
        <f t="shared" si="0"/>
        <v>120197.52916375818</v>
      </c>
      <c r="M13">
        <v>3</v>
      </c>
      <c r="N13" s="6">
        <f t="shared" si="1"/>
        <v>40065.84305458606</v>
      </c>
      <c r="O13" s="6">
        <f t="shared" si="2"/>
        <v>9006.801518670947</v>
      </c>
      <c r="P13" s="6">
        <f t="shared" si="3"/>
        <v>-29127.256666666668</v>
      </c>
      <c r="Q13" s="6">
        <f t="shared" si="4"/>
        <v>-6547.807298666667</v>
      </c>
      <c r="S13" s="2">
        <v>45796.77795</v>
      </c>
      <c r="T13" t="s">
        <v>28</v>
      </c>
      <c r="U13" s="9">
        <f t="shared" si="5"/>
        <v>0.17464537541705402</v>
      </c>
      <c r="X13" s="9"/>
      <c r="Y13" s="2"/>
    </row>
    <row r="14" spans="1:25" ht="12.75">
      <c r="A14">
        <v>24</v>
      </c>
      <c r="B14" t="s">
        <v>26</v>
      </c>
      <c r="C14" s="1">
        <v>11</v>
      </c>
      <c r="D14">
        <v>112</v>
      </c>
      <c r="E14" s="1">
        <v>291506.4</v>
      </c>
      <c r="F14" s="1">
        <v>-101559.4</v>
      </c>
      <c r="G14" s="1">
        <v>275426.5</v>
      </c>
      <c r="H14" s="1">
        <v>112417.6</v>
      </c>
      <c r="I14" s="1">
        <v>-157807.8</v>
      </c>
      <c r="J14" s="1">
        <v>-118874.8</v>
      </c>
      <c r="L14" s="1">
        <f t="shared" si="0"/>
        <v>401043.3120539601</v>
      </c>
      <c r="M14">
        <v>8</v>
      </c>
      <c r="N14" s="6">
        <f t="shared" si="1"/>
        <v>50130.41400674501</v>
      </c>
      <c r="O14" s="6">
        <f t="shared" si="2"/>
        <v>11269.317068716278</v>
      </c>
      <c r="P14" s="6">
        <f t="shared" si="3"/>
        <v>12694.925</v>
      </c>
      <c r="Q14" s="6">
        <f t="shared" si="4"/>
        <v>2853.81914</v>
      </c>
      <c r="S14" s="2">
        <v>45796.77795</v>
      </c>
      <c r="T14" t="s">
        <v>26</v>
      </c>
      <c r="U14" s="9">
        <f t="shared" si="5"/>
        <v>0.2603833807367202</v>
      </c>
      <c r="X14" s="9"/>
      <c r="Y14" s="2"/>
    </row>
    <row r="15" spans="1:25" ht="12.75">
      <c r="A15">
        <v>36</v>
      </c>
      <c r="B15" t="s">
        <v>63</v>
      </c>
      <c r="C15" s="1">
        <v>12</v>
      </c>
      <c r="D15">
        <v>112</v>
      </c>
      <c r="E15">
        <v>601143.6</v>
      </c>
      <c r="F15">
        <v>777418.9</v>
      </c>
      <c r="G15">
        <v>98868.61</v>
      </c>
      <c r="H15">
        <v>-97717.46</v>
      </c>
      <c r="I15">
        <v>107117.5</v>
      </c>
      <c r="J15">
        <v>411528.2</v>
      </c>
      <c r="L15" s="1">
        <f t="shared" si="0"/>
        <v>609219.689327497</v>
      </c>
      <c r="M15">
        <v>3</v>
      </c>
      <c r="N15" s="6">
        <f t="shared" si="1"/>
        <v>203073.22977583235</v>
      </c>
      <c r="O15" s="6">
        <f t="shared" si="2"/>
        <v>45650.86205360711</v>
      </c>
      <c r="P15" s="6">
        <f t="shared" si="3"/>
        <v>-259139.63333333333</v>
      </c>
      <c r="Q15" s="6">
        <f t="shared" si="4"/>
        <v>-58254.58957333333</v>
      </c>
      <c r="S15" s="2">
        <v>45796.77795</v>
      </c>
      <c r="T15" t="s">
        <v>63</v>
      </c>
      <c r="U15" s="9">
        <f t="shared" si="5"/>
        <v>0.46976865853837957</v>
      </c>
      <c r="X15" s="9"/>
      <c r="Y15" s="2"/>
    </row>
    <row r="16" spans="1:24" ht="12.75">
      <c r="A16">
        <v>43</v>
      </c>
      <c r="B16" t="s">
        <v>70</v>
      </c>
      <c r="C16" s="1">
        <v>13</v>
      </c>
      <c r="D16">
        <v>112</v>
      </c>
      <c r="E16">
        <v>223301</v>
      </c>
      <c r="F16">
        <v>1402775</v>
      </c>
      <c r="G16">
        <v>44384.6</v>
      </c>
      <c r="H16">
        <v>636457</v>
      </c>
      <c r="I16">
        <v>-4086.935</v>
      </c>
      <c r="J16">
        <v>731157.5</v>
      </c>
      <c r="L16" s="1">
        <f t="shared" si="0"/>
        <v>227669.34206906296</v>
      </c>
      <c r="M16">
        <v>0</v>
      </c>
      <c r="N16" s="6">
        <f t="shared" si="1"/>
        <v>0</v>
      </c>
      <c r="O16" s="6">
        <f t="shared" si="2"/>
        <v>0</v>
      </c>
      <c r="P16" s="6">
        <f t="shared" si="3"/>
        <v>0</v>
      </c>
      <c r="Q16" s="6">
        <f t="shared" si="4"/>
        <v>0</v>
      </c>
      <c r="S16" s="2">
        <v>45796.77795</v>
      </c>
      <c r="T16" t="s">
        <v>70</v>
      </c>
      <c r="U16" s="9">
        <f t="shared" si="5"/>
        <v>0.16229925830519004</v>
      </c>
      <c r="X16" s="9"/>
    </row>
    <row r="17" spans="1:24" ht="12.75">
      <c r="A17">
        <v>46</v>
      </c>
      <c r="C17" s="1">
        <v>14</v>
      </c>
      <c r="N17" s="6"/>
      <c r="O17" s="6"/>
      <c r="P17" s="6"/>
      <c r="Q17" s="6"/>
      <c r="X17" s="9"/>
    </row>
    <row r="18" spans="1:24" ht="12.75">
      <c r="A18">
        <v>10</v>
      </c>
      <c r="B18" t="s">
        <v>12</v>
      </c>
      <c r="C18" s="1">
        <v>15</v>
      </c>
      <c r="D18">
        <v>111</v>
      </c>
      <c r="E18" s="1">
        <v>-184984.4</v>
      </c>
      <c r="F18" s="1">
        <v>261959.8</v>
      </c>
      <c r="G18" s="1">
        <v>40943.89</v>
      </c>
      <c r="H18" s="1">
        <v>278147.9</v>
      </c>
      <c r="I18" s="1">
        <v>163537.5</v>
      </c>
      <c r="J18" s="1">
        <v>149622.7</v>
      </c>
      <c r="L18" s="1">
        <f aca="true" t="shared" si="6" ref="L18:L24">SQRT(E18^2+G18^2)</f>
        <v>189461.42185598653</v>
      </c>
      <c r="M18">
        <v>9</v>
      </c>
      <c r="N18" s="6">
        <f aca="true" t="shared" si="7" ref="N18:N24">IF(M18=0,0,L18/M18)</f>
        <v>21051.269095109616</v>
      </c>
      <c r="O18" s="6">
        <f aca="true" t="shared" si="8" ref="O18:O24">N18*0.2248</f>
        <v>4732.325292580642</v>
      </c>
      <c r="P18" s="6">
        <f aca="true" t="shared" si="9" ref="P18:P24">IF(M18=0,0,-F18/M18)</f>
        <v>-29106.644444444442</v>
      </c>
      <c r="Q18" s="6">
        <f aca="true" t="shared" si="10" ref="Q18:Q24">P18*0.2248</f>
        <v>-6543.173671111111</v>
      </c>
      <c r="S18" s="2">
        <v>45796.77795</v>
      </c>
      <c r="T18" t="s">
        <v>12</v>
      </c>
      <c r="U18" s="9">
        <f aca="true" t="shared" si="11" ref="U18:U24">IF(M18=0,L18/F18,O18/(S18-Q18*(1-0.118)))</f>
        <v>0.0917688955125974</v>
      </c>
      <c r="W18" s="2"/>
      <c r="X18" s="9"/>
    </row>
    <row r="19" spans="1:24" ht="12.75">
      <c r="A19">
        <v>11</v>
      </c>
      <c r="B19" t="s">
        <v>13</v>
      </c>
      <c r="C19" s="1">
        <v>16</v>
      </c>
      <c r="D19">
        <v>111</v>
      </c>
      <c r="E19" s="1">
        <v>-106222.7</v>
      </c>
      <c r="F19" s="1">
        <v>-342047.6</v>
      </c>
      <c r="G19" s="1">
        <v>-15088.55</v>
      </c>
      <c r="H19" s="1">
        <v>-275781.1</v>
      </c>
      <c r="I19" s="1">
        <v>140139.1</v>
      </c>
      <c r="J19" s="1">
        <v>-713393.9</v>
      </c>
      <c r="L19" s="1">
        <f t="shared" si="6"/>
        <v>107288.98515874078</v>
      </c>
      <c r="M19">
        <v>6</v>
      </c>
      <c r="N19" s="6">
        <f t="shared" si="7"/>
        <v>17881.497526456795</v>
      </c>
      <c r="O19" s="6">
        <f t="shared" si="8"/>
        <v>4019.7606439474876</v>
      </c>
      <c r="P19" s="6">
        <f t="shared" si="9"/>
        <v>57007.93333333333</v>
      </c>
      <c r="Q19" s="6">
        <f t="shared" si="10"/>
        <v>12815.383413333331</v>
      </c>
      <c r="S19" s="2">
        <v>45796.77795</v>
      </c>
      <c r="T19" t="s">
        <v>13</v>
      </c>
      <c r="U19" s="9">
        <f t="shared" si="11"/>
        <v>0.11653638658437758</v>
      </c>
      <c r="X19" s="9"/>
    </row>
    <row r="20" spans="1:24" ht="12.75">
      <c r="A20">
        <v>13</v>
      </c>
      <c r="B20" t="s">
        <v>15</v>
      </c>
      <c r="C20" s="1">
        <v>17</v>
      </c>
      <c r="D20">
        <v>111</v>
      </c>
      <c r="E20" s="1">
        <v>69488.6</v>
      </c>
      <c r="F20" s="1">
        <v>-9246.477</v>
      </c>
      <c r="G20" s="1">
        <v>-110845.2</v>
      </c>
      <c r="H20" s="1">
        <v>7344.644</v>
      </c>
      <c r="I20" s="1">
        <v>313745.4</v>
      </c>
      <c r="J20" s="1">
        <v>-19986.15</v>
      </c>
      <c r="L20" s="1">
        <f t="shared" si="6"/>
        <v>130825.54755474941</v>
      </c>
      <c r="M20">
        <v>2</v>
      </c>
      <c r="N20" s="6">
        <f t="shared" si="7"/>
        <v>65412.77377737471</v>
      </c>
      <c r="O20" s="6">
        <f t="shared" si="8"/>
        <v>14704.791545153834</v>
      </c>
      <c r="P20" s="6">
        <f t="shared" si="9"/>
        <v>4623.2385</v>
      </c>
      <c r="Q20" s="6">
        <f t="shared" si="10"/>
        <v>1039.3040148</v>
      </c>
      <c r="S20" s="2">
        <v>45796.77795</v>
      </c>
      <c r="T20" t="s">
        <v>15</v>
      </c>
      <c r="U20" s="9">
        <f t="shared" si="11"/>
        <v>0.3276460541754395</v>
      </c>
      <c r="X20" s="9"/>
    </row>
    <row r="21" spans="1:24" ht="12.75">
      <c r="A21">
        <v>14</v>
      </c>
      <c r="B21" t="s">
        <v>16</v>
      </c>
      <c r="C21" s="1">
        <v>18</v>
      </c>
      <c r="D21">
        <v>111</v>
      </c>
      <c r="E21" s="1">
        <v>90628.22</v>
      </c>
      <c r="F21" s="1">
        <v>-169100.8</v>
      </c>
      <c r="G21" s="1">
        <v>-86981.61</v>
      </c>
      <c r="H21" s="1">
        <v>175745.5</v>
      </c>
      <c r="I21" s="1">
        <v>262780.8</v>
      </c>
      <c r="J21" s="1">
        <v>-328694.1</v>
      </c>
      <c r="L21" s="1">
        <f t="shared" si="6"/>
        <v>125615.58318361819</v>
      </c>
      <c r="M21">
        <v>4</v>
      </c>
      <c r="N21" s="6">
        <f t="shared" si="7"/>
        <v>31403.895795904547</v>
      </c>
      <c r="O21" s="6">
        <f t="shared" si="8"/>
        <v>7059.595774919342</v>
      </c>
      <c r="P21" s="6">
        <f t="shared" si="9"/>
        <v>42275.2</v>
      </c>
      <c r="Q21" s="6">
        <f t="shared" si="10"/>
        <v>9503.46496</v>
      </c>
      <c r="S21" s="2">
        <v>45796.77795</v>
      </c>
      <c r="T21" t="s">
        <v>16</v>
      </c>
      <c r="U21" s="9">
        <f t="shared" si="11"/>
        <v>0.18868497278226018</v>
      </c>
      <c r="X21" s="9"/>
    </row>
    <row r="22" spans="1:24" ht="12.75">
      <c r="A22">
        <v>12</v>
      </c>
      <c r="B22" t="s">
        <v>14</v>
      </c>
      <c r="C22" s="1">
        <v>19</v>
      </c>
      <c r="D22">
        <v>111</v>
      </c>
      <c r="E22" s="1">
        <v>-159440.1</v>
      </c>
      <c r="F22" s="1">
        <v>94054.41</v>
      </c>
      <c r="G22" s="1">
        <v>7101.217</v>
      </c>
      <c r="H22" s="1">
        <v>-101784.3</v>
      </c>
      <c r="I22" s="1">
        <v>-173583.9</v>
      </c>
      <c r="J22" s="1">
        <v>78258.89</v>
      </c>
      <c r="L22" s="1">
        <f t="shared" si="6"/>
        <v>159598.16029920612</v>
      </c>
      <c r="M22">
        <v>5</v>
      </c>
      <c r="N22" s="6">
        <f t="shared" si="7"/>
        <v>31919.632059841224</v>
      </c>
      <c r="O22" s="6">
        <f t="shared" si="8"/>
        <v>7175.533287052307</v>
      </c>
      <c r="P22" s="6">
        <f t="shared" si="9"/>
        <v>-18810.882</v>
      </c>
      <c r="Q22" s="6">
        <f t="shared" si="10"/>
        <v>-4228.6862736</v>
      </c>
      <c r="S22" s="2">
        <v>45796.77795</v>
      </c>
      <c r="T22" t="s">
        <v>14</v>
      </c>
      <c r="U22" s="9">
        <f t="shared" si="11"/>
        <v>0.14488276567773226</v>
      </c>
      <c r="X22" s="9"/>
    </row>
    <row r="23" spans="1:24" ht="12.75">
      <c r="A23">
        <v>35</v>
      </c>
      <c r="B23" t="s">
        <v>62</v>
      </c>
      <c r="C23" s="1">
        <v>20</v>
      </c>
      <c r="D23">
        <v>111</v>
      </c>
      <c r="E23">
        <v>-269837.6</v>
      </c>
      <c r="F23">
        <v>815064.9</v>
      </c>
      <c r="G23">
        <v>578882.3</v>
      </c>
      <c r="H23">
        <v>-340027.7</v>
      </c>
      <c r="I23">
        <v>-956982.6</v>
      </c>
      <c r="J23">
        <v>578505.3</v>
      </c>
      <c r="L23" s="1">
        <f t="shared" si="6"/>
        <v>638683.8401173542</v>
      </c>
      <c r="M23">
        <v>3.5</v>
      </c>
      <c r="N23" s="6">
        <f t="shared" si="7"/>
        <v>182481.09717638692</v>
      </c>
      <c r="O23" s="6">
        <f t="shared" si="8"/>
        <v>41021.75064525178</v>
      </c>
      <c r="P23" s="6">
        <f t="shared" si="9"/>
        <v>-232875.68571428573</v>
      </c>
      <c r="Q23" s="6">
        <f t="shared" si="10"/>
        <v>-52350.454148571436</v>
      </c>
      <c r="S23" s="2">
        <v>45796.77795</v>
      </c>
      <c r="T23" t="s">
        <v>62</v>
      </c>
      <c r="U23" s="9">
        <f t="shared" si="11"/>
        <v>0.4460346290575954</v>
      </c>
      <c r="X23" s="9"/>
    </row>
    <row r="24" spans="1:24" ht="12.75">
      <c r="A24">
        <v>42</v>
      </c>
      <c r="B24" t="s">
        <v>69</v>
      </c>
      <c r="C24" s="1">
        <v>21</v>
      </c>
      <c r="D24">
        <v>111</v>
      </c>
      <c r="E24">
        <v>548845</v>
      </c>
      <c r="F24">
        <v>1206509</v>
      </c>
      <c r="G24">
        <v>41982.8</v>
      </c>
      <c r="H24">
        <v>539181</v>
      </c>
      <c r="I24">
        <v>-170531.8</v>
      </c>
      <c r="J24">
        <v>647297.4</v>
      </c>
      <c r="L24" s="1">
        <f t="shared" si="6"/>
        <v>550448.3531820583</v>
      </c>
      <c r="M24">
        <v>3.5</v>
      </c>
      <c r="N24" s="6">
        <f t="shared" si="7"/>
        <v>157270.95805201665</v>
      </c>
      <c r="O24" s="6">
        <f t="shared" si="8"/>
        <v>35354.51137009334</v>
      </c>
      <c r="P24" s="6">
        <f t="shared" si="9"/>
        <v>-344716.85714285716</v>
      </c>
      <c r="Q24" s="6">
        <f t="shared" si="10"/>
        <v>-77492.3494857143</v>
      </c>
      <c r="S24" s="2">
        <v>45796.77795</v>
      </c>
      <c r="T24" t="s">
        <v>69</v>
      </c>
      <c r="U24" s="9">
        <f t="shared" si="11"/>
        <v>0.3097332517172384</v>
      </c>
      <c r="X24" s="9"/>
    </row>
    <row r="25" spans="1:24" ht="12.75">
      <c r="A25">
        <v>47</v>
      </c>
      <c r="C25" s="1">
        <v>22</v>
      </c>
      <c r="N25" s="6"/>
      <c r="O25" s="6"/>
      <c r="P25" s="6"/>
      <c r="Q25" s="6"/>
      <c r="X25" s="9"/>
    </row>
    <row r="26" spans="1:24" ht="12.75">
      <c r="A26">
        <v>1</v>
      </c>
      <c r="B26" t="s">
        <v>3</v>
      </c>
      <c r="C26" s="1">
        <v>23</v>
      </c>
      <c r="D26">
        <v>0</v>
      </c>
      <c r="E26" s="1">
        <v>95112.74</v>
      </c>
      <c r="F26" s="1">
        <v>274793.5</v>
      </c>
      <c r="G26" s="1">
        <v>146585.1</v>
      </c>
      <c r="H26" s="1">
        <v>298837.4</v>
      </c>
      <c r="I26" s="1">
        <v>-202565.7</v>
      </c>
      <c r="J26" s="1">
        <v>180521.5</v>
      </c>
      <c r="L26" s="1">
        <f aca="true" t="shared" si="12" ref="L26:L31">SQRT(E26^2+G26^2)</f>
        <v>174738.73311981407</v>
      </c>
      <c r="M26">
        <v>4</v>
      </c>
      <c r="N26" s="6">
        <f aca="true" t="shared" si="13" ref="N26:N31">IF(M26=0,0,L26/M26)</f>
        <v>43684.68327995352</v>
      </c>
      <c r="O26" s="6">
        <f aca="true" t="shared" si="14" ref="O26:O31">N26*0.2248</f>
        <v>9820.31680133355</v>
      </c>
      <c r="P26" s="6">
        <f aca="true" t="shared" si="15" ref="P26:P31">IF(M26=0,0,-F26/M26)</f>
        <v>-68698.375</v>
      </c>
      <c r="Q26" s="6">
        <f aca="true" t="shared" si="16" ref="Q26:Q31">P26*0.2248</f>
        <v>-15443.3947</v>
      </c>
      <c r="S26" s="2">
        <v>45796.77795</v>
      </c>
      <c r="T26" t="s">
        <v>3</v>
      </c>
      <c r="U26" s="9">
        <f aca="true" t="shared" si="17" ref="U26:U31">IF(M26=0,L26/F26,O26/(S26-Q26*(1-0.118)))</f>
        <v>0.16527552677050283</v>
      </c>
      <c r="X26" s="9"/>
    </row>
    <row r="27" spans="1:24" ht="12.75">
      <c r="A27">
        <v>2</v>
      </c>
      <c r="B27" t="s">
        <v>4</v>
      </c>
      <c r="C27" s="1">
        <v>24</v>
      </c>
      <c r="D27">
        <v>0</v>
      </c>
      <c r="E27" s="1">
        <v>-114049.2</v>
      </c>
      <c r="F27" s="1">
        <v>-264010.8</v>
      </c>
      <c r="G27" s="1">
        <v>-96373.46</v>
      </c>
      <c r="H27" s="1">
        <v>-291453.6</v>
      </c>
      <c r="I27" s="1">
        <v>359440.4</v>
      </c>
      <c r="J27" s="1">
        <v>-533990.4</v>
      </c>
      <c r="L27" s="1">
        <f t="shared" si="12"/>
        <v>149315.31673948123</v>
      </c>
      <c r="M27">
        <v>6</v>
      </c>
      <c r="N27" s="6">
        <f t="shared" si="13"/>
        <v>24885.886123246873</v>
      </c>
      <c r="O27" s="6">
        <f t="shared" si="14"/>
        <v>5594.3472005058975</v>
      </c>
      <c r="P27" s="6">
        <f t="shared" si="15"/>
        <v>44001.799999999996</v>
      </c>
      <c r="Q27" s="6">
        <f t="shared" si="16"/>
        <v>9891.60464</v>
      </c>
      <c r="S27" s="2">
        <v>45796.77795</v>
      </c>
      <c r="T27" t="s">
        <v>4</v>
      </c>
      <c r="U27" s="9">
        <f t="shared" si="17"/>
        <v>0.15090336254314377</v>
      </c>
      <c r="X27" s="9"/>
    </row>
    <row r="28" spans="1:24" ht="12.75">
      <c r="A28">
        <v>4</v>
      </c>
      <c r="B28" t="s">
        <v>6</v>
      </c>
      <c r="C28" s="1">
        <v>25</v>
      </c>
      <c r="D28">
        <v>0</v>
      </c>
      <c r="E28" s="1">
        <v>130636.3</v>
      </c>
      <c r="F28" s="1">
        <v>-267431.1</v>
      </c>
      <c r="G28" s="1">
        <v>-104112.2</v>
      </c>
      <c r="H28" s="1">
        <v>285958.4</v>
      </c>
      <c r="I28" s="1">
        <v>390987.4</v>
      </c>
      <c r="J28" s="1">
        <v>-548807.4</v>
      </c>
      <c r="L28" s="1">
        <f t="shared" si="12"/>
        <v>167048.47519965575</v>
      </c>
      <c r="M28">
        <v>6</v>
      </c>
      <c r="N28" s="6">
        <f t="shared" si="13"/>
        <v>27841.412533275958</v>
      </c>
      <c r="O28" s="6">
        <f t="shared" si="14"/>
        <v>6258.749537480436</v>
      </c>
      <c r="P28" s="6">
        <f t="shared" si="15"/>
        <v>44571.85</v>
      </c>
      <c r="Q28" s="6">
        <f t="shared" si="16"/>
        <v>10019.75188</v>
      </c>
      <c r="S28" s="2">
        <v>45796.77795</v>
      </c>
      <c r="T28" t="s">
        <v>6</v>
      </c>
      <c r="U28" s="9">
        <f t="shared" si="17"/>
        <v>0.16934140852965981</v>
      </c>
      <c r="X28" s="9"/>
    </row>
    <row r="29" spans="1:24" ht="12.75">
      <c r="A29">
        <v>3</v>
      </c>
      <c r="B29" t="s">
        <v>5</v>
      </c>
      <c r="C29" s="1">
        <v>26</v>
      </c>
      <c r="D29">
        <v>0</v>
      </c>
      <c r="E29" s="1">
        <v>-134578</v>
      </c>
      <c r="F29" s="1">
        <v>358213.9</v>
      </c>
      <c r="G29" s="1">
        <v>164325</v>
      </c>
      <c r="H29" s="1">
        <v>-391740.4</v>
      </c>
      <c r="I29" s="1">
        <v>-252227.1</v>
      </c>
      <c r="J29" s="1">
        <v>242267.1</v>
      </c>
      <c r="L29" s="1">
        <f t="shared" si="12"/>
        <v>212400.4324595409</v>
      </c>
      <c r="M29">
        <v>4</v>
      </c>
      <c r="N29" s="6">
        <f t="shared" si="13"/>
        <v>53100.108114885224</v>
      </c>
      <c r="O29" s="6">
        <f t="shared" si="14"/>
        <v>11936.904304226198</v>
      </c>
      <c r="P29" s="6">
        <f t="shared" si="15"/>
        <v>-89553.475</v>
      </c>
      <c r="Q29" s="6">
        <f t="shared" si="16"/>
        <v>-20131.621180000002</v>
      </c>
      <c r="S29" s="2">
        <v>45796.77795</v>
      </c>
      <c r="T29" t="s">
        <v>5</v>
      </c>
      <c r="U29" s="9">
        <f t="shared" si="17"/>
        <v>0.18782636742709916</v>
      </c>
      <c r="X29" s="9"/>
    </row>
    <row r="30" spans="1:24" ht="12.75">
      <c r="A30">
        <v>31</v>
      </c>
      <c r="B30" t="s">
        <v>58</v>
      </c>
      <c r="C30" s="1">
        <v>27</v>
      </c>
      <c r="D30">
        <v>0</v>
      </c>
      <c r="E30">
        <v>-466575.9</v>
      </c>
      <c r="F30">
        <v>1095216</v>
      </c>
      <c r="G30">
        <v>401105.9</v>
      </c>
      <c r="H30">
        <v>-398628</v>
      </c>
      <c r="I30">
        <v>-531762.2</v>
      </c>
      <c r="J30">
        <v>830166.7</v>
      </c>
      <c r="L30" s="1">
        <f t="shared" si="12"/>
        <v>615287.7485174071</v>
      </c>
      <c r="M30">
        <v>3.5</v>
      </c>
      <c r="N30" s="6">
        <f t="shared" si="13"/>
        <v>175796.49957640204</v>
      </c>
      <c r="O30" s="6">
        <f t="shared" si="14"/>
        <v>39519.05310477518</v>
      </c>
      <c r="P30" s="6">
        <f t="shared" si="15"/>
        <v>-312918.85714285716</v>
      </c>
      <c r="Q30" s="6">
        <f t="shared" si="16"/>
        <v>-70344.15908571429</v>
      </c>
      <c r="S30" s="2">
        <v>45796.77795</v>
      </c>
      <c r="T30" t="s">
        <v>58</v>
      </c>
      <c r="U30" s="9">
        <f t="shared" si="17"/>
        <v>0.36645895347327306</v>
      </c>
      <c r="X30" s="9"/>
    </row>
    <row r="31" spans="1:24" ht="12.75">
      <c r="A31">
        <v>38</v>
      </c>
      <c r="B31" t="s">
        <v>65</v>
      </c>
      <c r="C31" s="1">
        <v>28</v>
      </c>
      <c r="D31">
        <v>0</v>
      </c>
      <c r="E31">
        <v>484510.9</v>
      </c>
      <c r="F31">
        <v>1280703</v>
      </c>
      <c r="G31">
        <v>430323.2</v>
      </c>
      <c r="H31">
        <v>441964</v>
      </c>
      <c r="I31">
        <v>-550173.8</v>
      </c>
      <c r="J31">
        <v>999999</v>
      </c>
      <c r="L31" s="1">
        <f t="shared" si="12"/>
        <v>648019.188509916</v>
      </c>
      <c r="M31">
        <v>3.5</v>
      </c>
      <c r="N31" s="6">
        <f t="shared" si="13"/>
        <v>185148.3395742617</v>
      </c>
      <c r="O31" s="6">
        <f t="shared" si="14"/>
        <v>41621.346736294036</v>
      </c>
      <c r="P31" s="6">
        <f t="shared" si="15"/>
        <v>-365915.14285714284</v>
      </c>
      <c r="Q31" s="6">
        <f t="shared" si="16"/>
        <v>-82257.72411428571</v>
      </c>
      <c r="S31" s="2">
        <v>45796.77795</v>
      </c>
      <c r="T31" t="s">
        <v>65</v>
      </c>
      <c r="U31" s="9">
        <f t="shared" si="17"/>
        <v>0.3516858321809067</v>
      </c>
      <c r="X31" s="9"/>
    </row>
    <row r="32" spans="1:24" ht="12.75">
      <c r="A32">
        <v>48</v>
      </c>
      <c r="C32" s="1">
        <v>29</v>
      </c>
      <c r="N32" s="6"/>
      <c r="O32" s="6"/>
      <c r="P32" s="6"/>
      <c r="Q32" s="6"/>
      <c r="X32" s="9"/>
    </row>
    <row r="33" spans="1:24" ht="12.75">
      <c r="A33">
        <v>5</v>
      </c>
      <c r="B33" t="s">
        <v>7</v>
      </c>
      <c r="C33" s="1">
        <v>30</v>
      </c>
      <c r="D33">
        <v>101</v>
      </c>
      <c r="E33" s="1">
        <v>122450.5</v>
      </c>
      <c r="F33" s="1">
        <v>44553.73</v>
      </c>
      <c r="G33" s="1">
        <v>-20485.89</v>
      </c>
      <c r="H33" s="1">
        <v>42935.16</v>
      </c>
      <c r="I33" s="1">
        <v>-101515.4</v>
      </c>
      <c r="J33" s="1">
        <v>24113.43</v>
      </c>
      <c r="L33" s="1">
        <f aca="true" t="shared" si="18" ref="L33:L39">SQRT(E33^2+G33^2)</f>
        <v>124152.31225934578</v>
      </c>
      <c r="M33">
        <v>5</v>
      </c>
      <c r="N33" s="6">
        <f aca="true" t="shared" si="19" ref="N33:N39">IF(M33=0,0,L33/M33)</f>
        <v>24830.462451869156</v>
      </c>
      <c r="O33" s="6">
        <f aca="true" t="shared" si="20" ref="O33:O39">N33*0.2248</f>
        <v>5581.887959180186</v>
      </c>
      <c r="P33" s="6">
        <f aca="true" t="shared" si="21" ref="P33:P39">IF(M33=0,0,-F33/M33)</f>
        <v>-8910.746000000001</v>
      </c>
      <c r="Q33" s="6">
        <f aca="true" t="shared" si="22" ref="Q33:Q39">P33*0.2248</f>
        <v>-2003.1357008000002</v>
      </c>
      <c r="S33" s="2">
        <v>45796.77795</v>
      </c>
      <c r="T33" t="s">
        <v>7</v>
      </c>
      <c r="U33" s="9">
        <f aca="true" t="shared" si="23" ref="U33:U39">IF(M33=0,L33/F33,O33/(S33-Q33*(1-0.118)))</f>
        <v>0.11735643587977428</v>
      </c>
      <c r="X33" s="9"/>
    </row>
    <row r="34" spans="1:24" ht="12.75">
      <c r="A34">
        <v>6</v>
      </c>
      <c r="B34" t="s">
        <v>8</v>
      </c>
      <c r="C34" s="1">
        <v>31</v>
      </c>
      <c r="D34">
        <v>101</v>
      </c>
      <c r="E34" s="1">
        <v>-69496.85</v>
      </c>
      <c r="F34" s="1">
        <v>-209821.7</v>
      </c>
      <c r="G34" s="1">
        <v>-83758.06</v>
      </c>
      <c r="H34" s="1">
        <v>-222079</v>
      </c>
      <c r="I34" s="1">
        <v>234190.1</v>
      </c>
      <c r="J34" s="1">
        <v>-400415.3</v>
      </c>
      <c r="L34" s="1">
        <f t="shared" si="18"/>
        <v>108835.76973994396</v>
      </c>
      <c r="M34">
        <v>4</v>
      </c>
      <c r="N34" s="6">
        <f t="shared" si="19"/>
        <v>27208.94243498599</v>
      </c>
      <c r="O34" s="6">
        <f t="shared" si="20"/>
        <v>6116.570259384851</v>
      </c>
      <c r="P34" s="6">
        <f t="shared" si="21"/>
        <v>52455.425</v>
      </c>
      <c r="Q34" s="6">
        <f t="shared" si="22"/>
        <v>11791.97954</v>
      </c>
      <c r="S34" s="2">
        <v>45796.77795</v>
      </c>
      <c r="T34" t="s">
        <v>8</v>
      </c>
      <c r="U34" s="9">
        <f t="shared" si="23"/>
        <v>0.17280276623989585</v>
      </c>
      <c r="X34" s="9"/>
    </row>
    <row r="35" spans="1:24" ht="12.75">
      <c r="A35">
        <v>7</v>
      </c>
      <c r="B35" t="s">
        <v>9</v>
      </c>
      <c r="C35" s="1">
        <v>32</v>
      </c>
      <c r="D35">
        <v>101</v>
      </c>
      <c r="E35" s="1">
        <v>-63723.67</v>
      </c>
      <c r="F35" s="1">
        <v>28396.8</v>
      </c>
      <c r="G35" s="1">
        <v>-95274.65</v>
      </c>
      <c r="H35" s="1">
        <v>14186.5</v>
      </c>
      <c r="I35" s="1">
        <v>272203.6</v>
      </c>
      <c r="J35" s="1">
        <v>71173.5</v>
      </c>
      <c r="L35" s="1">
        <f t="shared" si="18"/>
        <v>114620.96252820162</v>
      </c>
      <c r="M35">
        <v>2</v>
      </c>
      <c r="N35" s="6">
        <f t="shared" si="19"/>
        <v>57310.48126410081</v>
      </c>
      <c r="O35" s="6">
        <f t="shared" si="20"/>
        <v>12883.396188169861</v>
      </c>
      <c r="P35" s="6">
        <f t="shared" si="21"/>
        <v>-14198.4</v>
      </c>
      <c r="Q35" s="6">
        <f t="shared" si="22"/>
        <v>-3191.80032</v>
      </c>
      <c r="S35" s="2">
        <v>45796.77795</v>
      </c>
      <c r="T35" t="s">
        <v>9</v>
      </c>
      <c r="U35" s="9">
        <f t="shared" si="23"/>
        <v>0.26502531358507037</v>
      </c>
      <c r="X35" s="9"/>
    </row>
    <row r="36" spans="1:24" ht="12.75">
      <c r="A36">
        <v>9</v>
      </c>
      <c r="B36" t="s">
        <v>11</v>
      </c>
      <c r="C36" s="1">
        <v>33</v>
      </c>
      <c r="D36">
        <v>101</v>
      </c>
      <c r="E36" s="1">
        <v>130646.1</v>
      </c>
      <c r="F36" s="1">
        <v>-357915</v>
      </c>
      <c r="G36" s="1">
        <v>-49856.55</v>
      </c>
      <c r="H36" s="1">
        <v>290116.8</v>
      </c>
      <c r="I36" s="1">
        <v>235814</v>
      </c>
      <c r="J36" s="1">
        <v>-740738.4</v>
      </c>
      <c r="L36" s="1">
        <f t="shared" si="18"/>
        <v>139835.9003371899</v>
      </c>
      <c r="M36">
        <v>6</v>
      </c>
      <c r="N36" s="6">
        <f t="shared" si="19"/>
        <v>23305.98338953165</v>
      </c>
      <c r="O36" s="6">
        <f t="shared" si="20"/>
        <v>5239.185065966715</v>
      </c>
      <c r="P36" s="6">
        <f t="shared" si="21"/>
        <v>59652.5</v>
      </c>
      <c r="Q36" s="6">
        <f t="shared" si="22"/>
        <v>13409.882</v>
      </c>
      <c r="S36" s="2">
        <v>45796.77795</v>
      </c>
      <c r="T36" t="s">
        <v>11</v>
      </c>
      <c r="U36" s="9">
        <f t="shared" si="23"/>
        <v>0.15423311410052576</v>
      </c>
      <c r="W36" s="2"/>
      <c r="X36" s="9"/>
    </row>
    <row r="37" spans="1:24" ht="12.75">
      <c r="A37">
        <v>8</v>
      </c>
      <c r="B37" t="s">
        <v>10</v>
      </c>
      <c r="C37" s="1">
        <v>34</v>
      </c>
      <c r="D37">
        <v>101</v>
      </c>
      <c r="E37" s="1">
        <v>162595.7</v>
      </c>
      <c r="F37" s="1">
        <v>299667.4</v>
      </c>
      <c r="G37" s="1">
        <v>35113.64</v>
      </c>
      <c r="H37" s="1">
        <v>-319714.6</v>
      </c>
      <c r="I37" s="1">
        <v>139042.7</v>
      </c>
      <c r="J37" s="1">
        <v>180060.9</v>
      </c>
      <c r="L37" s="1">
        <f t="shared" si="18"/>
        <v>166344.009127289</v>
      </c>
      <c r="M37">
        <v>9</v>
      </c>
      <c r="N37" s="6">
        <f t="shared" si="19"/>
        <v>18482.66768080989</v>
      </c>
      <c r="O37" s="6">
        <f t="shared" si="20"/>
        <v>4154.903694646063</v>
      </c>
      <c r="P37" s="6">
        <f t="shared" si="21"/>
        <v>-33296.37777777778</v>
      </c>
      <c r="Q37" s="6">
        <f t="shared" si="22"/>
        <v>-7485.025724444445</v>
      </c>
      <c r="S37" s="2">
        <v>45796.77795</v>
      </c>
      <c r="T37" t="s">
        <v>10</v>
      </c>
      <c r="U37" s="9">
        <f t="shared" si="23"/>
        <v>0.07929421821970006</v>
      </c>
      <c r="W37" s="2"/>
      <c r="X37" s="9"/>
    </row>
    <row r="38" spans="1:24" ht="12.75">
      <c r="A38">
        <v>32</v>
      </c>
      <c r="B38" t="s">
        <v>59</v>
      </c>
      <c r="C38" s="1">
        <v>35</v>
      </c>
      <c r="D38">
        <v>101</v>
      </c>
      <c r="E38">
        <v>-553804.3</v>
      </c>
      <c r="F38">
        <v>1204168</v>
      </c>
      <c r="G38">
        <v>8861.091</v>
      </c>
      <c r="H38">
        <v>-552371.3</v>
      </c>
      <c r="I38">
        <v>-165493.3</v>
      </c>
      <c r="J38">
        <v>643924.9</v>
      </c>
      <c r="L38" s="1">
        <f t="shared" si="18"/>
        <v>553875.1859690055</v>
      </c>
      <c r="M38">
        <v>3.5</v>
      </c>
      <c r="N38" s="6">
        <f t="shared" si="19"/>
        <v>158250.05313400156</v>
      </c>
      <c r="O38" s="6">
        <f t="shared" si="20"/>
        <v>35574.61194452355</v>
      </c>
      <c r="P38" s="6">
        <f t="shared" si="21"/>
        <v>-344048</v>
      </c>
      <c r="Q38" s="6">
        <f t="shared" si="22"/>
        <v>-77341.9904</v>
      </c>
      <c r="S38" s="2">
        <v>45796.77795</v>
      </c>
      <c r="T38" t="s">
        <v>59</v>
      </c>
      <c r="U38" s="9">
        <f t="shared" si="23"/>
        <v>0.3120240231550783</v>
      </c>
      <c r="X38" s="9"/>
    </row>
    <row r="39" spans="1:24" ht="12.75">
      <c r="A39">
        <v>39</v>
      </c>
      <c r="B39" t="s">
        <v>66</v>
      </c>
      <c r="C39" s="1">
        <v>36</v>
      </c>
      <c r="D39">
        <v>101</v>
      </c>
      <c r="E39">
        <v>285369.8</v>
      </c>
      <c r="F39">
        <v>842203.6</v>
      </c>
      <c r="G39">
        <v>656447.7</v>
      </c>
      <c r="H39">
        <v>354748.8</v>
      </c>
      <c r="I39">
        <v>-1002133</v>
      </c>
      <c r="J39">
        <v>601904.5</v>
      </c>
      <c r="L39" s="1">
        <f t="shared" si="18"/>
        <v>715792.9208837776</v>
      </c>
      <c r="M39">
        <v>3.5</v>
      </c>
      <c r="N39" s="6">
        <f t="shared" si="19"/>
        <v>204512.26310965072</v>
      </c>
      <c r="O39" s="6">
        <f t="shared" si="20"/>
        <v>45974.35674704948</v>
      </c>
      <c r="P39" s="6">
        <f t="shared" si="21"/>
        <v>-240629.6</v>
      </c>
      <c r="Q39" s="6">
        <f t="shared" si="22"/>
        <v>-54093.53408</v>
      </c>
      <c r="S39" s="2">
        <v>45796.77795</v>
      </c>
      <c r="T39" t="s">
        <v>66</v>
      </c>
      <c r="U39" s="9">
        <f t="shared" si="23"/>
        <v>0.491666094887706</v>
      </c>
      <c r="X39" s="9"/>
    </row>
    <row r="40" spans="1:24" ht="12.75">
      <c r="A40">
        <v>49</v>
      </c>
      <c r="C40" s="1">
        <v>37</v>
      </c>
      <c r="N40" s="6"/>
      <c r="O40" s="6"/>
      <c r="P40" s="6"/>
      <c r="Q40" s="6"/>
      <c r="W40" s="2"/>
      <c r="X40" s="9"/>
    </row>
    <row r="41" spans="1:24" ht="12.75">
      <c r="A41">
        <v>15</v>
      </c>
      <c r="B41" t="s">
        <v>17</v>
      </c>
      <c r="C41" s="1">
        <v>38</v>
      </c>
      <c r="D41">
        <v>102</v>
      </c>
      <c r="E41" s="1">
        <v>-305645.4</v>
      </c>
      <c r="F41" s="1">
        <v>-125911.5</v>
      </c>
      <c r="G41" s="1">
        <v>293769.5</v>
      </c>
      <c r="H41" s="1">
        <v>-136891.6</v>
      </c>
      <c r="I41" s="1">
        <v>-143334.6</v>
      </c>
      <c r="J41" s="1">
        <v>-153902</v>
      </c>
      <c r="L41" s="1">
        <f aca="true" t="shared" si="24" ref="L41:L48">SQRT(E41^2+G41^2)</f>
        <v>423933.52034418087</v>
      </c>
      <c r="M41">
        <v>8</v>
      </c>
      <c r="N41" s="6">
        <f aca="true" t="shared" si="25" ref="N41:N48">IF(M41=0,0,L41/M41)</f>
        <v>52991.69004302261</v>
      </c>
      <c r="O41" s="6">
        <f aca="true" t="shared" si="26" ref="O41:O48">N41*0.2248</f>
        <v>11912.531921671482</v>
      </c>
      <c r="P41" s="6">
        <f aca="true" t="shared" si="27" ref="P41:P48">IF(M41=0,0,-F41/M41)</f>
        <v>15738.9375</v>
      </c>
      <c r="Q41" s="6">
        <f aca="true" t="shared" si="28" ref="Q41:Q48">P41*0.2248</f>
        <v>3538.11315</v>
      </c>
      <c r="S41" s="2">
        <v>45796.77795</v>
      </c>
      <c r="T41" t="s">
        <v>17</v>
      </c>
      <c r="U41" s="9">
        <f aca="true" t="shared" si="29" ref="U41:U48">IF(M41=0,L41/F41,O41/(S41-Q41*(1-0.118)))</f>
        <v>0.2791378446666846</v>
      </c>
      <c r="X41" s="9"/>
    </row>
    <row r="42" spans="1:24" ht="12.75">
      <c r="A42">
        <v>16</v>
      </c>
      <c r="B42" t="s">
        <v>18</v>
      </c>
      <c r="C42" s="1">
        <v>39</v>
      </c>
      <c r="D42">
        <v>102</v>
      </c>
      <c r="E42" s="1">
        <v>102814</v>
      </c>
      <c r="F42" s="1">
        <v>-41616.64</v>
      </c>
      <c r="G42" s="1">
        <v>70033.08</v>
      </c>
      <c r="H42" s="1">
        <v>-39654.57</v>
      </c>
      <c r="I42" s="1">
        <v>-236706.1</v>
      </c>
      <c r="J42" s="1">
        <v>-72344.08</v>
      </c>
      <c r="L42" s="1">
        <f t="shared" si="24"/>
        <v>124399.9633853901</v>
      </c>
      <c r="M42">
        <v>3</v>
      </c>
      <c r="N42" s="6">
        <f t="shared" si="25"/>
        <v>41466.6544617967</v>
      </c>
      <c r="O42" s="6">
        <f t="shared" si="26"/>
        <v>9321.703923011899</v>
      </c>
      <c r="P42" s="6">
        <f t="shared" si="27"/>
        <v>13872.213333333333</v>
      </c>
      <c r="Q42" s="6">
        <f t="shared" si="28"/>
        <v>3118.4735573333332</v>
      </c>
      <c r="S42" s="2">
        <v>45796.77795</v>
      </c>
      <c r="T42" t="s">
        <v>18</v>
      </c>
      <c r="U42" s="9">
        <f t="shared" si="29"/>
        <v>0.21655072163758785</v>
      </c>
      <c r="X42" s="9"/>
    </row>
    <row r="43" spans="1:24" ht="12.75">
      <c r="A43">
        <v>17</v>
      </c>
      <c r="B43" t="s">
        <v>19</v>
      </c>
      <c r="C43" s="1">
        <v>40</v>
      </c>
      <c r="D43">
        <v>102</v>
      </c>
      <c r="E43" s="1">
        <v>-3513.383</v>
      </c>
      <c r="F43" s="1">
        <v>-70526.08</v>
      </c>
      <c r="G43" s="1">
        <v>-113693.4</v>
      </c>
      <c r="H43" s="1">
        <v>15654.89</v>
      </c>
      <c r="I43" s="1">
        <v>270138.7</v>
      </c>
      <c r="J43" s="1">
        <v>-162485.3</v>
      </c>
      <c r="L43" s="1">
        <f t="shared" si="24"/>
        <v>113747.67278351099</v>
      </c>
      <c r="M43">
        <v>6</v>
      </c>
      <c r="N43" s="6">
        <f t="shared" si="25"/>
        <v>18957.9454639185</v>
      </c>
      <c r="O43" s="6">
        <f t="shared" si="26"/>
        <v>4261.746140288878</v>
      </c>
      <c r="P43" s="6">
        <f t="shared" si="27"/>
        <v>11754.346666666666</v>
      </c>
      <c r="Q43" s="6">
        <f t="shared" si="28"/>
        <v>2642.3771306666667</v>
      </c>
      <c r="S43" s="2">
        <v>45796.77795</v>
      </c>
      <c r="T43" t="s">
        <v>19</v>
      </c>
      <c r="U43" s="9">
        <f t="shared" si="29"/>
        <v>0.09804735658494729</v>
      </c>
      <c r="X43" s="9"/>
    </row>
    <row r="44" spans="1:24" ht="12.75">
      <c r="A44">
        <v>19</v>
      </c>
      <c r="B44" t="s">
        <v>21</v>
      </c>
      <c r="C44" s="1">
        <v>41</v>
      </c>
      <c r="D44">
        <v>102</v>
      </c>
      <c r="E44" s="1">
        <v>28078.5</v>
      </c>
      <c r="F44" s="1">
        <v>-86412.98</v>
      </c>
      <c r="G44" s="1">
        <v>-5365.357</v>
      </c>
      <c r="H44" s="1">
        <v>51340.82</v>
      </c>
      <c r="I44" s="1">
        <v>27956.19</v>
      </c>
      <c r="J44" s="1">
        <v>-176100.7</v>
      </c>
      <c r="L44" s="1">
        <f t="shared" si="24"/>
        <v>28586.5216139958</v>
      </c>
      <c r="M44">
        <v>2</v>
      </c>
      <c r="N44" s="6">
        <f t="shared" si="25"/>
        <v>14293.2608069979</v>
      </c>
      <c r="O44" s="6">
        <f t="shared" si="26"/>
        <v>3213.125029413128</v>
      </c>
      <c r="P44" s="6">
        <f t="shared" si="27"/>
        <v>43206.49</v>
      </c>
      <c r="Q44" s="6">
        <f t="shared" si="28"/>
        <v>9712.818952</v>
      </c>
      <c r="S44" s="2">
        <v>45796.77795</v>
      </c>
      <c r="T44" t="s">
        <v>21</v>
      </c>
      <c r="U44" s="9">
        <f t="shared" si="29"/>
        <v>0.08630456210161502</v>
      </c>
      <c r="X44" s="9"/>
    </row>
    <row r="45" spans="1:24" ht="12.75">
      <c r="A45">
        <v>20</v>
      </c>
      <c r="B45" t="s">
        <v>22</v>
      </c>
      <c r="C45" s="1">
        <v>42</v>
      </c>
      <c r="D45">
        <v>102</v>
      </c>
      <c r="E45" s="1">
        <v>49743.22</v>
      </c>
      <c r="F45" s="1">
        <v>-382959.3</v>
      </c>
      <c r="G45" s="1">
        <v>76421.83</v>
      </c>
      <c r="H45" s="1">
        <v>333848.8</v>
      </c>
      <c r="I45" s="1">
        <v>-96685.92</v>
      </c>
      <c r="J45" s="1">
        <v>-670595.2</v>
      </c>
      <c r="L45" s="1">
        <f t="shared" si="24"/>
        <v>91184.88929925452</v>
      </c>
      <c r="M45">
        <v>5</v>
      </c>
      <c r="N45" s="6">
        <f t="shared" si="25"/>
        <v>18236.977859850904</v>
      </c>
      <c r="O45" s="6">
        <f t="shared" si="26"/>
        <v>4099.6726228944835</v>
      </c>
      <c r="P45" s="6">
        <f t="shared" si="27"/>
        <v>76591.86</v>
      </c>
      <c r="Q45" s="6">
        <f t="shared" si="28"/>
        <v>17217.850128000002</v>
      </c>
      <c r="S45" s="2">
        <v>45796.77795</v>
      </c>
      <c r="T45" t="s">
        <v>22</v>
      </c>
      <c r="U45" s="9">
        <f t="shared" si="29"/>
        <v>0.13392968615194928</v>
      </c>
      <c r="X45" s="9"/>
    </row>
    <row r="46" spans="1:24" ht="12.75">
      <c r="A46">
        <v>18</v>
      </c>
      <c r="B46" t="s">
        <v>20</v>
      </c>
      <c r="C46" s="1">
        <v>43</v>
      </c>
      <c r="D46">
        <v>102</v>
      </c>
      <c r="E46" s="1">
        <v>250109.8</v>
      </c>
      <c r="F46" s="1">
        <v>257241.8</v>
      </c>
      <c r="G46" s="1">
        <v>46438.51</v>
      </c>
      <c r="H46" s="1">
        <v>-258011.7</v>
      </c>
      <c r="I46" s="1">
        <v>197393.6</v>
      </c>
      <c r="J46" s="1">
        <v>183224.8</v>
      </c>
      <c r="L46" s="1">
        <f t="shared" si="24"/>
        <v>254384.44776963096</v>
      </c>
      <c r="M46">
        <v>5</v>
      </c>
      <c r="N46" s="6">
        <f t="shared" si="25"/>
        <v>50876.889553926194</v>
      </c>
      <c r="O46" s="6">
        <f t="shared" si="26"/>
        <v>11437.124771722609</v>
      </c>
      <c r="P46" s="6">
        <f t="shared" si="27"/>
        <v>-51448.36</v>
      </c>
      <c r="Q46" s="6">
        <f t="shared" si="28"/>
        <v>-11565.591328</v>
      </c>
      <c r="S46" s="2">
        <v>45796.77795</v>
      </c>
      <c r="T46" t="s">
        <v>20</v>
      </c>
      <c r="U46" s="9">
        <f t="shared" si="29"/>
        <v>0.2042430165987278</v>
      </c>
      <c r="X46" s="9"/>
    </row>
    <row r="47" spans="1:24" ht="12.75">
      <c r="A47">
        <v>33</v>
      </c>
      <c r="B47" t="s">
        <v>60</v>
      </c>
      <c r="C47" s="1">
        <v>44</v>
      </c>
      <c r="D47">
        <v>102</v>
      </c>
      <c r="E47">
        <v>-216027.5</v>
      </c>
      <c r="F47">
        <v>1403720</v>
      </c>
      <c r="G47">
        <v>37034.69</v>
      </c>
      <c r="H47">
        <v>-653000</v>
      </c>
      <c r="I47">
        <v>9553.29</v>
      </c>
      <c r="J47">
        <v>734251.4</v>
      </c>
      <c r="L47" s="1">
        <f t="shared" si="24"/>
        <v>219179.03416989069</v>
      </c>
      <c r="M47">
        <v>0</v>
      </c>
      <c r="N47" s="6">
        <f t="shared" si="25"/>
        <v>0</v>
      </c>
      <c r="O47" s="6">
        <f t="shared" si="26"/>
        <v>0</v>
      </c>
      <c r="P47" s="6">
        <f t="shared" si="27"/>
        <v>0</v>
      </c>
      <c r="Q47" s="6">
        <f t="shared" si="28"/>
        <v>0</v>
      </c>
      <c r="S47" s="2">
        <v>45796.77795</v>
      </c>
      <c r="T47" t="s">
        <v>60</v>
      </c>
      <c r="U47" s="9">
        <f t="shared" si="29"/>
        <v>0.1561415625408847</v>
      </c>
      <c r="X47" s="9"/>
    </row>
    <row r="48" spans="1:24" ht="12.75">
      <c r="A48">
        <v>40</v>
      </c>
      <c r="B48" t="s">
        <v>67</v>
      </c>
      <c r="C48" s="1">
        <v>45</v>
      </c>
      <c r="D48">
        <v>102</v>
      </c>
      <c r="E48">
        <v>-571767.5</v>
      </c>
      <c r="F48">
        <v>771714.1</v>
      </c>
      <c r="G48">
        <v>91383.25</v>
      </c>
      <c r="H48">
        <v>95877.16</v>
      </c>
      <c r="I48">
        <v>105823.9</v>
      </c>
      <c r="J48">
        <v>409079.3</v>
      </c>
      <c r="L48" s="1">
        <f t="shared" si="24"/>
        <v>579024.1553137593</v>
      </c>
      <c r="M48">
        <v>3</v>
      </c>
      <c r="N48" s="6">
        <f t="shared" si="25"/>
        <v>193008.05177125311</v>
      </c>
      <c r="O48" s="6">
        <f t="shared" si="26"/>
        <v>43388.2100381777</v>
      </c>
      <c r="P48" s="6">
        <f t="shared" si="27"/>
        <v>-257238.03333333333</v>
      </c>
      <c r="Q48" s="6">
        <f t="shared" si="28"/>
        <v>-57827.109893333334</v>
      </c>
      <c r="S48" s="2">
        <v>45796.77795</v>
      </c>
      <c r="T48" t="s">
        <v>67</v>
      </c>
      <c r="U48" s="9">
        <f t="shared" si="29"/>
        <v>0.44822397269695474</v>
      </c>
      <c r="X48" s="9"/>
    </row>
    <row r="49" spans="1:24" ht="12.75">
      <c r="A49">
        <v>50</v>
      </c>
      <c r="C49" s="1">
        <v>46</v>
      </c>
      <c r="N49" s="6"/>
      <c r="O49" s="6"/>
      <c r="P49" s="6"/>
      <c r="Q49" s="6"/>
      <c r="X49" s="9"/>
    </row>
    <row r="50" spans="1:24" ht="12.75">
      <c r="A50">
        <v>27</v>
      </c>
      <c r="B50" t="s">
        <v>29</v>
      </c>
      <c r="C50" s="1">
        <v>47</v>
      </c>
      <c r="D50">
        <v>103</v>
      </c>
      <c r="E50" s="1">
        <v>-409017.9</v>
      </c>
      <c r="F50" s="1">
        <v>-310719.9</v>
      </c>
      <c r="G50" s="1">
        <v>-279451.7</v>
      </c>
      <c r="H50" s="1">
        <v>-285716.4</v>
      </c>
      <c r="I50" s="1">
        <v>931330.2</v>
      </c>
      <c r="J50" s="1">
        <v>-580026.1</v>
      </c>
      <c r="L50" s="1">
        <f>SQRT(E50^2+G50^2)</f>
        <v>495367.4344900965</v>
      </c>
      <c r="M50">
        <v>16</v>
      </c>
      <c r="N50" s="6">
        <f>IF(M50=0,0,L50/M50)</f>
        <v>30960.464655631033</v>
      </c>
      <c r="O50" s="6">
        <f>N50*0.2248</f>
        <v>6959.912454585856</v>
      </c>
      <c r="P50" s="6">
        <f>IF(M50=0,0,-F50/M50)</f>
        <v>19419.99375</v>
      </c>
      <c r="Q50" s="6">
        <f>P50*0.2248</f>
        <v>4365.614595</v>
      </c>
      <c r="S50" s="2">
        <v>45796.77795</v>
      </c>
      <c r="T50" t="s">
        <v>29</v>
      </c>
      <c r="U50" s="9">
        <f>IF(M50=0,L50/F50,O50/(S50-Q50*(1-0.118)))</f>
        <v>0.16592432418148342</v>
      </c>
      <c r="X50" s="9"/>
    </row>
    <row r="51" spans="1:24" ht="12.75">
      <c r="A51">
        <v>28</v>
      </c>
      <c r="B51" t="s">
        <v>30</v>
      </c>
      <c r="C51" s="1">
        <v>48</v>
      </c>
      <c r="D51">
        <v>103</v>
      </c>
      <c r="E51" s="1">
        <v>376411.7</v>
      </c>
      <c r="F51" s="1">
        <v>-227264.1</v>
      </c>
      <c r="G51" s="1">
        <v>-62556.39</v>
      </c>
      <c r="H51" s="1">
        <v>167416.7</v>
      </c>
      <c r="I51" s="1">
        <v>440416.7</v>
      </c>
      <c r="J51" s="1">
        <v>-463905</v>
      </c>
      <c r="L51" s="1">
        <f>SQRT(E51^2+G51^2)</f>
        <v>381574.4617066531</v>
      </c>
      <c r="M51">
        <v>16</v>
      </c>
      <c r="N51" s="6">
        <f>IF(M51=0,0,L51/M51)</f>
        <v>23848.40385666582</v>
      </c>
      <c r="O51" s="6">
        <f>N51*0.2248</f>
        <v>5361.1211869784765</v>
      </c>
      <c r="P51" s="6">
        <f>IF(M51=0,0,-F51/M51)</f>
        <v>14204.00625</v>
      </c>
      <c r="Q51" s="6">
        <f>P51*0.2248</f>
        <v>3193.060605</v>
      </c>
      <c r="S51" s="2">
        <v>45796.77795</v>
      </c>
      <c r="T51" t="s">
        <v>30</v>
      </c>
      <c r="U51" s="9">
        <f>IF(M51=0,L51/F51,O51/(S51-Q51*(1-0.118)))</f>
        <v>0.12473380659902687</v>
      </c>
      <c r="X51" s="9"/>
    </row>
    <row r="52" spans="1:24" ht="12.75">
      <c r="A52">
        <v>34</v>
      </c>
      <c r="B52" t="s">
        <v>61</v>
      </c>
      <c r="C52" s="1">
        <v>49</v>
      </c>
      <c r="D52">
        <v>103</v>
      </c>
      <c r="E52">
        <v>543315.6</v>
      </c>
      <c r="F52">
        <v>1277344</v>
      </c>
      <c r="G52">
        <v>-177884.7</v>
      </c>
      <c r="H52">
        <v>-541366</v>
      </c>
      <c r="I52">
        <v>459806.4</v>
      </c>
      <c r="J52">
        <v>657855.4</v>
      </c>
      <c r="L52" s="1">
        <f>SQRT(E52^2+G52^2)</f>
        <v>571694.6804872772</v>
      </c>
      <c r="M52">
        <v>0</v>
      </c>
      <c r="N52" s="6">
        <f>IF(M52=0,0,L52/M52)</f>
        <v>0</v>
      </c>
      <c r="O52" s="6">
        <f>N52*0.2248</f>
        <v>0</v>
      </c>
      <c r="P52" s="6">
        <f>IF(M52=0,0,-F52/M52)</f>
        <v>0</v>
      </c>
      <c r="Q52" s="6">
        <f>P52*0.2248</f>
        <v>0</v>
      </c>
      <c r="S52" s="2">
        <v>45796.77795</v>
      </c>
      <c r="T52" t="s">
        <v>61</v>
      </c>
      <c r="U52" s="9">
        <f>IF(M52=0,L52/F52,O52/(S52-Q52*(1-0.118)))</f>
        <v>0.447565166851903</v>
      </c>
      <c r="X52" s="9"/>
    </row>
    <row r="53" spans="1:24" ht="12.75">
      <c r="A53">
        <v>41</v>
      </c>
      <c r="B53" t="s">
        <v>68</v>
      </c>
      <c r="C53" s="1">
        <v>50</v>
      </c>
      <c r="D53">
        <v>103</v>
      </c>
      <c r="E53">
        <v>-524853.2</v>
      </c>
      <c r="F53">
        <v>1366066</v>
      </c>
      <c r="G53">
        <v>-162472.9</v>
      </c>
      <c r="H53">
        <v>538828</v>
      </c>
      <c r="I53">
        <v>428801</v>
      </c>
      <c r="J53">
        <v>699887.2</v>
      </c>
      <c r="L53" s="1">
        <f>SQRT(E53^2+G53^2)</f>
        <v>549425.4497060087</v>
      </c>
      <c r="M53">
        <v>0</v>
      </c>
      <c r="N53" s="6">
        <f>IF(M53=0,0,L53/M53)</f>
        <v>0</v>
      </c>
      <c r="O53" s="6">
        <f>N53*0.2248</f>
        <v>0</v>
      </c>
      <c r="P53" s="6">
        <f>IF(M53=0,0,-F53/M53)</f>
        <v>0</v>
      </c>
      <c r="Q53" s="6">
        <f>P53*0.2248</f>
        <v>0</v>
      </c>
      <c r="S53" s="2">
        <v>45796.77795</v>
      </c>
      <c r="T53" t="s">
        <v>68</v>
      </c>
      <c r="U53" s="9">
        <f>IF(M53=0,L53/F53,O53/(S53-Q53*(1-0.118)))</f>
        <v>0.4021953915154968</v>
      </c>
      <c r="X53" s="9"/>
    </row>
    <row r="54" spans="14:24" ht="12.75">
      <c r="N54" s="6"/>
      <c r="O54" s="6"/>
      <c r="P54" s="6"/>
      <c r="Q54" s="6"/>
      <c r="X54" s="9"/>
    </row>
    <row r="55" spans="1:24" ht="12.75">
      <c r="A55" s="4" t="s">
        <v>44</v>
      </c>
      <c r="N55" s="8" t="s">
        <v>45</v>
      </c>
      <c r="O55" s="8">
        <f>MAX(O4:O39)</f>
        <v>45974.35674704948</v>
      </c>
      <c r="P55" s="7"/>
      <c r="Q55" s="8">
        <f>MAX(Q4:Q39)</f>
        <v>13436.911952</v>
      </c>
      <c r="U55" s="10">
        <f>MAX(U4:U48)</f>
        <v>0.491666094887706</v>
      </c>
      <c r="X55" s="10"/>
    </row>
    <row r="56" spans="1:24" ht="12.75">
      <c r="A56">
        <v>38</v>
      </c>
      <c r="B56" t="s">
        <v>33</v>
      </c>
      <c r="D56">
        <v>0</v>
      </c>
      <c r="E56" s="1">
        <v>-4943.191</v>
      </c>
      <c r="F56" s="1">
        <v>2477484</v>
      </c>
      <c r="G56" s="1">
        <v>941853.6</v>
      </c>
      <c r="H56" s="1">
        <v>-55062.19</v>
      </c>
      <c r="I56" s="1">
        <v>-786301.1</v>
      </c>
      <c r="J56" s="1">
        <v>1170156</v>
      </c>
      <c r="L56" s="1">
        <f aca="true" t="shared" si="30" ref="L56:L62">SQRT(E56^2+G56^2)</f>
        <v>941866.5717447575</v>
      </c>
      <c r="M56">
        <v>20</v>
      </c>
      <c r="N56" s="3">
        <f aca="true" t="shared" si="31" ref="N56:N62">L56/M56</f>
        <v>47093.32858723788</v>
      </c>
      <c r="O56" s="3">
        <f aca="true" t="shared" si="32" ref="O56:O62">N56*0.2248</f>
        <v>10586.580266411074</v>
      </c>
      <c r="P56" s="3">
        <f aca="true" t="shared" si="33" ref="P56:P62">-F56/M56</f>
        <v>-123874.2</v>
      </c>
      <c r="Q56" s="3">
        <f aca="true" t="shared" si="34" ref="Q56:Q62">P56*0.2248</f>
        <v>-27846.920159999998</v>
      </c>
      <c r="S56" s="2">
        <v>45796.77795</v>
      </c>
      <c r="T56" t="s">
        <v>33</v>
      </c>
      <c r="U56" s="9">
        <f aca="true" t="shared" si="35" ref="U56:U62">O56/(S56-Q56*(1-0.118))</f>
        <v>0.1504678380327452</v>
      </c>
      <c r="X56" s="9"/>
    </row>
    <row r="57" spans="1:24" ht="12.75">
      <c r="A57">
        <v>39</v>
      </c>
      <c r="B57" t="s">
        <v>34</v>
      </c>
      <c r="D57">
        <v>101</v>
      </c>
      <c r="E57" s="1">
        <v>14037.32</v>
      </c>
      <c r="F57" s="1">
        <v>1851253</v>
      </c>
      <c r="G57" s="1">
        <v>451047.3</v>
      </c>
      <c r="H57" s="1">
        <v>-392177.7</v>
      </c>
      <c r="I57" s="1">
        <v>-387891</v>
      </c>
      <c r="J57" s="1">
        <v>380023.5</v>
      </c>
      <c r="L57" s="1">
        <f t="shared" si="30"/>
        <v>451265.67916258867</v>
      </c>
      <c r="M57">
        <v>26</v>
      </c>
      <c r="N57" s="3">
        <f t="shared" si="31"/>
        <v>17356.37227548418</v>
      </c>
      <c r="O57" s="3">
        <f t="shared" si="32"/>
        <v>3901.7124875288437</v>
      </c>
      <c r="P57" s="3">
        <f t="shared" si="33"/>
        <v>-71202.03846153847</v>
      </c>
      <c r="Q57" s="3">
        <f t="shared" si="34"/>
        <v>-16006.218246153847</v>
      </c>
      <c r="S57" s="2">
        <v>45796.77795</v>
      </c>
      <c r="T57" t="s">
        <v>34</v>
      </c>
      <c r="U57" s="9">
        <f t="shared" si="35"/>
        <v>0.06512159757009045</v>
      </c>
      <c r="X57" s="9"/>
    </row>
    <row r="58" spans="1:24" ht="12.75">
      <c r="A58">
        <v>40</v>
      </c>
      <c r="B58" t="s">
        <v>35</v>
      </c>
      <c r="D58">
        <v>102</v>
      </c>
      <c r="E58" s="1">
        <v>-666208.1</v>
      </c>
      <c r="F58" s="1">
        <v>1725249</v>
      </c>
      <c r="G58" s="1">
        <v>496022.2</v>
      </c>
      <c r="H58" s="1">
        <v>-590836.1</v>
      </c>
      <c r="I58" s="1">
        <v>134139.1</v>
      </c>
      <c r="J58" s="1">
        <v>91128.32</v>
      </c>
      <c r="L58" s="1">
        <f t="shared" si="30"/>
        <v>830584.8875331467</v>
      </c>
      <c r="M58">
        <v>29</v>
      </c>
      <c r="N58" s="3">
        <f t="shared" si="31"/>
        <v>28640.85819079816</v>
      </c>
      <c r="O58" s="3">
        <f t="shared" si="32"/>
        <v>6438.464921291426</v>
      </c>
      <c r="P58" s="3">
        <f t="shared" si="33"/>
        <v>-59491.34482758621</v>
      </c>
      <c r="Q58" s="3">
        <f t="shared" si="34"/>
        <v>-13373.65431724138</v>
      </c>
      <c r="S58" s="2">
        <v>45796.77795</v>
      </c>
      <c r="T58" t="s">
        <v>35</v>
      </c>
      <c r="U58" s="9">
        <f t="shared" si="35"/>
        <v>0.111793769849171</v>
      </c>
      <c r="X58" s="9"/>
    </row>
    <row r="59" spans="1:24" ht="12.75">
      <c r="A59">
        <v>41</v>
      </c>
      <c r="B59" t="s">
        <v>36</v>
      </c>
      <c r="D59">
        <v>103</v>
      </c>
      <c r="E59" s="1">
        <v>-14143.75</v>
      </c>
      <c r="F59" s="1">
        <v>2105426</v>
      </c>
      <c r="G59" s="1">
        <v>-682365.8</v>
      </c>
      <c r="H59" s="1">
        <v>-120837.7</v>
      </c>
      <c r="I59" s="1">
        <v>2260354</v>
      </c>
      <c r="J59" s="1">
        <v>313811.5</v>
      </c>
      <c r="L59" s="1">
        <f t="shared" si="30"/>
        <v>682512.3666818811</v>
      </c>
      <c r="M59">
        <v>32</v>
      </c>
      <c r="N59" s="3">
        <f t="shared" si="31"/>
        <v>21328.511458808785</v>
      </c>
      <c r="O59" s="3">
        <f t="shared" si="32"/>
        <v>4794.649375940215</v>
      </c>
      <c r="P59" s="3">
        <f t="shared" si="33"/>
        <v>-65794.5625</v>
      </c>
      <c r="Q59" s="3">
        <f t="shared" si="34"/>
        <v>-14790.61765</v>
      </c>
      <c r="S59" s="2">
        <v>45796.77795</v>
      </c>
      <c r="T59" t="s">
        <v>36</v>
      </c>
      <c r="U59" s="9">
        <f t="shared" si="35"/>
        <v>0.08148331134554362</v>
      </c>
      <c r="X59" s="9"/>
    </row>
    <row r="60" spans="1:24" ht="12.75">
      <c r="A60">
        <v>42</v>
      </c>
      <c r="B60" t="s">
        <v>37</v>
      </c>
      <c r="D60">
        <v>111</v>
      </c>
      <c r="E60" s="1">
        <v>-11522.94</v>
      </c>
      <c r="F60" s="1">
        <v>1857193</v>
      </c>
      <c r="G60" s="1">
        <v>455994.8</v>
      </c>
      <c r="H60" s="1">
        <v>282825.9</v>
      </c>
      <c r="I60" s="1">
        <v>-420895.4</v>
      </c>
      <c r="J60" s="1">
        <v>391610.1</v>
      </c>
      <c r="L60" s="1">
        <f t="shared" si="30"/>
        <v>456140.3684977724</v>
      </c>
      <c r="M60">
        <v>26</v>
      </c>
      <c r="N60" s="3">
        <f t="shared" si="31"/>
        <v>17543.8603268374</v>
      </c>
      <c r="O60" s="3">
        <f t="shared" si="32"/>
        <v>3943.8598014730474</v>
      </c>
      <c r="P60" s="3">
        <f t="shared" si="33"/>
        <v>-71430.5</v>
      </c>
      <c r="Q60" s="3">
        <f t="shared" si="34"/>
        <v>-16057.5764</v>
      </c>
      <c r="S60" s="2">
        <v>45796.77795</v>
      </c>
      <c r="T60" t="s">
        <v>37</v>
      </c>
      <c r="U60" s="9">
        <f t="shared" si="35"/>
        <v>0.06577532889586693</v>
      </c>
      <c r="X60" s="9"/>
    </row>
    <row r="61" spans="1:24" ht="12.75">
      <c r="A61">
        <v>43</v>
      </c>
      <c r="B61" t="s">
        <v>38</v>
      </c>
      <c r="D61">
        <v>112</v>
      </c>
      <c r="E61" s="1">
        <v>636314.1</v>
      </c>
      <c r="F61" s="1">
        <v>1755514</v>
      </c>
      <c r="G61" s="1">
        <v>498576.2</v>
      </c>
      <c r="H61" s="1">
        <v>492232</v>
      </c>
      <c r="I61" s="1">
        <v>59321.8</v>
      </c>
      <c r="J61" s="1">
        <v>131561.6</v>
      </c>
      <c r="L61" s="1">
        <f t="shared" si="30"/>
        <v>808377.3011813543</v>
      </c>
      <c r="M61">
        <v>29</v>
      </c>
      <c r="N61" s="3">
        <f t="shared" si="31"/>
        <v>27875.079351081185</v>
      </c>
      <c r="O61" s="3">
        <f t="shared" si="32"/>
        <v>6266.317838123051</v>
      </c>
      <c r="P61" s="3">
        <f t="shared" si="33"/>
        <v>-60534.96551724138</v>
      </c>
      <c r="Q61" s="3">
        <f t="shared" si="34"/>
        <v>-13608.260248275861</v>
      </c>
      <c r="S61" s="2">
        <v>45796.77795</v>
      </c>
      <c r="T61" t="s">
        <v>38</v>
      </c>
      <c r="U61" s="9">
        <f t="shared" si="35"/>
        <v>0.10841518489795049</v>
      </c>
      <c r="X61" s="9"/>
    </row>
    <row r="62" spans="1:24" ht="12.75">
      <c r="A62">
        <v>44</v>
      </c>
      <c r="B62" t="s">
        <v>39</v>
      </c>
      <c r="D62">
        <v>113</v>
      </c>
      <c r="E62" s="1">
        <v>-14143.75</v>
      </c>
      <c r="F62" s="1">
        <v>2105426</v>
      </c>
      <c r="G62" s="1">
        <v>-682365.8</v>
      </c>
      <c r="H62" s="1">
        <v>-120837.7</v>
      </c>
      <c r="I62" s="1">
        <v>2260354</v>
      </c>
      <c r="J62" s="1">
        <v>313811.5</v>
      </c>
      <c r="L62" s="1">
        <f t="shared" si="30"/>
        <v>682512.3666818811</v>
      </c>
      <c r="M62">
        <v>32</v>
      </c>
      <c r="N62" s="3">
        <f t="shared" si="31"/>
        <v>21328.511458808785</v>
      </c>
      <c r="O62" s="3">
        <f t="shared" si="32"/>
        <v>4794.649375940215</v>
      </c>
      <c r="P62" s="3">
        <f t="shared" si="33"/>
        <v>-65794.5625</v>
      </c>
      <c r="Q62" s="3">
        <f t="shared" si="34"/>
        <v>-14790.61765</v>
      </c>
      <c r="S62" s="2">
        <v>45796.77795</v>
      </c>
      <c r="T62" t="s">
        <v>39</v>
      </c>
      <c r="U62" s="9">
        <f t="shared" si="35"/>
        <v>0.08148331134554362</v>
      </c>
      <c r="X62" s="9"/>
    </row>
    <row r="63" spans="7:24" ht="12.75">
      <c r="G63" s="1" t="s">
        <v>77</v>
      </c>
      <c r="N63" s="5" t="s">
        <v>45</v>
      </c>
      <c r="O63" s="5">
        <f>MAX(O56:O62)</f>
        <v>10586.580266411074</v>
      </c>
      <c r="P63" s="5"/>
      <c r="Q63" s="5">
        <f>MAX(Q56:Q62)</f>
        <v>-13373.65431724138</v>
      </c>
      <c r="U63" s="10">
        <f>MAX(U56:U62)</f>
        <v>0.1504678380327452</v>
      </c>
      <c r="X63" s="10"/>
    </row>
    <row r="65" spans="16:17" ht="12.75">
      <c r="P65" s="12" t="s">
        <v>43</v>
      </c>
      <c r="Q65" s="12"/>
    </row>
    <row r="66" spans="16:17" ht="12.75">
      <c r="P66" s="12"/>
      <c r="Q66" s="12"/>
    </row>
    <row r="67" spans="16:17" ht="12.75">
      <c r="P67" s="13"/>
      <c r="Q67" s="13"/>
    </row>
    <row r="68" spans="16:17" ht="12.75">
      <c r="P68" s="13"/>
      <c r="Q68" s="13"/>
    </row>
    <row r="69" spans="16:17" ht="12.75">
      <c r="P69" s="13"/>
      <c r="Q69" s="13"/>
    </row>
  </sheetData>
  <mergeCells count="3">
    <mergeCell ref="P65:Q69"/>
    <mergeCell ref="U2:U3"/>
    <mergeCell ref="N2:Q2"/>
  </mergeCells>
  <conditionalFormatting sqref="X4:X54 U4:U54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69"/>
  <sheetViews>
    <sheetView workbookViewId="0" topLeftCell="A55">
      <selection activeCell="A1" sqref="A1"/>
    </sheetView>
  </sheetViews>
  <sheetFormatPr defaultColWidth="9.140625" defaultRowHeight="12.75"/>
  <cols>
    <col min="3" max="3" width="6.421875" style="1" customWidth="1"/>
    <col min="5" max="7" width="9.140625" style="1" customWidth="1"/>
    <col min="8" max="10" width="9.140625" style="1" hidden="1" customWidth="1"/>
    <col min="11" max="11" width="3.57421875" style="0" customWidth="1"/>
    <col min="12" max="12" width="9.140625" style="1" customWidth="1"/>
    <col min="14" max="14" width="12.8515625" style="2" customWidth="1"/>
    <col min="15" max="15" width="9.140625" style="1" customWidth="1"/>
    <col min="18" max="18" width="2.57421875" style="0" customWidth="1"/>
    <col min="19" max="19" width="13.140625" style="2" customWidth="1"/>
    <col min="21" max="21" width="12.28125" style="9" customWidth="1"/>
    <col min="22" max="22" width="9.140625" style="1" customWidth="1"/>
    <col min="23" max="23" width="2.8515625" style="0" customWidth="1"/>
  </cols>
  <sheetData>
    <row r="1" ht="12.75">
      <c r="A1" s="4" t="s">
        <v>74</v>
      </c>
    </row>
    <row r="2" spans="1:21" ht="12.75" customHeight="1">
      <c r="A2" s="4"/>
      <c r="F2" s="1" t="s">
        <v>46</v>
      </c>
      <c r="L2" s="1" t="s">
        <v>50</v>
      </c>
      <c r="N2" s="15" t="s">
        <v>55</v>
      </c>
      <c r="O2" s="15"/>
      <c r="P2" s="15"/>
      <c r="Q2" s="15"/>
      <c r="S2" s="2" t="s">
        <v>51</v>
      </c>
      <c r="U2" s="14" t="s">
        <v>48</v>
      </c>
    </row>
    <row r="3" spans="1:21" ht="12.75">
      <c r="A3" s="4" t="s">
        <v>49</v>
      </c>
      <c r="E3" s="1" t="s">
        <v>52</v>
      </c>
      <c r="F3" s="1" t="s">
        <v>53</v>
      </c>
      <c r="G3" s="1" t="s">
        <v>54</v>
      </c>
      <c r="H3" s="1" t="s">
        <v>0</v>
      </c>
      <c r="I3" s="1" t="s">
        <v>1</v>
      </c>
      <c r="J3" s="1" t="s">
        <v>2</v>
      </c>
      <c r="L3" s="1" t="s">
        <v>40</v>
      </c>
      <c r="M3" s="1" t="s">
        <v>41</v>
      </c>
      <c r="N3" s="2" t="s">
        <v>56</v>
      </c>
      <c r="O3" s="2" t="s">
        <v>42</v>
      </c>
      <c r="P3" s="2" t="s">
        <v>57</v>
      </c>
      <c r="Q3" s="2" t="s">
        <v>42</v>
      </c>
      <c r="S3" s="2" t="s">
        <v>47</v>
      </c>
      <c r="U3" s="14"/>
    </row>
    <row r="4" spans="1:24" ht="12.75">
      <c r="A4">
        <v>29</v>
      </c>
      <c r="B4" t="s">
        <v>31</v>
      </c>
      <c r="C4" s="1">
        <v>1</v>
      </c>
      <c r="D4">
        <v>113</v>
      </c>
      <c r="E4" s="1">
        <v>-411623</v>
      </c>
      <c r="F4" s="1">
        <v>-314075.7</v>
      </c>
      <c r="G4" s="1">
        <v>-278581.4</v>
      </c>
      <c r="H4" s="1">
        <v>-288832.1</v>
      </c>
      <c r="I4" s="1">
        <v>933106</v>
      </c>
      <c r="J4" s="1">
        <v>-583199.6</v>
      </c>
      <c r="L4" s="1">
        <f>SQRT(E4^2+G4^2)</f>
        <v>497032.2832120264</v>
      </c>
      <c r="M4">
        <v>16</v>
      </c>
      <c r="N4" s="6">
        <f>IF(M4=0,0,L4/M4)</f>
        <v>31064.51770075165</v>
      </c>
      <c r="O4" s="6">
        <f>N4*0.2248</f>
        <v>6983.303579128971</v>
      </c>
      <c r="P4" s="6">
        <f>IF(M4=0,0,-F4/M4)</f>
        <v>19629.73125</v>
      </c>
      <c r="Q4" s="6">
        <f>P4*0.2248</f>
        <v>4412.763585000001</v>
      </c>
      <c r="S4" s="2">
        <v>45796.77795</v>
      </c>
      <c r="T4" t="s">
        <v>31</v>
      </c>
      <c r="U4" s="9">
        <f>IF(M4=0,L4/F4,O4/(S4-Q4*(1-0.118)))</f>
        <v>0.16664718201513073</v>
      </c>
      <c r="X4" s="9"/>
    </row>
    <row r="5" spans="1:24" ht="12.75">
      <c r="A5">
        <v>30</v>
      </c>
      <c r="B5" t="s">
        <v>32</v>
      </c>
      <c r="C5" s="1">
        <v>2</v>
      </c>
      <c r="D5">
        <v>113</v>
      </c>
      <c r="E5" s="1">
        <v>395558.2</v>
      </c>
      <c r="F5" s="1">
        <v>-236310.6</v>
      </c>
      <c r="G5" s="1">
        <v>-86090.87</v>
      </c>
      <c r="H5" s="1">
        <v>176110.3</v>
      </c>
      <c r="I5" s="1">
        <v>478795.2</v>
      </c>
      <c r="J5" s="1">
        <v>-472090.6</v>
      </c>
      <c r="L5" s="1">
        <f>SQRT(E5^2+G5^2)</f>
        <v>404818.3882737998</v>
      </c>
      <c r="M5">
        <v>16</v>
      </c>
      <c r="N5" s="6">
        <f>IF(M5=0,0,L5/M5)</f>
        <v>25301.149267112487</v>
      </c>
      <c r="O5" s="6">
        <f>N5*0.2248</f>
        <v>5687.698355246887</v>
      </c>
      <c r="P5" s="6">
        <f>IF(M5=0,0,-F5/M5)</f>
        <v>14769.4125</v>
      </c>
      <c r="Q5" s="6">
        <f>P5*0.2248</f>
        <v>3320.16393</v>
      </c>
      <c r="S5" s="2">
        <v>45796.77795</v>
      </c>
      <c r="T5" t="s">
        <v>32</v>
      </c>
      <c r="U5" s="9">
        <f>IF(M5=0,L5/F5,O5/(S5-Q5*(1-0.118)))</f>
        <v>0.13267813204443057</v>
      </c>
      <c r="X5" s="9"/>
    </row>
    <row r="6" spans="1:24" ht="12.75">
      <c r="A6">
        <v>37</v>
      </c>
      <c r="B6" t="s">
        <v>64</v>
      </c>
      <c r="C6" s="1">
        <v>3</v>
      </c>
      <c r="D6">
        <v>113</v>
      </c>
      <c r="E6">
        <v>523563.7</v>
      </c>
      <c r="F6">
        <v>1352061</v>
      </c>
      <c r="G6">
        <v>-167763.5</v>
      </c>
      <c r="H6">
        <v>-550557.5</v>
      </c>
      <c r="I6">
        <v>427352.3</v>
      </c>
      <c r="J6">
        <v>695260.8</v>
      </c>
      <c r="L6" s="1">
        <f>SQRT(E6^2+G6^2)</f>
        <v>549784.9942386023</v>
      </c>
      <c r="M6">
        <v>0</v>
      </c>
      <c r="N6" s="6">
        <f>IF(M6=0,0,L6/M6)</f>
        <v>0</v>
      </c>
      <c r="O6" s="6">
        <f>N6*0.2248</f>
        <v>0</v>
      </c>
      <c r="P6" s="6">
        <f>IF(M6=0,0,-F6/M6)</f>
        <v>0</v>
      </c>
      <c r="Q6" s="6">
        <f>P6*0.2248</f>
        <v>0</v>
      </c>
      <c r="S6" s="2">
        <v>45796.77795</v>
      </c>
      <c r="T6" t="s">
        <v>64</v>
      </c>
      <c r="U6" s="9">
        <f>IF(M6=0,L6/F6,O6/(S6-Q6*(1-0.118)))</f>
        <v>0.40662735944502676</v>
      </c>
      <c r="X6" s="9"/>
    </row>
    <row r="7" spans="1:24" ht="12.75">
      <c r="A7">
        <v>44</v>
      </c>
      <c r="B7" t="s">
        <v>71</v>
      </c>
      <c r="C7" s="1">
        <v>4</v>
      </c>
      <c r="D7">
        <v>113</v>
      </c>
      <c r="E7">
        <v>-521642.6</v>
      </c>
      <c r="F7">
        <v>1303751</v>
      </c>
      <c r="G7">
        <v>-149930</v>
      </c>
      <c r="H7">
        <v>542441.7</v>
      </c>
      <c r="I7">
        <v>421100.9</v>
      </c>
      <c r="J7">
        <v>673840.9</v>
      </c>
      <c r="L7" s="1">
        <f>SQRT(E7^2+G7^2)</f>
        <v>542761.4642131109</v>
      </c>
      <c r="M7">
        <v>0</v>
      </c>
      <c r="N7" s="6">
        <f>IF(M7=0,0,L7/M7)</f>
        <v>0</v>
      </c>
      <c r="O7" s="6">
        <f>N7*0.2248</f>
        <v>0</v>
      </c>
      <c r="P7" s="6">
        <f>IF(M7=0,0,-F7/M7)</f>
        <v>0</v>
      </c>
      <c r="Q7" s="6">
        <f>P7*0.2248</f>
        <v>0</v>
      </c>
      <c r="S7" s="2">
        <v>45796.77795</v>
      </c>
      <c r="T7" t="s">
        <v>71</v>
      </c>
      <c r="U7" s="9">
        <f>IF(M7=0,L7/F7,O7/(S7-Q7*(1-0.118)))</f>
        <v>0.41630761104928077</v>
      </c>
      <c r="X7" s="9"/>
    </row>
    <row r="8" spans="1:24" ht="12.75">
      <c r="A8">
        <v>45</v>
      </c>
      <c r="C8" s="1">
        <v>5</v>
      </c>
      <c r="N8" s="6"/>
      <c r="O8" s="6"/>
      <c r="P8" s="6"/>
      <c r="Q8" s="6"/>
      <c r="X8" s="9"/>
    </row>
    <row r="9" spans="1:24" ht="12.75">
      <c r="A9">
        <v>21</v>
      </c>
      <c r="B9" t="s">
        <v>23</v>
      </c>
      <c r="C9" s="1">
        <v>6</v>
      </c>
      <c r="D9">
        <v>112</v>
      </c>
      <c r="E9" s="1">
        <v>-248905.3</v>
      </c>
      <c r="F9" s="1">
        <v>193402.5</v>
      </c>
      <c r="G9" s="1">
        <v>13196.56</v>
      </c>
      <c r="H9" s="1">
        <v>188181</v>
      </c>
      <c r="I9" s="1">
        <v>234374.1</v>
      </c>
      <c r="J9" s="1">
        <v>127763.7</v>
      </c>
      <c r="L9" s="1">
        <f aca="true" t="shared" si="0" ref="L9:L16">SQRT(E9^2+G9^2)</f>
        <v>249254.88473432892</v>
      </c>
      <c r="M9">
        <v>5</v>
      </c>
      <c r="N9" s="6">
        <f aca="true" t="shared" si="1" ref="N9:N16">IF(M9=0,0,L9/M9)</f>
        <v>49850.97694686578</v>
      </c>
      <c r="O9" s="6">
        <f aca="true" t="shared" si="2" ref="O9:O16">N9*0.2248</f>
        <v>11206.499617655429</v>
      </c>
      <c r="P9" s="6">
        <f aca="true" t="shared" si="3" ref="P9:P16">IF(M9=0,0,-F9/M9)</f>
        <v>-38680.5</v>
      </c>
      <c r="Q9" s="6">
        <f aca="true" t="shared" si="4" ref="Q9:Q16">P9*0.2248</f>
        <v>-8695.3764</v>
      </c>
      <c r="S9" s="2">
        <v>45796.77795</v>
      </c>
      <c r="T9" t="s">
        <v>23</v>
      </c>
      <c r="U9" s="9">
        <f aca="true" t="shared" si="5" ref="U9:U16">IF(M9=0,L9/F9,O9/(S9-Q9*(1-0.118)))</f>
        <v>0.2096000948511553</v>
      </c>
      <c r="X9" s="9"/>
    </row>
    <row r="10" spans="1:24" ht="12.75">
      <c r="A10">
        <v>22</v>
      </c>
      <c r="B10" t="s">
        <v>24</v>
      </c>
      <c r="C10" s="1">
        <v>7</v>
      </c>
      <c r="D10">
        <v>112</v>
      </c>
      <c r="E10" s="1">
        <v>-97401.73</v>
      </c>
      <c r="F10" s="1">
        <v>-298863.7</v>
      </c>
      <c r="G10" s="1">
        <v>99163.5</v>
      </c>
      <c r="H10" s="1">
        <v>-259305.7</v>
      </c>
      <c r="I10" s="1">
        <v>-95729.13</v>
      </c>
      <c r="J10" s="1">
        <v>-512127.4</v>
      </c>
      <c r="L10" s="1">
        <f t="shared" si="0"/>
        <v>138998.18969771836</v>
      </c>
      <c r="M10">
        <v>5</v>
      </c>
      <c r="N10" s="6">
        <f t="shared" si="1"/>
        <v>27799.637939543674</v>
      </c>
      <c r="O10" s="6">
        <f t="shared" si="2"/>
        <v>6249.358608809418</v>
      </c>
      <c r="P10" s="6">
        <f t="shared" si="3"/>
        <v>59772.740000000005</v>
      </c>
      <c r="Q10" s="6">
        <f t="shared" si="4"/>
        <v>13436.911952</v>
      </c>
      <c r="S10" s="2">
        <v>45796.77795</v>
      </c>
      <c r="T10" t="s">
        <v>24</v>
      </c>
      <c r="U10" s="9">
        <f t="shared" si="5"/>
        <v>0.18410019121031504</v>
      </c>
      <c r="X10" s="9"/>
    </row>
    <row r="11" spans="1:24" ht="12.75">
      <c r="A11">
        <v>23</v>
      </c>
      <c r="B11" t="s">
        <v>25</v>
      </c>
      <c r="C11" s="1">
        <v>8</v>
      </c>
      <c r="D11">
        <v>112</v>
      </c>
      <c r="E11" s="1">
        <v>-1933.227</v>
      </c>
      <c r="F11" s="1">
        <v>-84389.7</v>
      </c>
      <c r="G11" s="1">
        <v>36972.29</v>
      </c>
      <c r="H11" s="1">
        <v>-44255.95</v>
      </c>
      <c r="I11" s="1">
        <v>-75737.81</v>
      </c>
      <c r="J11" s="1">
        <v>-175000.4</v>
      </c>
      <c r="L11" s="1">
        <f t="shared" si="0"/>
        <v>37022.79830695715</v>
      </c>
      <c r="M11">
        <v>2</v>
      </c>
      <c r="N11" s="6">
        <f t="shared" si="1"/>
        <v>18511.399153478575</v>
      </c>
      <c r="O11" s="6">
        <f t="shared" si="2"/>
        <v>4161.3625297019835</v>
      </c>
      <c r="P11" s="6">
        <f t="shared" si="3"/>
        <v>42194.85</v>
      </c>
      <c r="Q11" s="6">
        <f t="shared" si="4"/>
        <v>9485.40228</v>
      </c>
      <c r="S11" s="2">
        <v>45796.77795</v>
      </c>
      <c r="T11" t="s">
        <v>25</v>
      </c>
      <c r="U11" s="9">
        <f t="shared" si="5"/>
        <v>0.11117525826343919</v>
      </c>
      <c r="X11" s="9"/>
    </row>
    <row r="12" spans="1:24" ht="12.75">
      <c r="A12">
        <v>25</v>
      </c>
      <c r="B12" t="s">
        <v>27</v>
      </c>
      <c r="C12" s="1">
        <v>9</v>
      </c>
      <c r="D12">
        <v>112</v>
      </c>
      <c r="E12" s="1">
        <v>-13155.28</v>
      </c>
      <c r="F12" s="1">
        <v>-220651.2</v>
      </c>
      <c r="G12" s="1">
        <v>-91032.03</v>
      </c>
      <c r="H12" s="1">
        <v>36901.46</v>
      </c>
      <c r="I12" s="1">
        <v>210751.2</v>
      </c>
      <c r="J12" s="1">
        <v>-502638.3</v>
      </c>
      <c r="L12" s="1">
        <f t="shared" si="0"/>
        <v>91977.6705391004</v>
      </c>
      <c r="M12">
        <v>6</v>
      </c>
      <c r="N12" s="6">
        <f t="shared" si="1"/>
        <v>15329.611756516735</v>
      </c>
      <c r="O12" s="6">
        <f t="shared" si="2"/>
        <v>3446.096722864962</v>
      </c>
      <c r="P12" s="6">
        <f t="shared" si="3"/>
        <v>36775.200000000004</v>
      </c>
      <c r="Q12" s="6">
        <f t="shared" si="4"/>
        <v>8267.064960000002</v>
      </c>
      <c r="S12" s="2">
        <v>45796.77795</v>
      </c>
      <c r="T12" t="s">
        <v>27</v>
      </c>
      <c r="U12" s="9">
        <f t="shared" si="5"/>
        <v>0.08949685593896949</v>
      </c>
      <c r="X12" s="9"/>
    </row>
    <row r="13" spans="1:25" ht="12.75">
      <c r="A13">
        <v>26</v>
      </c>
      <c r="B13" t="s">
        <v>28</v>
      </c>
      <c r="C13" s="1">
        <v>10</v>
      </c>
      <c r="D13">
        <v>112</v>
      </c>
      <c r="E13" s="1">
        <v>-118241.5</v>
      </c>
      <c r="F13" s="1">
        <v>87381.77</v>
      </c>
      <c r="G13" s="1">
        <v>21596.15</v>
      </c>
      <c r="H13" s="1">
        <v>-80446.09</v>
      </c>
      <c r="I13" s="1">
        <v>-159559.3</v>
      </c>
      <c r="J13" s="1">
        <v>169753.1</v>
      </c>
      <c r="L13" s="1">
        <f t="shared" si="0"/>
        <v>120197.52916375818</v>
      </c>
      <c r="M13">
        <v>3</v>
      </c>
      <c r="N13" s="6">
        <f t="shared" si="1"/>
        <v>40065.84305458606</v>
      </c>
      <c r="O13" s="6">
        <f t="shared" si="2"/>
        <v>9006.801518670947</v>
      </c>
      <c r="P13" s="6">
        <f t="shared" si="3"/>
        <v>-29127.256666666668</v>
      </c>
      <c r="Q13" s="6">
        <f t="shared" si="4"/>
        <v>-6547.807298666667</v>
      </c>
      <c r="S13" s="2">
        <v>45796.77795</v>
      </c>
      <c r="T13" t="s">
        <v>28</v>
      </c>
      <c r="U13" s="9">
        <f t="shared" si="5"/>
        <v>0.17464537541705402</v>
      </c>
      <c r="X13" s="9"/>
      <c r="Y13" s="2"/>
    </row>
    <row r="14" spans="1:25" ht="12.75">
      <c r="A14">
        <v>24</v>
      </c>
      <c r="B14" t="s">
        <v>26</v>
      </c>
      <c r="C14" s="1">
        <v>11</v>
      </c>
      <c r="D14">
        <v>112</v>
      </c>
      <c r="E14" s="1">
        <v>291506.4</v>
      </c>
      <c r="F14" s="1">
        <v>-101559.4</v>
      </c>
      <c r="G14" s="1">
        <v>275426.5</v>
      </c>
      <c r="H14" s="1">
        <v>112417.6</v>
      </c>
      <c r="I14" s="1">
        <v>-157807.8</v>
      </c>
      <c r="J14" s="1">
        <v>-118874.8</v>
      </c>
      <c r="L14" s="1">
        <f t="shared" si="0"/>
        <v>401043.3120539601</v>
      </c>
      <c r="M14">
        <v>8</v>
      </c>
      <c r="N14" s="6">
        <f t="shared" si="1"/>
        <v>50130.41400674501</v>
      </c>
      <c r="O14" s="6">
        <f t="shared" si="2"/>
        <v>11269.317068716278</v>
      </c>
      <c r="P14" s="6">
        <f t="shared" si="3"/>
        <v>12694.925</v>
      </c>
      <c r="Q14" s="6">
        <f t="shared" si="4"/>
        <v>2853.81914</v>
      </c>
      <c r="S14" s="2">
        <v>45796.77795</v>
      </c>
      <c r="T14" t="s">
        <v>26</v>
      </c>
      <c r="U14" s="9">
        <f t="shared" si="5"/>
        <v>0.2603833807367202</v>
      </c>
      <c r="X14" s="9"/>
      <c r="Y14" s="2"/>
    </row>
    <row r="15" spans="1:25" ht="12.75">
      <c r="A15">
        <v>36</v>
      </c>
      <c r="B15" t="s">
        <v>63</v>
      </c>
      <c r="C15" s="1">
        <v>12</v>
      </c>
      <c r="D15">
        <v>112</v>
      </c>
      <c r="E15">
        <v>601143.6</v>
      </c>
      <c r="F15">
        <v>777418.9</v>
      </c>
      <c r="G15">
        <v>98868.61</v>
      </c>
      <c r="H15">
        <v>-97717.46</v>
      </c>
      <c r="I15">
        <v>107117.5</v>
      </c>
      <c r="J15">
        <v>411528.2</v>
      </c>
      <c r="L15" s="1">
        <f t="shared" si="0"/>
        <v>609219.689327497</v>
      </c>
      <c r="M15">
        <v>0</v>
      </c>
      <c r="N15" s="6">
        <f t="shared" si="1"/>
        <v>0</v>
      </c>
      <c r="O15" s="6">
        <f t="shared" si="2"/>
        <v>0</v>
      </c>
      <c r="P15" s="6">
        <f t="shared" si="3"/>
        <v>0</v>
      </c>
      <c r="Q15" s="6">
        <f t="shared" si="4"/>
        <v>0</v>
      </c>
      <c r="S15" s="2">
        <v>45796.77795</v>
      </c>
      <c r="T15" t="s">
        <v>63</v>
      </c>
      <c r="U15" s="9">
        <f t="shared" si="5"/>
        <v>0.7836440422627968</v>
      </c>
      <c r="X15" s="9"/>
      <c r="Y15" s="2"/>
    </row>
    <row r="16" spans="1:24" ht="12.75">
      <c r="A16">
        <v>43</v>
      </c>
      <c r="B16" t="s">
        <v>70</v>
      </c>
      <c r="C16" s="1">
        <v>13</v>
      </c>
      <c r="D16">
        <v>112</v>
      </c>
      <c r="E16">
        <v>223301</v>
      </c>
      <c r="F16">
        <v>1402775</v>
      </c>
      <c r="G16">
        <v>44384.6</v>
      </c>
      <c r="H16">
        <v>636457</v>
      </c>
      <c r="I16">
        <v>-4086.935</v>
      </c>
      <c r="J16">
        <v>731157.5</v>
      </c>
      <c r="L16" s="1">
        <f t="shared" si="0"/>
        <v>227669.34206906296</v>
      </c>
      <c r="M16">
        <v>0</v>
      </c>
      <c r="N16" s="6">
        <f t="shared" si="1"/>
        <v>0</v>
      </c>
      <c r="O16" s="6">
        <f t="shared" si="2"/>
        <v>0</v>
      </c>
      <c r="P16" s="6">
        <f t="shared" si="3"/>
        <v>0</v>
      </c>
      <c r="Q16" s="6">
        <f t="shared" si="4"/>
        <v>0</v>
      </c>
      <c r="S16" s="2">
        <v>45796.77795</v>
      </c>
      <c r="T16" t="s">
        <v>70</v>
      </c>
      <c r="U16" s="9">
        <f t="shared" si="5"/>
        <v>0.16229925830519004</v>
      </c>
      <c r="X16" s="9"/>
    </row>
    <row r="17" spans="1:24" ht="12.75">
      <c r="A17">
        <v>46</v>
      </c>
      <c r="C17" s="1">
        <v>14</v>
      </c>
      <c r="N17" s="6"/>
      <c r="O17" s="6"/>
      <c r="P17" s="6"/>
      <c r="Q17" s="6"/>
      <c r="X17" s="9"/>
    </row>
    <row r="18" spans="1:24" ht="12.75">
      <c r="A18">
        <v>10</v>
      </c>
      <c r="B18" t="s">
        <v>12</v>
      </c>
      <c r="C18" s="1">
        <v>15</v>
      </c>
      <c r="D18">
        <v>111</v>
      </c>
      <c r="E18" s="1">
        <v>-184984.4</v>
      </c>
      <c r="F18" s="1">
        <v>261959.8</v>
      </c>
      <c r="G18" s="1">
        <v>40943.89</v>
      </c>
      <c r="H18" s="1">
        <v>278147.9</v>
      </c>
      <c r="I18" s="1">
        <v>163537.5</v>
      </c>
      <c r="J18" s="1">
        <v>149622.7</v>
      </c>
      <c r="L18" s="1">
        <f aca="true" t="shared" si="6" ref="L18:L24">SQRT(E18^2+G18^2)</f>
        <v>189461.42185598653</v>
      </c>
      <c r="M18">
        <v>9</v>
      </c>
      <c r="N18" s="6">
        <f aca="true" t="shared" si="7" ref="N18:N24">IF(M18=0,0,L18/M18)</f>
        <v>21051.269095109616</v>
      </c>
      <c r="O18" s="6">
        <f aca="true" t="shared" si="8" ref="O18:O24">N18*0.2248</f>
        <v>4732.325292580642</v>
      </c>
      <c r="P18" s="6">
        <f aca="true" t="shared" si="9" ref="P18:P24">IF(M18=0,0,-F18/M18)</f>
        <v>-29106.644444444442</v>
      </c>
      <c r="Q18" s="6">
        <f aca="true" t="shared" si="10" ref="Q18:Q24">P18*0.2248</f>
        <v>-6543.173671111111</v>
      </c>
      <c r="S18" s="2">
        <v>45796.77795</v>
      </c>
      <c r="T18" t="s">
        <v>12</v>
      </c>
      <c r="U18" s="9">
        <f aca="true" t="shared" si="11" ref="U18:U24">IF(M18=0,L18/F18,O18/(S18-Q18*(1-0.118)))</f>
        <v>0.0917688955125974</v>
      </c>
      <c r="W18" s="2"/>
      <c r="X18" s="9"/>
    </row>
    <row r="19" spans="1:24" ht="12.75">
      <c r="A19">
        <v>11</v>
      </c>
      <c r="B19" t="s">
        <v>13</v>
      </c>
      <c r="C19" s="1">
        <v>16</v>
      </c>
      <c r="D19">
        <v>111</v>
      </c>
      <c r="E19" s="1">
        <v>-106222.7</v>
      </c>
      <c r="F19" s="1">
        <v>-342047.6</v>
      </c>
      <c r="G19" s="1">
        <v>-15088.55</v>
      </c>
      <c r="H19" s="1">
        <v>-275781.1</v>
      </c>
      <c r="I19" s="1">
        <v>140139.1</v>
      </c>
      <c r="J19" s="1">
        <v>-713393.9</v>
      </c>
      <c r="L19" s="1">
        <f t="shared" si="6"/>
        <v>107288.98515874078</v>
      </c>
      <c r="M19">
        <v>6</v>
      </c>
      <c r="N19" s="6">
        <f t="shared" si="7"/>
        <v>17881.497526456795</v>
      </c>
      <c r="O19" s="6">
        <f t="shared" si="8"/>
        <v>4019.7606439474876</v>
      </c>
      <c r="P19" s="6">
        <f t="shared" si="9"/>
        <v>57007.93333333333</v>
      </c>
      <c r="Q19" s="6">
        <f t="shared" si="10"/>
        <v>12815.383413333331</v>
      </c>
      <c r="S19" s="2">
        <v>45796.77795</v>
      </c>
      <c r="T19" t="s">
        <v>13</v>
      </c>
      <c r="U19" s="9">
        <f t="shared" si="11"/>
        <v>0.11653638658437758</v>
      </c>
      <c r="X19" s="9"/>
    </row>
    <row r="20" spans="1:24" ht="12.75">
      <c r="A20">
        <v>13</v>
      </c>
      <c r="B20" t="s">
        <v>15</v>
      </c>
      <c r="C20" s="1">
        <v>17</v>
      </c>
      <c r="D20">
        <v>111</v>
      </c>
      <c r="E20" s="1">
        <v>69488.6</v>
      </c>
      <c r="F20" s="1">
        <v>-9246.477</v>
      </c>
      <c r="G20" s="1">
        <v>-110845.2</v>
      </c>
      <c r="H20" s="1">
        <v>7344.644</v>
      </c>
      <c r="I20" s="1">
        <v>313745.4</v>
      </c>
      <c r="J20" s="1">
        <v>-19986.15</v>
      </c>
      <c r="L20" s="1">
        <f t="shared" si="6"/>
        <v>130825.54755474941</v>
      </c>
      <c r="M20">
        <v>2</v>
      </c>
      <c r="N20" s="6">
        <f t="shared" si="7"/>
        <v>65412.77377737471</v>
      </c>
      <c r="O20" s="6">
        <f t="shared" si="8"/>
        <v>14704.791545153834</v>
      </c>
      <c r="P20" s="6">
        <f t="shared" si="9"/>
        <v>4623.2385</v>
      </c>
      <c r="Q20" s="6">
        <f t="shared" si="10"/>
        <v>1039.3040148</v>
      </c>
      <c r="S20" s="2">
        <v>45796.77795</v>
      </c>
      <c r="T20" t="s">
        <v>15</v>
      </c>
      <c r="U20" s="9">
        <f t="shared" si="11"/>
        <v>0.3276460541754395</v>
      </c>
      <c r="X20" s="9"/>
    </row>
    <row r="21" spans="1:24" ht="12.75">
      <c r="A21">
        <v>14</v>
      </c>
      <c r="B21" t="s">
        <v>16</v>
      </c>
      <c r="C21" s="1">
        <v>18</v>
      </c>
      <c r="D21">
        <v>111</v>
      </c>
      <c r="E21" s="1">
        <v>90628.22</v>
      </c>
      <c r="F21" s="1">
        <v>-169100.8</v>
      </c>
      <c r="G21" s="1">
        <v>-86981.61</v>
      </c>
      <c r="H21" s="1">
        <v>175745.5</v>
      </c>
      <c r="I21" s="1">
        <v>262780.8</v>
      </c>
      <c r="J21" s="1">
        <v>-328694.1</v>
      </c>
      <c r="L21" s="1">
        <f t="shared" si="6"/>
        <v>125615.58318361819</v>
      </c>
      <c r="M21">
        <v>4</v>
      </c>
      <c r="N21" s="6">
        <f t="shared" si="7"/>
        <v>31403.895795904547</v>
      </c>
      <c r="O21" s="6">
        <f t="shared" si="8"/>
        <v>7059.595774919342</v>
      </c>
      <c r="P21" s="6">
        <f t="shared" si="9"/>
        <v>42275.2</v>
      </c>
      <c r="Q21" s="6">
        <f t="shared" si="10"/>
        <v>9503.46496</v>
      </c>
      <c r="S21" s="2">
        <v>45796.77795</v>
      </c>
      <c r="T21" t="s">
        <v>16</v>
      </c>
      <c r="U21" s="9">
        <f t="shared" si="11"/>
        <v>0.18868497278226018</v>
      </c>
      <c r="X21" s="9"/>
    </row>
    <row r="22" spans="1:24" ht="12.75">
      <c r="A22">
        <v>12</v>
      </c>
      <c r="B22" t="s">
        <v>14</v>
      </c>
      <c r="C22" s="1">
        <v>19</v>
      </c>
      <c r="D22">
        <v>111</v>
      </c>
      <c r="E22" s="1">
        <v>-159440.1</v>
      </c>
      <c r="F22" s="1">
        <v>94054.41</v>
      </c>
      <c r="G22" s="1">
        <v>7101.217</v>
      </c>
      <c r="H22" s="1">
        <v>-101784.3</v>
      </c>
      <c r="I22" s="1">
        <v>-173583.9</v>
      </c>
      <c r="J22" s="1">
        <v>78258.89</v>
      </c>
      <c r="L22" s="1">
        <f t="shared" si="6"/>
        <v>159598.16029920612</v>
      </c>
      <c r="M22">
        <v>5</v>
      </c>
      <c r="N22" s="6">
        <f t="shared" si="7"/>
        <v>31919.632059841224</v>
      </c>
      <c r="O22" s="6">
        <f t="shared" si="8"/>
        <v>7175.533287052307</v>
      </c>
      <c r="P22" s="6">
        <f t="shared" si="9"/>
        <v>-18810.882</v>
      </c>
      <c r="Q22" s="6">
        <f t="shared" si="10"/>
        <v>-4228.6862736</v>
      </c>
      <c r="S22" s="2">
        <v>45796.77795</v>
      </c>
      <c r="T22" t="s">
        <v>14</v>
      </c>
      <c r="U22" s="9">
        <f t="shared" si="11"/>
        <v>0.14488276567773226</v>
      </c>
      <c r="X22" s="9"/>
    </row>
    <row r="23" spans="1:24" ht="12.75">
      <c r="A23">
        <v>35</v>
      </c>
      <c r="B23" t="s">
        <v>62</v>
      </c>
      <c r="C23" s="1">
        <v>20</v>
      </c>
      <c r="D23">
        <v>111</v>
      </c>
      <c r="E23">
        <v>-269837.6</v>
      </c>
      <c r="F23">
        <v>815064.9</v>
      </c>
      <c r="G23">
        <v>578882.3</v>
      </c>
      <c r="H23">
        <v>-340027.7</v>
      </c>
      <c r="I23">
        <v>-956982.6</v>
      </c>
      <c r="J23">
        <v>578505.3</v>
      </c>
      <c r="L23" s="1">
        <f t="shared" si="6"/>
        <v>638683.8401173542</v>
      </c>
      <c r="M23">
        <v>0</v>
      </c>
      <c r="N23" s="6">
        <f t="shared" si="7"/>
        <v>0</v>
      </c>
      <c r="O23" s="6">
        <f t="shared" si="8"/>
        <v>0</v>
      </c>
      <c r="P23" s="6">
        <f t="shared" si="9"/>
        <v>0</v>
      </c>
      <c r="Q23" s="6">
        <f t="shared" si="10"/>
        <v>0</v>
      </c>
      <c r="S23" s="2">
        <v>45796.77795</v>
      </c>
      <c r="T23" t="s">
        <v>62</v>
      </c>
      <c r="U23" s="9">
        <f t="shared" si="11"/>
        <v>0.7835987540591604</v>
      </c>
      <c r="X23" s="9"/>
    </row>
    <row r="24" spans="1:24" ht="12.75">
      <c r="A24">
        <v>42</v>
      </c>
      <c r="B24" t="s">
        <v>69</v>
      </c>
      <c r="C24" s="1">
        <v>21</v>
      </c>
      <c r="D24">
        <v>111</v>
      </c>
      <c r="E24">
        <v>548845</v>
      </c>
      <c r="F24">
        <v>1206509</v>
      </c>
      <c r="G24">
        <v>41982.8</v>
      </c>
      <c r="H24">
        <v>539181</v>
      </c>
      <c r="I24">
        <v>-170531.8</v>
      </c>
      <c r="J24">
        <v>647297.4</v>
      </c>
      <c r="L24" s="1">
        <f t="shared" si="6"/>
        <v>550448.3531820583</v>
      </c>
      <c r="M24">
        <v>0</v>
      </c>
      <c r="N24" s="6">
        <f t="shared" si="7"/>
        <v>0</v>
      </c>
      <c r="O24" s="6">
        <f t="shared" si="8"/>
        <v>0</v>
      </c>
      <c r="P24" s="6">
        <f t="shared" si="9"/>
        <v>0</v>
      </c>
      <c r="Q24" s="6">
        <f t="shared" si="10"/>
        <v>0</v>
      </c>
      <c r="S24" s="2">
        <v>45796.77795</v>
      </c>
      <c r="T24" t="s">
        <v>69</v>
      </c>
      <c r="U24" s="9">
        <f t="shared" si="11"/>
        <v>0.45623228105389874</v>
      </c>
      <c r="X24" s="9"/>
    </row>
    <row r="25" spans="1:24" ht="12.75">
      <c r="A25">
        <v>47</v>
      </c>
      <c r="C25" s="1">
        <v>22</v>
      </c>
      <c r="N25" s="6"/>
      <c r="O25" s="6"/>
      <c r="P25" s="6"/>
      <c r="Q25" s="6"/>
      <c r="X25" s="9"/>
    </row>
    <row r="26" spans="1:24" ht="12.75">
      <c r="A26">
        <v>1</v>
      </c>
      <c r="B26" t="s">
        <v>3</v>
      </c>
      <c r="C26" s="1">
        <v>23</v>
      </c>
      <c r="D26">
        <v>0</v>
      </c>
      <c r="E26" s="1">
        <v>95112.74</v>
      </c>
      <c r="F26" s="1">
        <v>274793.5</v>
      </c>
      <c r="G26" s="1">
        <v>146585.1</v>
      </c>
      <c r="H26" s="1">
        <v>298837.4</v>
      </c>
      <c r="I26" s="1">
        <v>-202565.7</v>
      </c>
      <c r="J26" s="1">
        <v>180521.5</v>
      </c>
      <c r="L26" s="1">
        <f aca="true" t="shared" si="12" ref="L26:L31">SQRT(E26^2+G26^2)</f>
        <v>174738.73311981407</v>
      </c>
      <c r="M26">
        <v>4</v>
      </c>
      <c r="N26" s="6">
        <f aca="true" t="shared" si="13" ref="N26:N31">IF(M26=0,0,L26/M26)</f>
        <v>43684.68327995352</v>
      </c>
      <c r="O26" s="6">
        <f aca="true" t="shared" si="14" ref="O26:O31">N26*0.2248</f>
        <v>9820.31680133355</v>
      </c>
      <c r="P26" s="6">
        <f aca="true" t="shared" si="15" ref="P26:P31">IF(M26=0,0,-F26/M26)</f>
        <v>-68698.375</v>
      </c>
      <c r="Q26" s="6">
        <f aca="true" t="shared" si="16" ref="Q26:Q31">P26*0.2248</f>
        <v>-15443.3947</v>
      </c>
      <c r="S26" s="2">
        <v>45796.77795</v>
      </c>
      <c r="T26" t="s">
        <v>3</v>
      </c>
      <c r="U26" s="9">
        <f aca="true" t="shared" si="17" ref="U26:U31">IF(M26=0,L26/F26,O26/(S26-Q26*(1-0.118)))</f>
        <v>0.16527552677050283</v>
      </c>
      <c r="X26" s="9"/>
    </row>
    <row r="27" spans="1:24" ht="12.75">
      <c r="A27">
        <v>2</v>
      </c>
      <c r="B27" t="s">
        <v>4</v>
      </c>
      <c r="C27" s="1">
        <v>24</v>
      </c>
      <c r="D27">
        <v>0</v>
      </c>
      <c r="E27" s="1">
        <v>-114049.2</v>
      </c>
      <c r="F27" s="1">
        <v>-264010.8</v>
      </c>
      <c r="G27" s="1">
        <v>-96373.46</v>
      </c>
      <c r="H27" s="1">
        <v>-291453.6</v>
      </c>
      <c r="I27" s="1">
        <v>359440.4</v>
      </c>
      <c r="J27" s="1">
        <v>-533990.4</v>
      </c>
      <c r="L27" s="1">
        <f t="shared" si="12"/>
        <v>149315.31673948123</v>
      </c>
      <c r="M27">
        <v>6</v>
      </c>
      <c r="N27" s="6">
        <f t="shared" si="13"/>
        <v>24885.886123246873</v>
      </c>
      <c r="O27" s="6">
        <f t="shared" si="14"/>
        <v>5594.3472005058975</v>
      </c>
      <c r="P27" s="6">
        <f t="shared" si="15"/>
        <v>44001.799999999996</v>
      </c>
      <c r="Q27" s="6">
        <f t="shared" si="16"/>
        <v>9891.60464</v>
      </c>
      <c r="S27" s="2">
        <v>45796.77795</v>
      </c>
      <c r="T27" t="s">
        <v>4</v>
      </c>
      <c r="U27" s="9">
        <f t="shared" si="17"/>
        <v>0.15090336254314377</v>
      </c>
      <c r="X27" s="9"/>
    </row>
    <row r="28" spans="1:24" ht="12.75">
      <c r="A28">
        <v>4</v>
      </c>
      <c r="B28" t="s">
        <v>6</v>
      </c>
      <c r="C28" s="1">
        <v>25</v>
      </c>
      <c r="D28">
        <v>0</v>
      </c>
      <c r="E28" s="1">
        <v>130636.3</v>
      </c>
      <c r="F28" s="1">
        <v>-267431.1</v>
      </c>
      <c r="G28" s="1">
        <v>-104112.2</v>
      </c>
      <c r="H28" s="1">
        <v>285958.4</v>
      </c>
      <c r="I28" s="1">
        <v>390987.4</v>
      </c>
      <c r="J28" s="1">
        <v>-548807.4</v>
      </c>
      <c r="L28" s="1">
        <f t="shared" si="12"/>
        <v>167048.47519965575</v>
      </c>
      <c r="M28">
        <v>6</v>
      </c>
      <c r="N28" s="6">
        <f t="shared" si="13"/>
        <v>27841.412533275958</v>
      </c>
      <c r="O28" s="6">
        <f t="shared" si="14"/>
        <v>6258.749537480436</v>
      </c>
      <c r="P28" s="6">
        <f t="shared" si="15"/>
        <v>44571.85</v>
      </c>
      <c r="Q28" s="6">
        <f t="shared" si="16"/>
        <v>10019.75188</v>
      </c>
      <c r="S28" s="2">
        <v>45796.77795</v>
      </c>
      <c r="T28" t="s">
        <v>6</v>
      </c>
      <c r="U28" s="9">
        <f t="shared" si="17"/>
        <v>0.16934140852965981</v>
      </c>
      <c r="X28" s="9"/>
    </row>
    <row r="29" spans="1:24" ht="12.75">
      <c r="A29">
        <v>3</v>
      </c>
      <c r="B29" t="s">
        <v>5</v>
      </c>
      <c r="C29" s="1">
        <v>26</v>
      </c>
      <c r="D29">
        <v>0</v>
      </c>
      <c r="E29" s="1">
        <v>-134578</v>
      </c>
      <c r="F29" s="1">
        <v>358213.9</v>
      </c>
      <c r="G29" s="1">
        <v>164325</v>
      </c>
      <c r="H29" s="1">
        <v>-391740.4</v>
      </c>
      <c r="I29" s="1">
        <v>-252227.1</v>
      </c>
      <c r="J29" s="1">
        <v>242267.1</v>
      </c>
      <c r="L29" s="1">
        <f t="shared" si="12"/>
        <v>212400.4324595409</v>
      </c>
      <c r="M29">
        <v>4</v>
      </c>
      <c r="N29" s="6">
        <f t="shared" si="13"/>
        <v>53100.108114885224</v>
      </c>
      <c r="O29" s="6">
        <f t="shared" si="14"/>
        <v>11936.904304226198</v>
      </c>
      <c r="P29" s="6">
        <f t="shared" si="15"/>
        <v>-89553.475</v>
      </c>
      <c r="Q29" s="6">
        <f t="shared" si="16"/>
        <v>-20131.621180000002</v>
      </c>
      <c r="S29" s="2">
        <v>45796.77795</v>
      </c>
      <c r="T29" t="s">
        <v>5</v>
      </c>
      <c r="U29" s="9">
        <f t="shared" si="17"/>
        <v>0.18782636742709916</v>
      </c>
      <c r="X29" s="9"/>
    </row>
    <row r="30" spans="1:24" ht="12.75">
      <c r="A30">
        <v>31</v>
      </c>
      <c r="B30" t="s">
        <v>58</v>
      </c>
      <c r="C30" s="1">
        <v>27</v>
      </c>
      <c r="D30">
        <v>0</v>
      </c>
      <c r="E30">
        <v>-466575.9</v>
      </c>
      <c r="F30">
        <v>1095216</v>
      </c>
      <c r="G30">
        <v>401105.9</v>
      </c>
      <c r="H30">
        <v>-398628</v>
      </c>
      <c r="I30">
        <v>-531762.2</v>
      </c>
      <c r="J30">
        <v>830166.7</v>
      </c>
      <c r="L30" s="1">
        <f t="shared" si="12"/>
        <v>615287.7485174071</v>
      </c>
      <c r="M30">
        <v>0</v>
      </c>
      <c r="N30" s="6">
        <f t="shared" si="13"/>
        <v>0</v>
      </c>
      <c r="O30" s="6">
        <f t="shared" si="14"/>
        <v>0</v>
      </c>
      <c r="P30" s="6">
        <f t="shared" si="15"/>
        <v>0</v>
      </c>
      <c r="Q30" s="6">
        <f t="shared" si="16"/>
        <v>0</v>
      </c>
      <c r="S30" s="2">
        <v>45796.77795</v>
      </c>
      <c r="T30" t="s">
        <v>58</v>
      </c>
      <c r="U30" s="9">
        <f t="shared" si="17"/>
        <v>0.561795799657243</v>
      </c>
      <c r="X30" s="9"/>
    </row>
    <row r="31" spans="1:24" ht="12.75">
      <c r="A31">
        <v>38</v>
      </c>
      <c r="B31" t="s">
        <v>65</v>
      </c>
      <c r="C31" s="1">
        <v>28</v>
      </c>
      <c r="D31">
        <v>0</v>
      </c>
      <c r="E31">
        <v>484510.9</v>
      </c>
      <c r="F31">
        <v>1280703</v>
      </c>
      <c r="G31">
        <v>430323.2</v>
      </c>
      <c r="H31">
        <v>441964</v>
      </c>
      <c r="I31">
        <v>-550173.8</v>
      </c>
      <c r="J31">
        <v>999999</v>
      </c>
      <c r="L31" s="1">
        <f t="shared" si="12"/>
        <v>648019.188509916</v>
      </c>
      <c r="M31">
        <v>0</v>
      </c>
      <c r="N31" s="6">
        <f t="shared" si="13"/>
        <v>0</v>
      </c>
      <c r="O31" s="6">
        <f t="shared" si="14"/>
        <v>0</v>
      </c>
      <c r="P31" s="6">
        <f t="shared" si="15"/>
        <v>0</v>
      </c>
      <c r="Q31" s="6">
        <f t="shared" si="16"/>
        <v>0</v>
      </c>
      <c r="S31" s="2">
        <v>45796.77795</v>
      </c>
      <c r="T31" t="s">
        <v>65</v>
      </c>
      <c r="U31" s="9">
        <f t="shared" si="17"/>
        <v>0.5059870934244052</v>
      </c>
      <c r="X31" s="9"/>
    </row>
    <row r="32" spans="1:24" ht="12.75">
      <c r="A32">
        <v>48</v>
      </c>
      <c r="C32" s="1">
        <v>29</v>
      </c>
      <c r="N32" s="6"/>
      <c r="O32" s="6"/>
      <c r="P32" s="6"/>
      <c r="Q32" s="6"/>
      <c r="X32" s="9"/>
    </row>
    <row r="33" spans="1:24" ht="12.75">
      <c r="A33">
        <v>5</v>
      </c>
      <c r="B33" t="s">
        <v>7</v>
      </c>
      <c r="C33" s="1">
        <v>30</v>
      </c>
      <c r="D33">
        <v>101</v>
      </c>
      <c r="E33" s="1">
        <v>122450.5</v>
      </c>
      <c r="F33" s="1">
        <v>44553.73</v>
      </c>
      <c r="G33" s="1">
        <v>-20485.89</v>
      </c>
      <c r="H33" s="1">
        <v>42935.16</v>
      </c>
      <c r="I33" s="1">
        <v>-101515.4</v>
      </c>
      <c r="J33" s="1">
        <v>24113.43</v>
      </c>
      <c r="L33" s="1">
        <f aca="true" t="shared" si="18" ref="L33:L39">SQRT(E33^2+G33^2)</f>
        <v>124152.31225934578</v>
      </c>
      <c r="M33">
        <v>5</v>
      </c>
      <c r="N33" s="6">
        <f aca="true" t="shared" si="19" ref="N33:N39">IF(M33=0,0,L33/M33)</f>
        <v>24830.462451869156</v>
      </c>
      <c r="O33" s="6">
        <f aca="true" t="shared" si="20" ref="O33:O39">N33*0.2248</f>
        <v>5581.887959180186</v>
      </c>
      <c r="P33" s="6">
        <f aca="true" t="shared" si="21" ref="P33:P39">IF(M33=0,0,-F33/M33)</f>
        <v>-8910.746000000001</v>
      </c>
      <c r="Q33" s="6">
        <f aca="true" t="shared" si="22" ref="Q33:Q39">P33*0.2248</f>
        <v>-2003.1357008000002</v>
      </c>
      <c r="S33" s="2">
        <v>45796.77795</v>
      </c>
      <c r="T33" t="s">
        <v>7</v>
      </c>
      <c r="U33" s="9">
        <f aca="true" t="shared" si="23" ref="U33:U39">IF(M33=0,L33/F33,O33/(S33-Q33*(1-0.118)))</f>
        <v>0.11735643587977428</v>
      </c>
      <c r="X33" s="9"/>
    </row>
    <row r="34" spans="1:24" ht="12.75">
      <c r="A34">
        <v>6</v>
      </c>
      <c r="B34" t="s">
        <v>8</v>
      </c>
      <c r="C34" s="1">
        <v>31</v>
      </c>
      <c r="D34">
        <v>101</v>
      </c>
      <c r="E34" s="1">
        <v>-69496.85</v>
      </c>
      <c r="F34" s="1">
        <v>-209821.7</v>
      </c>
      <c r="G34" s="1">
        <v>-83758.06</v>
      </c>
      <c r="H34" s="1">
        <v>-222079</v>
      </c>
      <c r="I34" s="1">
        <v>234190.1</v>
      </c>
      <c r="J34" s="1">
        <v>-400415.3</v>
      </c>
      <c r="L34" s="1">
        <f t="shared" si="18"/>
        <v>108835.76973994396</v>
      </c>
      <c r="M34">
        <v>4</v>
      </c>
      <c r="N34" s="6">
        <f t="shared" si="19"/>
        <v>27208.94243498599</v>
      </c>
      <c r="O34" s="6">
        <f t="shared" si="20"/>
        <v>6116.570259384851</v>
      </c>
      <c r="P34" s="6">
        <f t="shared" si="21"/>
        <v>52455.425</v>
      </c>
      <c r="Q34" s="6">
        <f t="shared" si="22"/>
        <v>11791.97954</v>
      </c>
      <c r="S34" s="2">
        <v>45796.77795</v>
      </c>
      <c r="T34" t="s">
        <v>8</v>
      </c>
      <c r="U34" s="9">
        <f t="shared" si="23"/>
        <v>0.17280276623989585</v>
      </c>
      <c r="X34" s="9"/>
    </row>
    <row r="35" spans="1:24" ht="12.75">
      <c r="A35">
        <v>7</v>
      </c>
      <c r="B35" t="s">
        <v>9</v>
      </c>
      <c r="C35" s="1">
        <v>32</v>
      </c>
      <c r="D35">
        <v>101</v>
      </c>
      <c r="E35" s="1">
        <v>-63723.67</v>
      </c>
      <c r="F35" s="1">
        <v>28396.8</v>
      </c>
      <c r="G35" s="1">
        <v>-95274.65</v>
      </c>
      <c r="H35" s="1">
        <v>14186.5</v>
      </c>
      <c r="I35" s="1">
        <v>272203.6</v>
      </c>
      <c r="J35" s="1">
        <v>71173.5</v>
      </c>
      <c r="L35" s="1">
        <f t="shared" si="18"/>
        <v>114620.96252820162</v>
      </c>
      <c r="M35">
        <v>2</v>
      </c>
      <c r="N35" s="6">
        <f t="shared" si="19"/>
        <v>57310.48126410081</v>
      </c>
      <c r="O35" s="6">
        <f t="shared" si="20"/>
        <v>12883.396188169861</v>
      </c>
      <c r="P35" s="6">
        <f t="shared" si="21"/>
        <v>-14198.4</v>
      </c>
      <c r="Q35" s="6">
        <f t="shared" si="22"/>
        <v>-3191.80032</v>
      </c>
      <c r="S35" s="2">
        <v>45796.77795</v>
      </c>
      <c r="T35" t="s">
        <v>9</v>
      </c>
      <c r="U35" s="9">
        <f t="shared" si="23"/>
        <v>0.26502531358507037</v>
      </c>
      <c r="X35" s="9"/>
    </row>
    <row r="36" spans="1:24" ht="12.75">
      <c r="A36">
        <v>9</v>
      </c>
      <c r="B36" t="s">
        <v>11</v>
      </c>
      <c r="C36" s="1">
        <v>33</v>
      </c>
      <c r="D36">
        <v>101</v>
      </c>
      <c r="E36" s="1">
        <v>130646.1</v>
      </c>
      <c r="F36" s="1">
        <v>-357915</v>
      </c>
      <c r="G36" s="1">
        <v>-49856.55</v>
      </c>
      <c r="H36" s="1">
        <v>290116.8</v>
      </c>
      <c r="I36" s="1">
        <v>235814</v>
      </c>
      <c r="J36" s="1">
        <v>-740738.4</v>
      </c>
      <c r="L36" s="1">
        <f t="shared" si="18"/>
        <v>139835.9003371899</v>
      </c>
      <c r="M36">
        <v>6</v>
      </c>
      <c r="N36" s="6">
        <f t="shared" si="19"/>
        <v>23305.98338953165</v>
      </c>
      <c r="O36" s="6">
        <f t="shared" si="20"/>
        <v>5239.185065966715</v>
      </c>
      <c r="P36" s="6">
        <f t="shared" si="21"/>
        <v>59652.5</v>
      </c>
      <c r="Q36" s="6">
        <f t="shared" si="22"/>
        <v>13409.882</v>
      </c>
      <c r="S36" s="2">
        <v>45796.77795</v>
      </c>
      <c r="T36" t="s">
        <v>11</v>
      </c>
      <c r="U36" s="9">
        <f t="shared" si="23"/>
        <v>0.15423311410052576</v>
      </c>
      <c r="W36" s="2"/>
      <c r="X36" s="9"/>
    </row>
    <row r="37" spans="1:24" ht="12.75">
      <c r="A37">
        <v>8</v>
      </c>
      <c r="B37" t="s">
        <v>10</v>
      </c>
      <c r="C37" s="1">
        <v>34</v>
      </c>
      <c r="D37">
        <v>101</v>
      </c>
      <c r="E37" s="1">
        <v>162595.7</v>
      </c>
      <c r="F37" s="1">
        <v>299667.4</v>
      </c>
      <c r="G37" s="1">
        <v>35113.64</v>
      </c>
      <c r="H37" s="1">
        <v>-319714.6</v>
      </c>
      <c r="I37" s="1">
        <v>139042.7</v>
      </c>
      <c r="J37" s="1">
        <v>180060.9</v>
      </c>
      <c r="L37" s="1">
        <f t="shared" si="18"/>
        <v>166344.009127289</v>
      </c>
      <c r="M37">
        <v>9</v>
      </c>
      <c r="N37" s="6">
        <f t="shared" si="19"/>
        <v>18482.66768080989</v>
      </c>
      <c r="O37" s="6">
        <f t="shared" si="20"/>
        <v>4154.903694646063</v>
      </c>
      <c r="P37" s="6">
        <f t="shared" si="21"/>
        <v>-33296.37777777778</v>
      </c>
      <c r="Q37" s="6">
        <f t="shared" si="22"/>
        <v>-7485.025724444445</v>
      </c>
      <c r="S37" s="2">
        <v>45796.77795</v>
      </c>
      <c r="T37" t="s">
        <v>10</v>
      </c>
      <c r="U37" s="9">
        <f t="shared" si="23"/>
        <v>0.07929421821970006</v>
      </c>
      <c r="W37" s="2"/>
      <c r="X37" s="9"/>
    </row>
    <row r="38" spans="1:24" ht="12.75">
      <c r="A38">
        <v>32</v>
      </c>
      <c r="B38" t="s">
        <v>59</v>
      </c>
      <c r="C38" s="1">
        <v>35</v>
      </c>
      <c r="D38">
        <v>101</v>
      </c>
      <c r="E38">
        <v>-553804.3</v>
      </c>
      <c r="F38">
        <v>1204168</v>
      </c>
      <c r="G38">
        <v>8861.091</v>
      </c>
      <c r="H38">
        <v>-552371.3</v>
      </c>
      <c r="I38">
        <v>-165493.3</v>
      </c>
      <c r="J38">
        <v>643924.9</v>
      </c>
      <c r="L38" s="1">
        <f t="shared" si="18"/>
        <v>553875.1859690055</v>
      </c>
      <c r="M38">
        <v>0</v>
      </c>
      <c r="N38" s="6">
        <f t="shared" si="19"/>
        <v>0</v>
      </c>
      <c r="O38" s="6">
        <f t="shared" si="20"/>
        <v>0</v>
      </c>
      <c r="P38" s="6">
        <f t="shared" si="21"/>
        <v>0</v>
      </c>
      <c r="Q38" s="6">
        <f t="shared" si="22"/>
        <v>0</v>
      </c>
      <c r="S38" s="2">
        <v>45796.77795</v>
      </c>
      <c r="T38" t="s">
        <v>59</v>
      </c>
      <c r="U38" s="9">
        <f t="shared" si="23"/>
        <v>0.45996504305794994</v>
      </c>
      <c r="X38" s="9"/>
    </row>
    <row r="39" spans="1:24" ht="12.75">
      <c r="A39">
        <v>39</v>
      </c>
      <c r="B39" t="s">
        <v>66</v>
      </c>
      <c r="C39" s="1">
        <v>36</v>
      </c>
      <c r="D39">
        <v>101</v>
      </c>
      <c r="E39">
        <v>285369.8</v>
      </c>
      <c r="F39">
        <v>842203.6</v>
      </c>
      <c r="G39">
        <v>656447.7</v>
      </c>
      <c r="H39">
        <v>354748.8</v>
      </c>
      <c r="I39">
        <v>-1002133</v>
      </c>
      <c r="J39">
        <v>601904.5</v>
      </c>
      <c r="L39" s="1">
        <f t="shared" si="18"/>
        <v>715792.9208837776</v>
      </c>
      <c r="M39">
        <v>0</v>
      </c>
      <c r="N39" s="6">
        <f t="shared" si="19"/>
        <v>0</v>
      </c>
      <c r="O39" s="6">
        <f t="shared" si="20"/>
        <v>0</v>
      </c>
      <c r="P39" s="6">
        <f t="shared" si="21"/>
        <v>0</v>
      </c>
      <c r="Q39" s="6">
        <f t="shared" si="22"/>
        <v>0</v>
      </c>
      <c r="S39" s="2">
        <v>45796.77795</v>
      </c>
      <c r="T39" t="s">
        <v>66</v>
      </c>
      <c r="U39" s="9">
        <f t="shared" si="23"/>
        <v>0.8499048459111046</v>
      </c>
      <c r="X39" s="9"/>
    </row>
    <row r="40" spans="1:24" ht="12.75">
      <c r="A40">
        <v>49</v>
      </c>
      <c r="C40" s="1">
        <v>37</v>
      </c>
      <c r="N40" s="6"/>
      <c r="O40" s="6"/>
      <c r="P40" s="6"/>
      <c r="Q40" s="6"/>
      <c r="W40" s="2"/>
      <c r="X40" s="9"/>
    </row>
    <row r="41" spans="1:24" ht="12.75">
      <c r="A41">
        <v>15</v>
      </c>
      <c r="B41" t="s">
        <v>17</v>
      </c>
      <c r="C41" s="1">
        <v>38</v>
      </c>
      <c r="D41">
        <v>102</v>
      </c>
      <c r="E41" s="1">
        <v>-305645.4</v>
      </c>
      <c r="F41" s="1">
        <v>-125911.5</v>
      </c>
      <c r="G41" s="1">
        <v>293769.5</v>
      </c>
      <c r="H41" s="1">
        <v>-136891.6</v>
      </c>
      <c r="I41" s="1">
        <v>-143334.6</v>
      </c>
      <c r="J41" s="1">
        <v>-153902</v>
      </c>
      <c r="L41" s="1">
        <f aca="true" t="shared" si="24" ref="L41:L48">SQRT(E41^2+G41^2)</f>
        <v>423933.52034418087</v>
      </c>
      <c r="M41">
        <v>8</v>
      </c>
      <c r="N41" s="6">
        <f aca="true" t="shared" si="25" ref="N41:N48">IF(M41=0,0,L41/M41)</f>
        <v>52991.69004302261</v>
      </c>
      <c r="O41" s="6">
        <f aca="true" t="shared" si="26" ref="O41:O48">N41*0.2248</f>
        <v>11912.531921671482</v>
      </c>
      <c r="P41" s="6">
        <f aca="true" t="shared" si="27" ref="P41:P48">IF(M41=0,0,-F41/M41)</f>
        <v>15738.9375</v>
      </c>
      <c r="Q41" s="6">
        <f aca="true" t="shared" si="28" ref="Q41:Q48">P41*0.2248</f>
        <v>3538.11315</v>
      </c>
      <c r="S41" s="2">
        <v>45796.77795</v>
      </c>
      <c r="T41" t="s">
        <v>17</v>
      </c>
      <c r="U41" s="9">
        <f aca="true" t="shared" si="29" ref="U41:U48">IF(M41=0,L41/F41,O41/(S41-Q41*(1-0.118)))</f>
        <v>0.2791378446666846</v>
      </c>
      <c r="X41" s="9"/>
    </row>
    <row r="42" spans="1:24" ht="12.75">
      <c r="A42">
        <v>16</v>
      </c>
      <c r="B42" t="s">
        <v>18</v>
      </c>
      <c r="C42" s="1">
        <v>39</v>
      </c>
      <c r="D42">
        <v>102</v>
      </c>
      <c r="E42" s="1">
        <v>102814</v>
      </c>
      <c r="F42" s="1">
        <v>-41616.64</v>
      </c>
      <c r="G42" s="1">
        <v>70033.08</v>
      </c>
      <c r="H42" s="1">
        <v>-39654.57</v>
      </c>
      <c r="I42" s="1">
        <v>-236706.1</v>
      </c>
      <c r="J42" s="1">
        <v>-72344.08</v>
      </c>
      <c r="L42" s="1">
        <f t="shared" si="24"/>
        <v>124399.9633853901</v>
      </c>
      <c r="M42">
        <v>3</v>
      </c>
      <c r="N42" s="6">
        <f t="shared" si="25"/>
        <v>41466.6544617967</v>
      </c>
      <c r="O42" s="6">
        <f t="shared" si="26"/>
        <v>9321.703923011899</v>
      </c>
      <c r="P42" s="6">
        <f t="shared" si="27"/>
        <v>13872.213333333333</v>
      </c>
      <c r="Q42" s="6">
        <f t="shared" si="28"/>
        <v>3118.4735573333332</v>
      </c>
      <c r="S42" s="2">
        <v>45796.77795</v>
      </c>
      <c r="T42" t="s">
        <v>18</v>
      </c>
      <c r="U42" s="9">
        <f t="shared" si="29"/>
        <v>0.21655072163758785</v>
      </c>
      <c r="X42" s="9"/>
    </row>
    <row r="43" spans="1:24" ht="12.75">
      <c r="A43">
        <v>17</v>
      </c>
      <c r="B43" t="s">
        <v>19</v>
      </c>
      <c r="C43" s="1">
        <v>40</v>
      </c>
      <c r="D43">
        <v>102</v>
      </c>
      <c r="E43" s="1">
        <v>-3513.383</v>
      </c>
      <c r="F43" s="1">
        <v>-70526.08</v>
      </c>
      <c r="G43" s="1">
        <v>-113693.4</v>
      </c>
      <c r="H43" s="1">
        <v>15654.89</v>
      </c>
      <c r="I43" s="1">
        <v>270138.7</v>
      </c>
      <c r="J43" s="1">
        <v>-162485.3</v>
      </c>
      <c r="L43" s="1">
        <f t="shared" si="24"/>
        <v>113747.67278351099</v>
      </c>
      <c r="M43">
        <v>6</v>
      </c>
      <c r="N43" s="6">
        <f t="shared" si="25"/>
        <v>18957.9454639185</v>
      </c>
      <c r="O43" s="6">
        <f t="shared" si="26"/>
        <v>4261.746140288878</v>
      </c>
      <c r="P43" s="6">
        <f t="shared" si="27"/>
        <v>11754.346666666666</v>
      </c>
      <c r="Q43" s="6">
        <f t="shared" si="28"/>
        <v>2642.3771306666667</v>
      </c>
      <c r="S43" s="2">
        <v>45796.77795</v>
      </c>
      <c r="T43" t="s">
        <v>19</v>
      </c>
      <c r="U43" s="9">
        <f t="shared" si="29"/>
        <v>0.09804735658494729</v>
      </c>
      <c r="X43" s="9"/>
    </row>
    <row r="44" spans="1:24" ht="12.75">
      <c r="A44">
        <v>19</v>
      </c>
      <c r="B44" t="s">
        <v>21</v>
      </c>
      <c r="C44" s="1">
        <v>41</v>
      </c>
      <c r="D44">
        <v>102</v>
      </c>
      <c r="E44" s="1">
        <v>28078.5</v>
      </c>
      <c r="F44" s="1">
        <v>-86412.98</v>
      </c>
      <c r="G44" s="1">
        <v>-5365.357</v>
      </c>
      <c r="H44" s="1">
        <v>51340.82</v>
      </c>
      <c r="I44" s="1">
        <v>27956.19</v>
      </c>
      <c r="J44" s="1">
        <v>-176100.7</v>
      </c>
      <c r="L44" s="1">
        <f t="shared" si="24"/>
        <v>28586.5216139958</v>
      </c>
      <c r="M44">
        <v>2</v>
      </c>
      <c r="N44" s="6">
        <f t="shared" si="25"/>
        <v>14293.2608069979</v>
      </c>
      <c r="O44" s="6">
        <f t="shared" si="26"/>
        <v>3213.125029413128</v>
      </c>
      <c r="P44" s="6">
        <f t="shared" si="27"/>
        <v>43206.49</v>
      </c>
      <c r="Q44" s="6">
        <f t="shared" si="28"/>
        <v>9712.818952</v>
      </c>
      <c r="S44" s="2">
        <v>45796.77795</v>
      </c>
      <c r="T44" t="s">
        <v>21</v>
      </c>
      <c r="U44" s="9">
        <f t="shared" si="29"/>
        <v>0.08630456210161502</v>
      </c>
      <c r="X44" s="9"/>
    </row>
    <row r="45" spans="1:24" ht="12.75">
      <c r="A45">
        <v>20</v>
      </c>
      <c r="B45" t="s">
        <v>22</v>
      </c>
      <c r="C45" s="1">
        <v>42</v>
      </c>
      <c r="D45">
        <v>102</v>
      </c>
      <c r="E45" s="1">
        <v>49743.22</v>
      </c>
      <c r="F45" s="1">
        <v>-382959.3</v>
      </c>
      <c r="G45" s="1">
        <v>76421.83</v>
      </c>
      <c r="H45" s="1">
        <v>333848.8</v>
      </c>
      <c r="I45" s="1">
        <v>-96685.92</v>
      </c>
      <c r="J45" s="1">
        <v>-670595.2</v>
      </c>
      <c r="L45" s="1">
        <f t="shared" si="24"/>
        <v>91184.88929925452</v>
      </c>
      <c r="M45">
        <v>5</v>
      </c>
      <c r="N45" s="6">
        <f t="shared" si="25"/>
        <v>18236.977859850904</v>
      </c>
      <c r="O45" s="6">
        <f t="shared" si="26"/>
        <v>4099.6726228944835</v>
      </c>
      <c r="P45" s="6">
        <f t="shared" si="27"/>
        <v>76591.86</v>
      </c>
      <c r="Q45" s="6">
        <f t="shared" si="28"/>
        <v>17217.850128000002</v>
      </c>
      <c r="S45" s="2">
        <v>45796.77795</v>
      </c>
      <c r="T45" t="s">
        <v>22</v>
      </c>
      <c r="U45" s="9">
        <f t="shared" si="29"/>
        <v>0.13392968615194928</v>
      </c>
      <c r="X45" s="9"/>
    </row>
    <row r="46" spans="1:24" ht="12.75">
      <c r="A46">
        <v>18</v>
      </c>
      <c r="B46" t="s">
        <v>20</v>
      </c>
      <c r="C46" s="1">
        <v>43</v>
      </c>
      <c r="D46">
        <v>102</v>
      </c>
      <c r="E46" s="1">
        <v>250109.8</v>
      </c>
      <c r="F46" s="1">
        <v>257241.8</v>
      </c>
      <c r="G46" s="1">
        <v>46438.51</v>
      </c>
      <c r="H46" s="1">
        <v>-258011.7</v>
      </c>
      <c r="I46" s="1">
        <v>197393.6</v>
      </c>
      <c r="J46" s="1">
        <v>183224.8</v>
      </c>
      <c r="L46" s="1">
        <f t="shared" si="24"/>
        <v>254384.44776963096</v>
      </c>
      <c r="M46">
        <v>5</v>
      </c>
      <c r="N46" s="6">
        <f t="shared" si="25"/>
        <v>50876.889553926194</v>
      </c>
      <c r="O46" s="6">
        <f t="shared" si="26"/>
        <v>11437.124771722609</v>
      </c>
      <c r="P46" s="6">
        <f t="shared" si="27"/>
        <v>-51448.36</v>
      </c>
      <c r="Q46" s="6">
        <f t="shared" si="28"/>
        <v>-11565.591328</v>
      </c>
      <c r="S46" s="2">
        <v>45796.77795</v>
      </c>
      <c r="T46" t="s">
        <v>20</v>
      </c>
      <c r="U46" s="9">
        <f t="shared" si="29"/>
        <v>0.2042430165987278</v>
      </c>
      <c r="X46" s="9"/>
    </row>
    <row r="47" spans="1:24" ht="12.75">
      <c r="A47">
        <v>33</v>
      </c>
      <c r="B47" t="s">
        <v>60</v>
      </c>
      <c r="C47" s="1">
        <v>44</v>
      </c>
      <c r="D47">
        <v>102</v>
      </c>
      <c r="E47">
        <v>-216027.5</v>
      </c>
      <c r="F47">
        <v>1403720</v>
      </c>
      <c r="G47">
        <v>37034.69</v>
      </c>
      <c r="H47">
        <v>-653000</v>
      </c>
      <c r="I47">
        <v>9553.29</v>
      </c>
      <c r="J47">
        <v>734251.4</v>
      </c>
      <c r="L47" s="1">
        <f t="shared" si="24"/>
        <v>219179.03416989069</v>
      </c>
      <c r="M47">
        <v>0</v>
      </c>
      <c r="N47" s="6">
        <f t="shared" si="25"/>
        <v>0</v>
      </c>
      <c r="O47" s="6">
        <f t="shared" si="26"/>
        <v>0</v>
      </c>
      <c r="P47" s="6">
        <f t="shared" si="27"/>
        <v>0</v>
      </c>
      <c r="Q47" s="6">
        <f t="shared" si="28"/>
        <v>0</v>
      </c>
      <c r="S47" s="2">
        <v>45796.77795</v>
      </c>
      <c r="T47" t="s">
        <v>60</v>
      </c>
      <c r="U47" s="9">
        <f t="shared" si="29"/>
        <v>0.1561415625408847</v>
      </c>
      <c r="X47" s="9"/>
    </row>
    <row r="48" spans="1:24" ht="12.75">
      <c r="A48">
        <v>40</v>
      </c>
      <c r="B48" t="s">
        <v>67</v>
      </c>
      <c r="C48" s="1">
        <v>45</v>
      </c>
      <c r="D48">
        <v>102</v>
      </c>
      <c r="E48">
        <v>-571767.5</v>
      </c>
      <c r="F48">
        <v>771714.1</v>
      </c>
      <c r="G48">
        <v>91383.25</v>
      </c>
      <c r="H48">
        <v>95877.16</v>
      </c>
      <c r="I48">
        <v>105823.9</v>
      </c>
      <c r="J48">
        <v>409079.3</v>
      </c>
      <c r="L48" s="1">
        <f t="shared" si="24"/>
        <v>579024.1553137593</v>
      </c>
      <c r="M48">
        <v>0</v>
      </c>
      <c r="N48" s="6">
        <f t="shared" si="25"/>
        <v>0</v>
      </c>
      <c r="O48" s="6">
        <f t="shared" si="26"/>
        <v>0</v>
      </c>
      <c r="P48" s="6">
        <f t="shared" si="27"/>
        <v>0</v>
      </c>
      <c r="Q48" s="6">
        <f t="shared" si="28"/>
        <v>0</v>
      </c>
      <c r="S48" s="2">
        <v>45796.77795</v>
      </c>
      <c r="T48" t="s">
        <v>67</v>
      </c>
      <c r="U48" s="9">
        <f t="shared" si="29"/>
        <v>0.7503091563491705</v>
      </c>
      <c r="X48" s="9"/>
    </row>
    <row r="49" spans="1:24" ht="12.75">
      <c r="A49">
        <v>50</v>
      </c>
      <c r="C49" s="1">
        <v>46</v>
      </c>
      <c r="N49" s="6"/>
      <c r="O49" s="6"/>
      <c r="P49" s="6"/>
      <c r="Q49" s="6"/>
      <c r="X49" s="9"/>
    </row>
    <row r="50" spans="1:24" ht="12.75">
      <c r="A50">
        <v>27</v>
      </c>
      <c r="B50" t="s">
        <v>29</v>
      </c>
      <c r="C50" s="1">
        <v>47</v>
      </c>
      <c r="D50">
        <v>103</v>
      </c>
      <c r="E50" s="1">
        <v>-409017.9</v>
      </c>
      <c r="F50" s="1">
        <v>-310719.9</v>
      </c>
      <c r="G50" s="1">
        <v>-279451.7</v>
      </c>
      <c r="H50" s="1">
        <v>-285716.4</v>
      </c>
      <c r="I50" s="1">
        <v>931330.2</v>
      </c>
      <c r="J50" s="1">
        <v>-580026.1</v>
      </c>
      <c r="L50" s="1">
        <f>SQRT(E50^2+G50^2)</f>
        <v>495367.4344900965</v>
      </c>
      <c r="M50">
        <v>16</v>
      </c>
      <c r="N50" s="6">
        <f>IF(M50=0,0,L50/M50)</f>
        <v>30960.464655631033</v>
      </c>
      <c r="O50" s="6">
        <f>N50*0.2248</f>
        <v>6959.912454585856</v>
      </c>
      <c r="P50" s="6">
        <f>IF(M50=0,0,-F50/M50)</f>
        <v>19419.99375</v>
      </c>
      <c r="Q50" s="6">
        <f>P50*0.2248</f>
        <v>4365.614595</v>
      </c>
      <c r="S50" s="2">
        <v>45796.77795</v>
      </c>
      <c r="T50" t="s">
        <v>29</v>
      </c>
      <c r="U50" s="9">
        <f>IF(M50=0,L50/F50,O50/(S50-Q50*(1-0.118)))</f>
        <v>0.16592432418148342</v>
      </c>
      <c r="X50" s="9"/>
    </row>
    <row r="51" spans="1:24" ht="12.75">
      <c r="A51">
        <v>28</v>
      </c>
      <c r="B51" t="s">
        <v>30</v>
      </c>
      <c r="C51" s="1">
        <v>48</v>
      </c>
      <c r="D51">
        <v>103</v>
      </c>
      <c r="E51" s="1">
        <v>376411.7</v>
      </c>
      <c r="F51" s="1">
        <v>-227264.1</v>
      </c>
      <c r="G51" s="1">
        <v>-62556.39</v>
      </c>
      <c r="H51" s="1">
        <v>167416.7</v>
      </c>
      <c r="I51" s="1">
        <v>440416.7</v>
      </c>
      <c r="J51" s="1">
        <v>-463905</v>
      </c>
      <c r="L51" s="1">
        <f>SQRT(E51^2+G51^2)</f>
        <v>381574.4617066531</v>
      </c>
      <c r="M51">
        <v>16</v>
      </c>
      <c r="N51" s="6">
        <f>IF(M51=0,0,L51/M51)</f>
        <v>23848.40385666582</v>
      </c>
      <c r="O51" s="6">
        <f>N51*0.2248</f>
        <v>5361.1211869784765</v>
      </c>
      <c r="P51" s="6">
        <f>IF(M51=0,0,-F51/M51)</f>
        <v>14204.00625</v>
      </c>
      <c r="Q51" s="6">
        <f>P51*0.2248</f>
        <v>3193.060605</v>
      </c>
      <c r="S51" s="2">
        <v>45796.77795</v>
      </c>
      <c r="T51" t="s">
        <v>30</v>
      </c>
      <c r="U51" s="9">
        <f>IF(M51=0,L51/F51,O51/(S51-Q51*(1-0.118)))</f>
        <v>0.12473380659902687</v>
      </c>
      <c r="X51" s="9"/>
    </row>
    <row r="52" spans="1:24" ht="12.75">
      <c r="A52">
        <v>34</v>
      </c>
      <c r="B52" t="s">
        <v>61</v>
      </c>
      <c r="C52" s="1">
        <v>49</v>
      </c>
      <c r="D52">
        <v>103</v>
      </c>
      <c r="E52">
        <v>543315.6</v>
      </c>
      <c r="F52">
        <v>1277344</v>
      </c>
      <c r="G52">
        <v>-177884.7</v>
      </c>
      <c r="H52">
        <v>-541366</v>
      </c>
      <c r="I52">
        <v>459806.4</v>
      </c>
      <c r="J52">
        <v>657855.4</v>
      </c>
      <c r="L52" s="1">
        <f>SQRT(E52^2+G52^2)</f>
        <v>571694.6804872772</v>
      </c>
      <c r="M52">
        <v>0</v>
      </c>
      <c r="N52" s="6">
        <f>IF(M52=0,0,L52/M52)</f>
        <v>0</v>
      </c>
      <c r="O52" s="6">
        <f>N52*0.2248</f>
        <v>0</v>
      </c>
      <c r="P52" s="6">
        <f>IF(M52=0,0,-F52/M52)</f>
        <v>0</v>
      </c>
      <c r="Q52" s="6">
        <f>P52*0.2248</f>
        <v>0</v>
      </c>
      <c r="S52" s="2">
        <v>45796.77795</v>
      </c>
      <c r="T52" t="s">
        <v>61</v>
      </c>
      <c r="U52" s="9">
        <f>IF(M52=0,L52/F52,O52/(S52-Q52*(1-0.118)))</f>
        <v>0.447565166851903</v>
      </c>
      <c r="X52" s="9"/>
    </row>
    <row r="53" spans="1:24" ht="12.75">
      <c r="A53">
        <v>41</v>
      </c>
      <c r="B53" t="s">
        <v>68</v>
      </c>
      <c r="C53" s="1">
        <v>50</v>
      </c>
      <c r="D53">
        <v>103</v>
      </c>
      <c r="E53">
        <v>-524853.2</v>
      </c>
      <c r="F53">
        <v>1366066</v>
      </c>
      <c r="G53">
        <v>-162472.9</v>
      </c>
      <c r="H53">
        <v>538828</v>
      </c>
      <c r="I53">
        <v>428801</v>
      </c>
      <c r="J53">
        <v>699887.2</v>
      </c>
      <c r="L53" s="1">
        <f>SQRT(E53^2+G53^2)</f>
        <v>549425.4497060087</v>
      </c>
      <c r="M53">
        <v>0</v>
      </c>
      <c r="N53" s="6">
        <f>IF(M53=0,0,L53/M53)</f>
        <v>0</v>
      </c>
      <c r="O53" s="6">
        <f>N53*0.2248</f>
        <v>0</v>
      </c>
      <c r="P53" s="6">
        <f>IF(M53=0,0,-F53/M53)</f>
        <v>0</v>
      </c>
      <c r="Q53" s="6">
        <f>P53*0.2248</f>
        <v>0</v>
      </c>
      <c r="S53" s="2">
        <v>45796.77795</v>
      </c>
      <c r="T53" t="s">
        <v>68</v>
      </c>
      <c r="U53" s="9">
        <f>IF(M53=0,L53/F53,O53/(S53-Q53*(1-0.118)))</f>
        <v>0.4021953915154968</v>
      </c>
      <c r="X53" s="9"/>
    </row>
    <row r="54" spans="14:24" ht="12.75">
      <c r="N54" s="6"/>
      <c r="O54" s="6"/>
      <c r="P54" s="6"/>
      <c r="Q54" s="6"/>
      <c r="X54" s="9"/>
    </row>
    <row r="55" spans="1:24" ht="12.75">
      <c r="A55" s="4" t="s">
        <v>44</v>
      </c>
      <c r="N55" s="8" t="s">
        <v>45</v>
      </c>
      <c r="O55" s="8">
        <f>MAX(O4:O39)</f>
        <v>14704.791545153834</v>
      </c>
      <c r="P55" s="7"/>
      <c r="Q55" s="8">
        <f>MAX(Q4:Q39)</f>
        <v>13436.911952</v>
      </c>
      <c r="U55" s="10">
        <f>MAX(U4:U48)</f>
        <v>0.8499048459111046</v>
      </c>
      <c r="X55" s="10"/>
    </row>
    <row r="56" spans="1:24" ht="12.75">
      <c r="A56">
        <v>38</v>
      </c>
      <c r="B56" t="s">
        <v>33</v>
      </c>
      <c r="D56">
        <v>0</v>
      </c>
      <c r="E56" s="1">
        <v>-4943.191</v>
      </c>
      <c r="F56" s="1">
        <v>2477484</v>
      </c>
      <c r="G56" s="1">
        <v>941853.6</v>
      </c>
      <c r="H56" s="1">
        <v>-55062.19</v>
      </c>
      <c r="I56" s="1">
        <v>-786301.1</v>
      </c>
      <c r="J56" s="1">
        <v>1170156</v>
      </c>
      <c r="L56" s="1">
        <f aca="true" t="shared" si="30" ref="L56:L62">SQRT(E56^2+G56^2)</f>
        <v>941866.5717447575</v>
      </c>
      <c r="M56">
        <v>20</v>
      </c>
      <c r="N56" s="3">
        <f aca="true" t="shared" si="31" ref="N56:N62">L56/M56</f>
        <v>47093.32858723788</v>
      </c>
      <c r="O56" s="3">
        <f aca="true" t="shared" si="32" ref="O56:O62">N56*0.2248</f>
        <v>10586.580266411074</v>
      </c>
      <c r="P56" s="3">
        <f aca="true" t="shared" si="33" ref="P56:P62">-F56/M56</f>
        <v>-123874.2</v>
      </c>
      <c r="Q56" s="3">
        <f aca="true" t="shared" si="34" ref="Q56:Q62">P56*0.2248</f>
        <v>-27846.920159999998</v>
      </c>
      <c r="S56" s="2">
        <v>45796.77795</v>
      </c>
      <c r="T56" t="s">
        <v>33</v>
      </c>
      <c r="U56" s="9">
        <f aca="true" t="shared" si="35" ref="U56:U62">O56/(S56-Q56*(1-0.118))</f>
        <v>0.1504678380327452</v>
      </c>
      <c r="X56" s="9"/>
    </row>
    <row r="57" spans="1:24" ht="12.75">
      <c r="A57">
        <v>39</v>
      </c>
      <c r="B57" t="s">
        <v>34</v>
      </c>
      <c r="D57">
        <v>101</v>
      </c>
      <c r="E57" s="1">
        <v>14037.32</v>
      </c>
      <c r="F57" s="1">
        <v>1851253</v>
      </c>
      <c r="G57" s="1">
        <v>451047.3</v>
      </c>
      <c r="H57" s="1">
        <v>-392177.7</v>
      </c>
      <c r="I57" s="1">
        <v>-387891</v>
      </c>
      <c r="J57" s="1">
        <v>380023.5</v>
      </c>
      <c r="L57" s="1">
        <f t="shared" si="30"/>
        <v>451265.67916258867</v>
      </c>
      <c r="M57">
        <v>26</v>
      </c>
      <c r="N57" s="3">
        <f t="shared" si="31"/>
        <v>17356.37227548418</v>
      </c>
      <c r="O57" s="3">
        <f t="shared" si="32"/>
        <v>3901.7124875288437</v>
      </c>
      <c r="P57" s="3">
        <f t="shared" si="33"/>
        <v>-71202.03846153847</v>
      </c>
      <c r="Q57" s="3">
        <f t="shared" si="34"/>
        <v>-16006.218246153847</v>
      </c>
      <c r="S57" s="2">
        <v>45796.77795</v>
      </c>
      <c r="T57" t="s">
        <v>34</v>
      </c>
      <c r="U57" s="9">
        <f t="shared" si="35"/>
        <v>0.06512159757009045</v>
      </c>
      <c r="X57" s="9"/>
    </row>
    <row r="58" spans="1:24" ht="12.75">
      <c r="A58">
        <v>40</v>
      </c>
      <c r="B58" t="s">
        <v>35</v>
      </c>
      <c r="D58">
        <v>102</v>
      </c>
      <c r="E58" s="1">
        <v>-666208.1</v>
      </c>
      <c r="F58" s="1">
        <v>1725249</v>
      </c>
      <c r="G58" s="1">
        <v>496022.2</v>
      </c>
      <c r="H58" s="1">
        <v>-590836.1</v>
      </c>
      <c r="I58" s="1">
        <v>134139.1</v>
      </c>
      <c r="J58" s="1">
        <v>91128.32</v>
      </c>
      <c r="L58" s="1">
        <f t="shared" si="30"/>
        <v>830584.8875331467</v>
      </c>
      <c r="M58">
        <v>29</v>
      </c>
      <c r="N58" s="3">
        <f t="shared" si="31"/>
        <v>28640.85819079816</v>
      </c>
      <c r="O58" s="3">
        <f t="shared" si="32"/>
        <v>6438.464921291426</v>
      </c>
      <c r="P58" s="3">
        <f t="shared" si="33"/>
        <v>-59491.34482758621</v>
      </c>
      <c r="Q58" s="3">
        <f t="shared" si="34"/>
        <v>-13373.65431724138</v>
      </c>
      <c r="S58" s="2">
        <v>45796.77795</v>
      </c>
      <c r="T58" t="s">
        <v>35</v>
      </c>
      <c r="U58" s="9">
        <f t="shared" si="35"/>
        <v>0.111793769849171</v>
      </c>
      <c r="X58" s="9"/>
    </row>
    <row r="59" spans="1:24" ht="12.75">
      <c r="A59">
        <v>41</v>
      </c>
      <c r="B59" t="s">
        <v>36</v>
      </c>
      <c r="D59">
        <v>103</v>
      </c>
      <c r="E59" s="1">
        <v>-14143.75</v>
      </c>
      <c r="F59" s="1">
        <v>2105426</v>
      </c>
      <c r="G59" s="1">
        <v>-682365.8</v>
      </c>
      <c r="H59" s="1">
        <v>-120837.7</v>
      </c>
      <c r="I59" s="1">
        <v>2260354</v>
      </c>
      <c r="J59" s="1">
        <v>313811.5</v>
      </c>
      <c r="L59" s="1">
        <f t="shared" si="30"/>
        <v>682512.3666818811</v>
      </c>
      <c r="M59">
        <v>32</v>
      </c>
      <c r="N59" s="3">
        <f t="shared" si="31"/>
        <v>21328.511458808785</v>
      </c>
      <c r="O59" s="3">
        <f t="shared" si="32"/>
        <v>4794.649375940215</v>
      </c>
      <c r="P59" s="3">
        <f t="shared" si="33"/>
        <v>-65794.5625</v>
      </c>
      <c r="Q59" s="3">
        <f t="shared" si="34"/>
        <v>-14790.61765</v>
      </c>
      <c r="S59" s="2">
        <v>45796.77795</v>
      </c>
      <c r="T59" t="s">
        <v>36</v>
      </c>
      <c r="U59" s="9">
        <f t="shared" si="35"/>
        <v>0.08148331134554362</v>
      </c>
      <c r="X59" s="9"/>
    </row>
    <row r="60" spans="1:24" ht="12.75">
      <c r="A60">
        <v>42</v>
      </c>
      <c r="B60" t="s">
        <v>37</v>
      </c>
      <c r="D60">
        <v>111</v>
      </c>
      <c r="E60" s="1">
        <v>-11522.94</v>
      </c>
      <c r="F60" s="1">
        <v>1857193</v>
      </c>
      <c r="G60" s="1">
        <v>455994.8</v>
      </c>
      <c r="H60" s="1">
        <v>282825.9</v>
      </c>
      <c r="I60" s="1">
        <v>-420895.4</v>
      </c>
      <c r="J60" s="1">
        <v>391610.1</v>
      </c>
      <c r="L60" s="1">
        <f t="shared" si="30"/>
        <v>456140.3684977724</v>
      </c>
      <c r="M60">
        <v>26</v>
      </c>
      <c r="N60" s="3">
        <f t="shared" si="31"/>
        <v>17543.8603268374</v>
      </c>
      <c r="O60" s="3">
        <f t="shared" si="32"/>
        <v>3943.8598014730474</v>
      </c>
      <c r="P60" s="3">
        <f t="shared" si="33"/>
        <v>-71430.5</v>
      </c>
      <c r="Q60" s="3">
        <f t="shared" si="34"/>
        <v>-16057.5764</v>
      </c>
      <c r="S60" s="2">
        <v>45796.77795</v>
      </c>
      <c r="T60" t="s">
        <v>37</v>
      </c>
      <c r="U60" s="9">
        <f t="shared" si="35"/>
        <v>0.06577532889586693</v>
      </c>
      <c r="X60" s="9"/>
    </row>
    <row r="61" spans="1:24" ht="12.75">
      <c r="A61">
        <v>43</v>
      </c>
      <c r="B61" t="s">
        <v>38</v>
      </c>
      <c r="D61">
        <v>112</v>
      </c>
      <c r="E61" s="1">
        <v>636314.1</v>
      </c>
      <c r="F61" s="1">
        <v>1755514</v>
      </c>
      <c r="G61" s="1">
        <v>498576.2</v>
      </c>
      <c r="H61" s="1">
        <v>492232</v>
      </c>
      <c r="I61" s="1">
        <v>59321.8</v>
      </c>
      <c r="J61" s="1">
        <v>131561.6</v>
      </c>
      <c r="L61" s="1">
        <f t="shared" si="30"/>
        <v>808377.3011813543</v>
      </c>
      <c r="M61">
        <v>29</v>
      </c>
      <c r="N61" s="3">
        <f t="shared" si="31"/>
        <v>27875.079351081185</v>
      </c>
      <c r="O61" s="3">
        <f t="shared" si="32"/>
        <v>6266.317838123051</v>
      </c>
      <c r="P61" s="3">
        <f t="shared" si="33"/>
        <v>-60534.96551724138</v>
      </c>
      <c r="Q61" s="3">
        <f t="shared" si="34"/>
        <v>-13608.260248275861</v>
      </c>
      <c r="S61" s="2">
        <v>45796.77795</v>
      </c>
      <c r="T61" t="s">
        <v>38</v>
      </c>
      <c r="U61" s="9">
        <f t="shared" si="35"/>
        <v>0.10841518489795049</v>
      </c>
      <c r="X61" s="9"/>
    </row>
    <row r="62" spans="1:24" ht="12.75">
      <c r="A62">
        <v>44</v>
      </c>
      <c r="B62" t="s">
        <v>39</v>
      </c>
      <c r="D62">
        <v>113</v>
      </c>
      <c r="E62" s="1">
        <v>-14143.75</v>
      </c>
      <c r="F62" s="1">
        <v>2105426</v>
      </c>
      <c r="G62" s="1">
        <v>-682365.8</v>
      </c>
      <c r="H62" s="1">
        <v>-120837.7</v>
      </c>
      <c r="I62" s="1">
        <v>2260354</v>
      </c>
      <c r="J62" s="1">
        <v>313811.5</v>
      </c>
      <c r="L62" s="1">
        <f t="shared" si="30"/>
        <v>682512.3666818811</v>
      </c>
      <c r="M62">
        <v>32</v>
      </c>
      <c r="N62" s="3">
        <f t="shared" si="31"/>
        <v>21328.511458808785</v>
      </c>
      <c r="O62" s="3">
        <f t="shared" si="32"/>
        <v>4794.649375940215</v>
      </c>
      <c r="P62" s="3">
        <f t="shared" si="33"/>
        <v>-65794.5625</v>
      </c>
      <c r="Q62" s="3">
        <f t="shared" si="34"/>
        <v>-14790.61765</v>
      </c>
      <c r="S62" s="2">
        <v>45796.77795</v>
      </c>
      <c r="T62" t="s">
        <v>39</v>
      </c>
      <c r="U62" s="9">
        <f t="shared" si="35"/>
        <v>0.08148331134554362</v>
      </c>
      <c r="X62" s="9"/>
    </row>
    <row r="63" spans="14:24" ht="12.75">
      <c r="N63" s="5" t="s">
        <v>45</v>
      </c>
      <c r="O63" s="5">
        <f>MAX(O56:O62)</f>
        <v>10586.580266411074</v>
      </c>
      <c r="P63" s="5"/>
      <c r="Q63" s="5">
        <f>MAX(Q56:Q62)</f>
        <v>-13373.65431724138</v>
      </c>
      <c r="U63" s="10">
        <f>MAX(U56:U62)</f>
        <v>0.1504678380327452</v>
      </c>
      <c r="X63" s="10"/>
    </row>
    <row r="65" spans="16:17" ht="12.75">
      <c r="P65" s="12" t="s">
        <v>43</v>
      </c>
      <c r="Q65" s="12"/>
    </row>
    <row r="66" spans="16:17" ht="12.75">
      <c r="P66" s="12"/>
      <c r="Q66" s="12"/>
    </row>
    <row r="67" spans="16:17" ht="12.75">
      <c r="P67" s="13"/>
      <c r="Q67" s="13"/>
    </row>
    <row r="68" spans="16:17" ht="12.75">
      <c r="P68" s="13"/>
      <c r="Q68" s="13"/>
    </row>
    <row r="69" spans="16:17" ht="12.75">
      <c r="P69" s="13"/>
      <c r="Q69" s="13"/>
    </row>
  </sheetData>
  <mergeCells count="3">
    <mergeCell ref="P65:Q69"/>
    <mergeCell ref="U2:U3"/>
    <mergeCell ref="N2:Q2"/>
  </mergeCells>
  <conditionalFormatting sqref="X4:X54 U4:U54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Y69"/>
  <sheetViews>
    <sheetView tabSelected="1" workbookViewId="0" topLeftCell="A55">
      <selection activeCell="A1" sqref="A1"/>
    </sheetView>
  </sheetViews>
  <sheetFormatPr defaultColWidth="9.140625" defaultRowHeight="12.75"/>
  <cols>
    <col min="3" max="3" width="6.421875" style="1" customWidth="1"/>
    <col min="5" max="7" width="9.140625" style="1" customWidth="1"/>
    <col min="8" max="10" width="9.140625" style="1" hidden="1" customWidth="1"/>
    <col min="11" max="11" width="3.57421875" style="0" customWidth="1"/>
    <col min="12" max="12" width="9.140625" style="1" customWidth="1"/>
    <col min="14" max="14" width="12.8515625" style="2" customWidth="1"/>
    <col min="15" max="15" width="9.140625" style="1" customWidth="1"/>
    <col min="18" max="18" width="2.57421875" style="0" customWidth="1"/>
    <col min="19" max="19" width="13.140625" style="2" customWidth="1"/>
    <col min="21" max="21" width="12.28125" style="9" customWidth="1"/>
    <col min="22" max="22" width="9.140625" style="1" customWidth="1"/>
    <col min="23" max="23" width="2.8515625" style="0" customWidth="1"/>
  </cols>
  <sheetData>
    <row r="1" ht="12.75">
      <c r="A1" s="4" t="s">
        <v>75</v>
      </c>
    </row>
    <row r="2" spans="1:21" ht="12.75" customHeight="1">
      <c r="A2" s="4"/>
      <c r="F2" s="1" t="s">
        <v>46</v>
      </c>
      <c r="L2" s="1" t="s">
        <v>50</v>
      </c>
      <c r="N2" s="15" t="s">
        <v>55</v>
      </c>
      <c r="O2" s="15"/>
      <c r="P2" s="15"/>
      <c r="Q2" s="15"/>
      <c r="S2" s="2" t="s">
        <v>51</v>
      </c>
      <c r="U2" s="14" t="s">
        <v>48</v>
      </c>
    </row>
    <row r="3" spans="1:21" ht="12.75">
      <c r="A3" s="4" t="s">
        <v>49</v>
      </c>
      <c r="E3" s="1" t="s">
        <v>52</v>
      </c>
      <c r="F3" s="1" t="s">
        <v>53</v>
      </c>
      <c r="G3" s="1" t="s">
        <v>54</v>
      </c>
      <c r="H3" s="1" t="s">
        <v>0</v>
      </c>
      <c r="I3" s="1" t="s">
        <v>1</v>
      </c>
      <c r="J3" s="1" t="s">
        <v>2</v>
      </c>
      <c r="L3" s="1" t="s">
        <v>40</v>
      </c>
      <c r="M3" s="1" t="s">
        <v>41</v>
      </c>
      <c r="N3" s="2" t="s">
        <v>56</v>
      </c>
      <c r="O3" s="2" t="s">
        <v>42</v>
      </c>
      <c r="P3" s="2" t="s">
        <v>57</v>
      </c>
      <c r="Q3" s="2" t="s">
        <v>42</v>
      </c>
      <c r="S3" s="2" t="s">
        <v>47</v>
      </c>
      <c r="U3" s="14"/>
    </row>
    <row r="4" spans="1:24" ht="12.75">
      <c r="A4">
        <v>29</v>
      </c>
      <c r="B4" t="s">
        <v>31</v>
      </c>
      <c r="C4" s="1">
        <v>1</v>
      </c>
      <c r="D4">
        <v>113</v>
      </c>
      <c r="E4" s="1">
        <v>-368787.6</v>
      </c>
      <c r="F4" s="1">
        <v>-286913.5</v>
      </c>
      <c r="G4" s="1">
        <v>-20934.99</v>
      </c>
      <c r="H4" s="1">
        <v>-254964.7</v>
      </c>
      <c r="I4" s="1">
        <v>354084</v>
      </c>
      <c r="J4" s="1">
        <v>-487447.7</v>
      </c>
      <c r="L4" s="1">
        <f>SQRT(E4^2+G4^2)</f>
        <v>369381.3310388873</v>
      </c>
      <c r="M4">
        <v>16</v>
      </c>
      <c r="N4" s="6">
        <f>IF(M4=0,0,L4/M4)</f>
        <v>23086.333189930458</v>
      </c>
      <c r="O4" s="6">
        <f>N4*0.2248</f>
        <v>5189.807701096367</v>
      </c>
      <c r="P4" s="6">
        <f>IF(M4=0,0,-F4/M4)</f>
        <v>17932.09375</v>
      </c>
      <c r="Q4" s="6">
        <f>P4*0.2248</f>
        <v>4031.134675</v>
      </c>
      <c r="S4" s="2">
        <v>45796.77795</v>
      </c>
      <c r="T4" t="s">
        <v>31</v>
      </c>
      <c r="U4" s="9">
        <f>IF(M4=0,L4/F4,O4/(S4-Q4*(1-0.118)))</f>
        <v>0.12286093448794676</v>
      </c>
      <c r="X4" s="9"/>
    </row>
    <row r="5" spans="1:24" ht="12.75">
      <c r="A5">
        <v>30</v>
      </c>
      <c r="B5" t="s">
        <v>32</v>
      </c>
      <c r="C5" s="1">
        <v>2</v>
      </c>
      <c r="D5">
        <v>113</v>
      </c>
      <c r="E5" s="1">
        <v>385881.5</v>
      </c>
      <c r="F5" s="1">
        <v>-247504.3</v>
      </c>
      <c r="G5" s="1">
        <v>-40104.55</v>
      </c>
      <c r="H5" s="1">
        <v>182788.8</v>
      </c>
      <c r="I5" s="1">
        <v>374687.8</v>
      </c>
      <c r="J5" s="1">
        <v>-490365.3</v>
      </c>
      <c r="L5" s="1">
        <f>SQRT(E5^2+G5^2)</f>
        <v>387959.92959705583</v>
      </c>
      <c r="M5">
        <v>16</v>
      </c>
      <c r="N5" s="6">
        <f>IF(M5=0,0,L5/M5)</f>
        <v>24247.49559981599</v>
      </c>
      <c r="O5" s="6">
        <f>N5*0.2248</f>
        <v>5450.837010838634</v>
      </c>
      <c r="P5" s="6">
        <f>IF(M5=0,0,-F5/M5)</f>
        <v>15469.01875</v>
      </c>
      <c r="Q5" s="6">
        <f>P5*0.2248</f>
        <v>3477.435415</v>
      </c>
      <c r="S5" s="2">
        <v>45796.77795</v>
      </c>
      <c r="T5" t="s">
        <v>32</v>
      </c>
      <c r="U5" s="9">
        <f>IF(M5=0,L5/F5,O5/(S5-Q5*(1-0.118)))</f>
        <v>0.12756559426171932</v>
      </c>
      <c r="X5" s="9"/>
    </row>
    <row r="6" spans="1:24" ht="12.75">
      <c r="A6">
        <v>37</v>
      </c>
      <c r="B6" t="s">
        <v>64</v>
      </c>
      <c r="C6" s="1">
        <v>3</v>
      </c>
      <c r="D6">
        <v>113</v>
      </c>
      <c r="E6">
        <v>525519.7</v>
      </c>
      <c r="F6">
        <v>1351536</v>
      </c>
      <c r="G6">
        <v>-169664.6</v>
      </c>
      <c r="H6">
        <v>-549773.7</v>
      </c>
      <c r="I6">
        <v>429729.3</v>
      </c>
      <c r="J6">
        <v>694770.3</v>
      </c>
      <c r="L6" s="1">
        <f>SQRT(E6^2+G6^2)</f>
        <v>552229.1477106673</v>
      </c>
      <c r="M6">
        <v>0</v>
      </c>
      <c r="N6" s="6">
        <f>IF(M6=0,0,L6/M6)</f>
        <v>0</v>
      </c>
      <c r="O6" s="6">
        <f>N6*0.2248</f>
        <v>0</v>
      </c>
      <c r="P6" s="6">
        <f>IF(M6=0,0,-F6/M6)</f>
        <v>0</v>
      </c>
      <c r="Q6" s="6">
        <f>P6*0.2248</f>
        <v>0</v>
      </c>
      <c r="S6" s="2">
        <v>45796.77795</v>
      </c>
      <c r="T6" t="s">
        <v>64</v>
      </c>
      <c r="U6" s="9">
        <f>IF(M6=0,L6/F6,O6/(S6-Q6*(1-0.118)))</f>
        <v>0.40859373905738905</v>
      </c>
      <c r="X6" s="9"/>
    </row>
    <row r="7" spans="1:24" ht="12.75">
      <c r="A7">
        <v>44</v>
      </c>
      <c r="B7" t="s">
        <v>71</v>
      </c>
      <c r="C7" s="1">
        <v>4</v>
      </c>
      <c r="D7">
        <v>113</v>
      </c>
      <c r="E7">
        <v>-549827.4</v>
      </c>
      <c r="F7">
        <v>1320799</v>
      </c>
      <c r="G7">
        <v>-160199.9</v>
      </c>
      <c r="H7">
        <v>549318.8</v>
      </c>
      <c r="I7">
        <v>452574</v>
      </c>
      <c r="J7">
        <v>681911</v>
      </c>
      <c r="L7" s="1">
        <f>SQRT(E7^2+G7^2)</f>
        <v>572690.2982858798</v>
      </c>
      <c r="M7">
        <v>0</v>
      </c>
      <c r="N7" s="6">
        <f>IF(M7=0,0,L7/M7)</f>
        <v>0</v>
      </c>
      <c r="O7" s="6">
        <f>N7*0.2248</f>
        <v>0</v>
      </c>
      <c r="P7" s="6">
        <f>IF(M7=0,0,-F7/M7)</f>
        <v>0</v>
      </c>
      <c r="Q7" s="6">
        <f>P7*0.2248</f>
        <v>0</v>
      </c>
      <c r="S7" s="2">
        <v>45796.77795</v>
      </c>
      <c r="T7" t="s">
        <v>71</v>
      </c>
      <c r="U7" s="9">
        <f>IF(M7=0,L7/F7,O7/(S7-Q7*(1-0.118)))</f>
        <v>0.43359383092043513</v>
      </c>
      <c r="X7" s="9"/>
    </row>
    <row r="8" spans="1:24" ht="12.75">
      <c r="A8">
        <v>45</v>
      </c>
      <c r="C8" s="1">
        <v>5</v>
      </c>
      <c r="N8" s="6"/>
      <c r="O8" s="6"/>
      <c r="P8" s="6"/>
      <c r="Q8" s="6"/>
      <c r="X8" s="9"/>
    </row>
    <row r="9" spans="1:24" ht="12.75">
      <c r="A9">
        <v>21</v>
      </c>
      <c r="B9" t="s">
        <v>23</v>
      </c>
      <c r="C9" s="1">
        <v>6</v>
      </c>
      <c r="D9">
        <v>112</v>
      </c>
      <c r="E9" s="1">
        <v>-257995.9</v>
      </c>
      <c r="F9" s="1">
        <v>222439.3</v>
      </c>
      <c r="G9" s="1">
        <v>53089.49</v>
      </c>
      <c r="H9" s="1">
        <v>220570.8</v>
      </c>
      <c r="I9" s="1">
        <v>200151.5</v>
      </c>
      <c r="J9" s="1">
        <v>149500.8</v>
      </c>
      <c r="L9" s="1">
        <f aca="true" t="shared" si="0" ref="L9:L16">SQRT(E9^2+G9^2)</f>
        <v>263401.5534602446</v>
      </c>
      <c r="M9">
        <v>5</v>
      </c>
      <c r="N9" s="6">
        <f aca="true" t="shared" si="1" ref="N9:N16">IF(M9=0,0,L9/M9)</f>
        <v>52680.31069204892</v>
      </c>
      <c r="O9" s="6">
        <f aca="true" t="shared" si="2" ref="O9:O16">N9*0.2248</f>
        <v>11842.533843572597</v>
      </c>
      <c r="P9" s="6">
        <f aca="true" t="shared" si="3" ref="P9:P16">IF(M9=0,0,-F9/M9)</f>
        <v>-44487.86</v>
      </c>
      <c r="Q9" s="6">
        <f aca="true" t="shared" si="4" ref="Q9:Q16">P9*0.2248</f>
        <v>-10000.870928</v>
      </c>
      <c r="S9" s="2">
        <v>45796.77795</v>
      </c>
      <c r="T9" t="s">
        <v>23</v>
      </c>
      <c r="U9" s="9">
        <f aca="true" t="shared" si="5" ref="U9:U16">IF(M9=0,L9/F9,O9/(S9-Q9*(1-0.118)))</f>
        <v>0.2168265454483763</v>
      </c>
      <c r="X9" s="9"/>
    </row>
    <row r="10" spans="1:24" ht="12.75">
      <c r="A10">
        <v>22</v>
      </c>
      <c r="B10" t="s">
        <v>24</v>
      </c>
      <c r="C10" s="1">
        <v>7</v>
      </c>
      <c r="D10">
        <v>112</v>
      </c>
      <c r="E10" s="1">
        <v>-45831.18</v>
      </c>
      <c r="F10" s="1">
        <v>-419966.2</v>
      </c>
      <c r="G10" s="1">
        <v>89752.93</v>
      </c>
      <c r="H10" s="1">
        <v>-367276.3</v>
      </c>
      <c r="I10" s="1">
        <v>-121837.6</v>
      </c>
      <c r="J10" s="1">
        <v>-733665.2</v>
      </c>
      <c r="L10" s="1">
        <f t="shared" si="0"/>
        <v>100777.40572061428</v>
      </c>
      <c r="M10">
        <v>5</v>
      </c>
      <c r="N10" s="6">
        <f t="shared" si="1"/>
        <v>20155.481144122856</v>
      </c>
      <c r="O10" s="6">
        <f t="shared" si="2"/>
        <v>4530.9521611988175</v>
      </c>
      <c r="P10" s="6">
        <f t="shared" si="3"/>
        <v>83993.24</v>
      </c>
      <c r="Q10" s="6">
        <f t="shared" si="4"/>
        <v>18881.680352</v>
      </c>
      <c r="S10" s="2">
        <v>45796.77795</v>
      </c>
      <c r="T10" t="s">
        <v>24</v>
      </c>
      <c r="U10" s="9">
        <f t="shared" si="5"/>
        <v>0.15547236165413494</v>
      </c>
      <c r="X10" s="9"/>
    </row>
    <row r="11" spans="1:24" ht="12.75">
      <c r="A11">
        <v>23</v>
      </c>
      <c r="B11" t="s">
        <v>25</v>
      </c>
      <c r="C11" s="1">
        <v>8</v>
      </c>
      <c r="D11">
        <v>112</v>
      </c>
      <c r="E11" s="1">
        <v>-24836.25</v>
      </c>
      <c r="F11" s="1">
        <v>-89363.77</v>
      </c>
      <c r="G11" s="1">
        <v>699.189</v>
      </c>
      <c r="H11" s="1">
        <v>-52762.05</v>
      </c>
      <c r="I11" s="1">
        <v>13497.29</v>
      </c>
      <c r="J11" s="1">
        <v>-182325.7</v>
      </c>
      <c r="L11" s="1">
        <f t="shared" si="0"/>
        <v>24846.089819531382</v>
      </c>
      <c r="M11">
        <v>2</v>
      </c>
      <c r="N11" s="6">
        <f t="shared" si="1"/>
        <v>12423.044909765691</v>
      </c>
      <c r="O11" s="6">
        <f t="shared" si="2"/>
        <v>2792.700495715327</v>
      </c>
      <c r="P11" s="6">
        <f t="shared" si="3"/>
        <v>44681.885</v>
      </c>
      <c r="Q11" s="6">
        <f t="shared" si="4"/>
        <v>10044.487748</v>
      </c>
      <c r="S11" s="2">
        <v>45796.77795</v>
      </c>
      <c r="T11" t="s">
        <v>25</v>
      </c>
      <c r="U11" s="9">
        <f t="shared" si="5"/>
        <v>0.0756060234152907</v>
      </c>
      <c r="X11" s="9"/>
    </row>
    <row r="12" spans="1:24" ht="12.75">
      <c r="A12">
        <v>25</v>
      </c>
      <c r="B12" t="s">
        <v>27</v>
      </c>
      <c r="C12" s="1">
        <v>9</v>
      </c>
      <c r="D12">
        <v>112</v>
      </c>
      <c r="E12" s="1">
        <v>-10458.19</v>
      </c>
      <c r="F12" s="1">
        <v>-158135.3</v>
      </c>
      <c r="G12" s="1">
        <v>-125564.7</v>
      </c>
      <c r="H12" s="1">
        <v>18041.58</v>
      </c>
      <c r="I12" s="1">
        <v>292648.8</v>
      </c>
      <c r="J12" s="1">
        <v>-359818</v>
      </c>
      <c r="L12" s="1">
        <f t="shared" si="0"/>
        <v>125999.47469797681</v>
      </c>
      <c r="M12">
        <v>6</v>
      </c>
      <c r="N12" s="6">
        <f t="shared" si="1"/>
        <v>20999.912449662803</v>
      </c>
      <c r="O12" s="6">
        <f t="shared" si="2"/>
        <v>4720.780318684198</v>
      </c>
      <c r="P12" s="6">
        <f t="shared" si="3"/>
        <v>26355.88333333333</v>
      </c>
      <c r="Q12" s="6">
        <f t="shared" si="4"/>
        <v>5924.8025733333325</v>
      </c>
      <c r="S12" s="2">
        <v>45796.77795</v>
      </c>
      <c r="T12" t="s">
        <v>27</v>
      </c>
      <c r="U12" s="9">
        <f t="shared" si="5"/>
        <v>0.11635819774721197</v>
      </c>
      <c r="X12" s="9"/>
    </row>
    <row r="13" spans="1:25" ht="12.75">
      <c r="A13">
        <v>26</v>
      </c>
      <c r="B13" t="s">
        <v>28</v>
      </c>
      <c r="C13" s="1">
        <v>10</v>
      </c>
      <c r="D13">
        <v>112</v>
      </c>
      <c r="E13" s="1">
        <v>-125097.6</v>
      </c>
      <c r="F13" s="1">
        <v>102931.8</v>
      </c>
      <c r="G13" s="1">
        <v>26579.86</v>
      </c>
      <c r="H13" s="1">
        <v>-93368.35</v>
      </c>
      <c r="I13" s="1">
        <v>-175203.6</v>
      </c>
      <c r="J13" s="1">
        <v>199714.7</v>
      </c>
      <c r="L13" s="1">
        <f t="shared" si="0"/>
        <v>127890.18134078785</v>
      </c>
      <c r="M13">
        <v>3</v>
      </c>
      <c r="N13" s="6">
        <f t="shared" si="1"/>
        <v>42630.06044692928</v>
      </c>
      <c r="O13" s="6">
        <f t="shared" si="2"/>
        <v>9583.237588469703</v>
      </c>
      <c r="P13" s="6">
        <f t="shared" si="3"/>
        <v>-34310.6</v>
      </c>
      <c r="Q13" s="6">
        <f t="shared" si="4"/>
        <v>-7713.0228799999995</v>
      </c>
      <c r="S13" s="2">
        <v>45796.77795</v>
      </c>
      <c r="T13" t="s">
        <v>28</v>
      </c>
      <c r="U13" s="9">
        <f t="shared" si="5"/>
        <v>0.18219199203925698</v>
      </c>
      <c r="X13" s="9"/>
      <c r="Y13" s="2"/>
    </row>
    <row r="14" spans="1:25" ht="12.75">
      <c r="A14">
        <v>24</v>
      </c>
      <c r="B14" t="s">
        <v>26</v>
      </c>
      <c r="C14" s="1">
        <v>11</v>
      </c>
      <c r="D14">
        <v>112</v>
      </c>
      <c r="E14" s="1">
        <v>301207.7</v>
      </c>
      <c r="F14" s="1">
        <v>-108823.1</v>
      </c>
      <c r="G14" s="1">
        <v>280475.4</v>
      </c>
      <c r="H14" s="1">
        <v>118167.7</v>
      </c>
      <c r="I14" s="1">
        <v>-152788.7</v>
      </c>
      <c r="J14" s="1">
        <v>-125545.4</v>
      </c>
      <c r="L14" s="1">
        <f t="shared" si="0"/>
        <v>411573.2359428271</v>
      </c>
      <c r="M14">
        <v>8</v>
      </c>
      <c r="N14" s="6">
        <f t="shared" si="1"/>
        <v>51446.654492853384</v>
      </c>
      <c r="O14" s="6">
        <f t="shared" si="2"/>
        <v>11565.207929993441</v>
      </c>
      <c r="P14" s="6">
        <f t="shared" si="3"/>
        <v>13602.8875</v>
      </c>
      <c r="Q14" s="6">
        <f t="shared" si="4"/>
        <v>3057.92911</v>
      </c>
      <c r="S14" s="2">
        <v>45796.77795</v>
      </c>
      <c r="T14" t="s">
        <v>26</v>
      </c>
      <c r="U14" s="9">
        <f t="shared" si="5"/>
        <v>0.26833625514607223</v>
      </c>
      <c r="X14" s="9"/>
      <c r="Y14" s="2"/>
    </row>
    <row r="15" spans="1:25" ht="12.75">
      <c r="A15">
        <v>36</v>
      </c>
      <c r="B15" t="s">
        <v>63</v>
      </c>
      <c r="C15" s="1">
        <v>12</v>
      </c>
      <c r="D15">
        <v>112</v>
      </c>
      <c r="E15">
        <v>597565.1</v>
      </c>
      <c r="F15">
        <v>769444.2</v>
      </c>
      <c r="G15">
        <v>90121.39</v>
      </c>
      <c r="H15">
        <v>-96517.94</v>
      </c>
      <c r="I15">
        <v>110106</v>
      </c>
      <c r="J15">
        <v>407091.7</v>
      </c>
      <c r="L15" s="1">
        <f t="shared" si="0"/>
        <v>604322.6900204411</v>
      </c>
      <c r="M15">
        <v>3</v>
      </c>
      <c r="N15" s="6">
        <f t="shared" si="1"/>
        <v>201440.89667348037</v>
      </c>
      <c r="O15" s="6">
        <f t="shared" si="2"/>
        <v>45283.913572198384</v>
      </c>
      <c r="P15" s="6">
        <f t="shared" si="3"/>
        <v>-256481.4</v>
      </c>
      <c r="Q15" s="6">
        <f t="shared" si="4"/>
        <v>-57657.01872</v>
      </c>
      <c r="S15" s="2">
        <v>45796.77795</v>
      </c>
      <c r="T15" t="s">
        <v>63</v>
      </c>
      <c r="U15" s="9">
        <f t="shared" si="5"/>
        <v>0.4685337588115698</v>
      </c>
      <c r="X15" s="9"/>
      <c r="Y15" s="2"/>
    </row>
    <row r="16" spans="1:24" ht="12.75">
      <c r="A16">
        <v>43</v>
      </c>
      <c r="B16" t="s">
        <v>70</v>
      </c>
      <c r="C16" s="1">
        <v>13</v>
      </c>
      <c r="D16">
        <v>112</v>
      </c>
      <c r="E16">
        <v>214965</v>
      </c>
      <c r="F16">
        <v>1426753</v>
      </c>
      <c r="G16">
        <v>47287.36</v>
      </c>
      <c r="H16">
        <v>654377</v>
      </c>
      <c r="I16">
        <v>2869.123</v>
      </c>
      <c r="J16">
        <v>744928.5</v>
      </c>
      <c r="L16" s="1">
        <f t="shared" si="0"/>
        <v>220104.62430573694</v>
      </c>
      <c r="M16">
        <v>0</v>
      </c>
      <c r="N16" s="6">
        <f t="shared" si="1"/>
        <v>0</v>
      </c>
      <c r="O16" s="6">
        <f t="shared" si="2"/>
        <v>0</v>
      </c>
      <c r="P16" s="6">
        <f t="shared" si="3"/>
        <v>0</v>
      </c>
      <c r="Q16" s="6">
        <f t="shared" si="4"/>
        <v>0</v>
      </c>
      <c r="S16" s="2">
        <v>45796.77795</v>
      </c>
      <c r="T16" t="s">
        <v>70</v>
      </c>
      <c r="U16" s="9">
        <f t="shared" si="5"/>
        <v>0.15426960679650714</v>
      </c>
      <c r="X16" s="9"/>
    </row>
    <row r="17" spans="1:24" ht="12.75">
      <c r="A17">
        <v>46</v>
      </c>
      <c r="C17" s="1">
        <v>14</v>
      </c>
      <c r="N17" s="6"/>
      <c r="O17" s="6"/>
      <c r="P17" s="6"/>
      <c r="Q17" s="6"/>
      <c r="X17" s="9"/>
    </row>
    <row r="18" spans="1:24" ht="12.75">
      <c r="A18">
        <v>10</v>
      </c>
      <c r="B18" t="s">
        <v>12</v>
      </c>
      <c r="C18" s="1">
        <v>15</v>
      </c>
      <c r="D18">
        <v>111</v>
      </c>
      <c r="E18" s="1">
        <v>-148267</v>
      </c>
      <c r="F18" s="1">
        <v>246048.6</v>
      </c>
      <c r="G18" s="1">
        <v>51634.7</v>
      </c>
      <c r="H18" s="1">
        <v>256171.8</v>
      </c>
      <c r="I18" s="1">
        <v>104435.9</v>
      </c>
      <c r="J18" s="1">
        <v>125868.9</v>
      </c>
      <c r="L18" s="1">
        <f aca="true" t="shared" si="6" ref="L18:L24">SQRT(E18^2+G18^2)</f>
        <v>157000.78195056863</v>
      </c>
      <c r="M18">
        <v>9</v>
      </c>
      <c r="N18" s="6">
        <f aca="true" t="shared" si="7" ref="N18:N24">IF(M18=0,0,L18/M18)</f>
        <v>17444.53132784096</v>
      </c>
      <c r="O18" s="6">
        <f aca="true" t="shared" si="8" ref="O18:O24">N18*0.2248</f>
        <v>3921.5306424986475</v>
      </c>
      <c r="P18" s="6">
        <f aca="true" t="shared" si="9" ref="P18:P24">IF(M18=0,0,-F18/M18)</f>
        <v>-27338.733333333334</v>
      </c>
      <c r="Q18" s="6">
        <f aca="true" t="shared" si="10" ref="Q18:Q24">P18*0.2248</f>
        <v>-6145.747253333333</v>
      </c>
      <c r="S18" s="2">
        <v>45796.77795</v>
      </c>
      <c r="T18" t="s">
        <v>12</v>
      </c>
      <c r="U18" s="9">
        <f aca="true" t="shared" si="11" ref="U18:U24">IF(M18=0,L18/F18,O18/(S18-Q18*(1-0.118)))</f>
        <v>0.07656648384632925</v>
      </c>
      <c r="W18" s="2"/>
      <c r="X18" s="9"/>
    </row>
    <row r="19" spans="1:24" ht="12.75">
      <c r="A19">
        <v>11</v>
      </c>
      <c r="B19" t="s">
        <v>13</v>
      </c>
      <c r="C19" s="1">
        <v>16</v>
      </c>
      <c r="D19">
        <v>111</v>
      </c>
      <c r="E19" s="1">
        <v>-153663.7</v>
      </c>
      <c r="F19" s="1">
        <v>-377771.1</v>
      </c>
      <c r="G19" s="1">
        <v>-67261.86</v>
      </c>
      <c r="H19" s="1">
        <v>-307287.2</v>
      </c>
      <c r="I19" s="1">
        <v>295251.6</v>
      </c>
      <c r="J19" s="1">
        <v>-782092.4</v>
      </c>
      <c r="L19" s="1">
        <f t="shared" si="6"/>
        <v>167739.94905313881</v>
      </c>
      <c r="M19">
        <v>6</v>
      </c>
      <c r="N19" s="6">
        <f t="shared" si="7"/>
        <v>27956.658175523135</v>
      </c>
      <c r="O19" s="6">
        <f t="shared" si="8"/>
        <v>6284.6567578576005</v>
      </c>
      <c r="P19" s="6">
        <f t="shared" si="9"/>
        <v>62961.85</v>
      </c>
      <c r="Q19" s="6">
        <f t="shared" si="10"/>
        <v>14153.82388</v>
      </c>
      <c r="S19" s="2">
        <v>45796.77795</v>
      </c>
      <c r="T19" t="s">
        <v>13</v>
      </c>
      <c r="U19" s="9">
        <f t="shared" si="11"/>
        <v>0.18865418589937438</v>
      </c>
      <c r="X19" s="9"/>
    </row>
    <row r="20" spans="1:24" ht="12.75">
      <c r="A20">
        <v>13</v>
      </c>
      <c r="B20" t="s">
        <v>15</v>
      </c>
      <c r="C20" s="1">
        <v>17</v>
      </c>
      <c r="D20">
        <v>111</v>
      </c>
      <c r="E20" s="1">
        <v>78640.76</v>
      </c>
      <c r="F20" s="1">
        <v>4287.135</v>
      </c>
      <c r="G20" s="1">
        <v>-126802.2</v>
      </c>
      <c r="H20" s="1">
        <v>-479.7436</v>
      </c>
      <c r="I20" s="1">
        <v>358460.5</v>
      </c>
      <c r="J20" s="1">
        <v>13058.24</v>
      </c>
      <c r="L20" s="1">
        <f t="shared" si="6"/>
        <v>149208.46845342792</v>
      </c>
      <c r="M20">
        <v>2</v>
      </c>
      <c r="N20" s="6">
        <f t="shared" si="7"/>
        <v>74604.23422671396</v>
      </c>
      <c r="O20" s="6">
        <f t="shared" si="8"/>
        <v>16771.0318541653</v>
      </c>
      <c r="P20" s="6">
        <f t="shared" si="9"/>
        <v>-2143.5675</v>
      </c>
      <c r="Q20" s="6">
        <f t="shared" si="10"/>
        <v>-481.87397400000003</v>
      </c>
      <c r="S20" s="2">
        <v>45796.77795</v>
      </c>
      <c r="T20" t="s">
        <v>15</v>
      </c>
      <c r="U20" s="9">
        <f t="shared" si="11"/>
        <v>0.36283821041297293</v>
      </c>
      <c r="X20" s="9"/>
    </row>
    <row r="21" spans="1:24" ht="12.75">
      <c r="A21">
        <v>14</v>
      </c>
      <c r="B21" t="s">
        <v>16</v>
      </c>
      <c r="C21" s="1">
        <v>18</v>
      </c>
      <c r="D21">
        <v>111</v>
      </c>
      <c r="E21" s="1">
        <v>97744.7</v>
      </c>
      <c r="F21" s="1">
        <v>-153323.7</v>
      </c>
      <c r="G21" s="1">
        <v>-89008.28</v>
      </c>
      <c r="H21" s="1">
        <v>160320.5</v>
      </c>
      <c r="I21" s="1">
        <v>274821.1</v>
      </c>
      <c r="J21" s="1">
        <v>-297947.8</v>
      </c>
      <c r="L21" s="1">
        <f t="shared" si="6"/>
        <v>132198.71514749454</v>
      </c>
      <c r="M21">
        <v>4</v>
      </c>
      <c r="N21" s="6">
        <f t="shared" si="7"/>
        <v>33049.678786873636</v>
      </c>
      <c r="O21" s="6">
        <f t="shared" si="8"/>
        <v>7429.567791289193</v>
      </c>
      <c r="P21" s="6">
        <f t="shared" si="9"/>
        <v>38330.925</v>
      </c>
      <c r="Q21" s="6">
        <f t="shared" si="10"/>
        <v>8616.791940000001</v>
      </c>
      <c r="S21" s="2">
        <v>45796.77795</v>
      </c>
      <c r="T21" t="s">
        <v>16</v>
      </c>
      <c r="U21" s="9">
        <f t="shared" si="11"/>
        <v>0.1945077629744342</v>
      </c>
      <c r="X21" s="9"/>
    </row>
    <row r="22" spans="1:24" ht="12.75">
      <c r="A22">
        <v>12</v>
      </c>
      <c r="B22" t="s">
        <v>14</v>
      </c>
      <c r="C22" s="1">
        <v>19</v>
      </c>
      <c r="D22">
        <v>111</v>
      </c>
      <c r="E22" s="1">
        <v>-156402.2</v>
      </c>
      <c r="F22" s="1">
        <v>86614.04</v>
      </c>
      <c r="G22" s="1">
        <v>3041.532</v>
      </c>
      <c r="H22" s="1">
        <v>-93072.7</v>
      </c>
      <c r="I22" s="1">
        <v>-165748.5</v>
      </c>
      <c r="J22" s="1">
        <v>70221.95</v>
      </c>
      <c r="L22" s="1">
        <f t="shared" si="6"/>
        <v>156431.77133097683</v>
      </c>
      <c r="M22">
        <v>5</v>
      </c>
      <c r="N22" s="6">
        <f t="shared" si="7"/>
        <v>31286.354266195365</v>
      </c>
      <c r="O22" s="6">
        <f t="shared" si="8"/>
        <v>7033.172439040718</v>
      </c>
      <c r="P22" s="6">
        <f t="shared" si="9"/>
        <v>-17322.807999999997</v>
      </c>
      <c r="Q22" s="6">
        <f t="shared" si="10"/>
        <v>-3894.1672383999994</v>
      </c>
      <c r="S22" s="2">
        <v>45796.77795</v>
      </c>
      <c r="T22" t="s">
        <v>14</v>
      </c>
      <c r="U22" s="9">
        <f t="shared" si="11"/>
        <v>0.14285938770346487</v>
      </c>
      <c r="X22" s="9"/>
    </row>
    <row r="23" spans="1:24" ht="12.75">
      <c r="A23">
        <v>35</v>
      </c>
      <c r="B23" t="s">
        <v>62</v>
      </c>
      <c r="C23" s="1">
        <v>20</v>
      </c>
      <c r="D23">
        <v>111</v>
      </c>
      <c r="E23">
        <v>-276268.5</v>
      </c>
      <c r="F23">
        <v>808768.2</v>
      </c>
      <c r="G23">
        <v>594981.1</v>
      </c>
      <c r="H23">
        <v>-337956.4</v>
      </c>
      <c r="I23">
        <v>-970356.7</v>
      </c>
      <c r="J23">
        <v>573806.1</v>
      </c>
      <c r="L23" s="1">
        <f t="shared" si="6"/>
        <v>655992.9827745568</v>
      </c>
      <c r="M23">
        <v>3.5</v>
      </c>
      <c r="N23" s="6">
        <f t="shared" si="7"/>
        <v>187426.56650701625</v>
      </c>
      <c r="O23" s="6">
        <f t="shared" si="8"/>
        <v>42133.49215077725</v>
      </c>
      <c r="P23" s="6">
        <f t="shared" si="9"/>
        <v>-231076.62857142856</v>
      </c>
      <c r="Q23" s="6">
        <f t="shared" si="10"/>
        <v>-51946.02610285714</v>
      </c>
      <c r="S23" s="2">
        <v>45796.77795</v>
      </c>
      <c r="T23" t="s">
        <v>62</v>
      </c>
      <c r="U23" s="9">
        <f t="shared" si="11"/>
        <v>0.4599064826989837</v>
      </c>
      <c r="X23" s="9"/>
    </row>
    <row r="24" spans="1:24" ht="12.75">
      <c r="A24">
        <v>42</v>
      </c>
      <c r="B24" t="s">
        <v>69</v>
      </c>
      <c r="C24" s="1">
        <v>21</v>
      </c>
      <c r="D24">
        <v>111</v>
      </c>
      <c r="E24">
        <v>555890.4</v>
      </c>
      <c r="F24">
        <v>1229794</v>
      </c>
      <c r="G24">
        <v>50604.83</v>
      </c>
      <c r="H24">
        <v>558149</v>
      </c>
      <c r="I24">
        <v>-179527.6</v>
      </c>
      <c r="J24">
        <v>659327.4</v>
      </c>
      <c r="L24" s="1">
        <f t="shared" si="6"/>
        <v>558189.0232094222</v>
      </c>
      <c r="M24">
        <v>3.5</v>
      </c>
      <c r="N24" s="6">
        <f t="shared" si="7"/>
        <v>159482.57805983492</v>
      </c>
      <c r="O24" s="6">
        <f t="shared" si="8"/>
        <v>35851.68354785089</v>
      </c>
      <c r="P24" s="6">
        <f t="shared" si="9"/>
        <v>-351369.71428571426</v>
      </c>
      <c r="Q24" s="6">
        <f t="shared" si="10"/>
        <v>-78987.91177142857</v>
      </c>
      <c r="S24" s="2">
        <v>45796.77795</v>
      </c>
      <c r="T24" t="s">
        <v>69</v>
      </c>
      <c r="U24" s="9">
        <f t="shared" si="11"/>
        <v>0.31050065378529035</v>
      </c>
      <c r="X24" s="9"/>
    </row>
    <row r="25" spans="1:24" ht="12.75">
      <c r="A25">
        <v>47</v>
      </c>
      <c r="C25" s="1">
        <v>22</v>
      </c>
      <c r="N25" s="6"/>
      <c r="O25" s="6"/>
      <c r="P25" s="6"/>
      <c r="Q25" s="6"/>
      <c r="X25" s="9"/>
    </row>
    <row r="26" spans="1:24" ht="12.75">
      <c r="A26">
        <v>1</v>
      </c>
      <c r="B26" t="s">
        <v>3</v>
      </c>
      <c r="C26" s="1">
        <v>23</v>
      </c>
      <c r="D26">
        <v>0</v>
      </c>
      <c r="E26" s="1">
        <v>99536.94</v>
      </c>
      <c r="F26" s="1">
        <v>264967.7</v>
      </c>
      <c r="G26" s="1">
        <v>136710.8</v>
      </c>
      <c r="H26" s="1">
        <v>286401.1</v>
      </c>
      <c r="I26" s="1">
        <v>-198067.6</v>
      </c>
      <c r="J26" s="1">
        <v>170662.7</v>
      </c>
      <c r="L26" s="1">
        <f aca="true" t="shared" si="12" ref="L26:L31">SQRT(E26^2+G26^2)</f>
        <v>169107.7918405997</v>
      </c>
      <c r="M26">
        <v>4</v>
      </c>
      <c r="N26" s="6">
        <f aca="true" t="shared" si="13" ref="N26:N31">IF(M26=0,0,L26/M26)</f>
        <v>42276.947960149926</v>
      </c>
      <c r="O26" s="6">
        <f aca="true" t="shared" si="14" ref="O26:O31">N26*0.2248</f>
        <v>9503.857901441703</v>
      </c>
      <c r="P26" s="6">
        <f aca="true" t="shared" si="15" ref="P26:P31">IF(M26=0,0,-F26/M26)</f>
        <v>-66241.925</v>
      </c>
      <c r="Q26" s="6">
        <f aca="true" t="shared" si="16" ref="Q26:Q31">P26*0.2248</f>
        <v>-14891.18474</v>
      </c>
      <c r="S26" s="2">
        <v>45796.77795</v>
      </c>
      <c r="T26" t="s">
        <v>3</v>
      </c>
      <c r="U26" s="9">
        <f aca="true" t="shared" si="17" ref="U26:U31">IF(M26=0,L26/F26,O26/(S26-Q26*(1-0.118)))</f>
        <v>0.16127148172530248</v>
      </c>
      <c r="X26" s="9"/>
    </row>
    <row r="27" spans="1:24" ht="12.75">
      <c r="A27">
        <v>2</v>
      </c>
      <c r="B27" t="s">
        <v>4</v>
      </c>
      <c r="C27" s="1">
        <v>24</v>
      </c>
      <c r="D27">
        <v>0</v>
      </c>
      <c r="E27" s="1">
        <v>-143992.4</v>
      </c>
      <c r="F27" s="1">
        <v>-270440.6</v>
      </c>
      <c r="G27" s="1">
        <v>-126686.8</v>
      </c>
      <c r="H27" s="1">
        <v>-292507.9</v>
      </c>
      <c r="I27" s="1">
        <v>458319.8</v>
      </c>
      <c r="J27" s="1">
        <v>-551833.6</v>
      </c>
      <c r="L27" s="1">
        <f t="shared" si="12"/>
        <v>191789.87604146366</v>
      </c>
      <c r="M27">
        <v>6</v>
      </c>
      <c r="N27" s="6">
        <f t="shared" si="13"/>
        <v>31964.979340243943</v>
      </c>
      <c r="O27" s="6">
        <f t="shared" si="14"/>
        <v>7185.727355686839</v>
      </c>
      <c r="P27" s="6">
        <f t="shared" si="15"/>
        <v>45073.43333333333</v>
      </c>
      <c r="Q27" s="6">
        <f t="shared" si="16"/>
        <v>10132.507813333332</v>
      </c>
      <c r="S27" s="2">
        <v>45796.77795</v>
      </c>
      <c r="T27" t="s">
        <v>4</v>
      </c>
      <c r="U27" s="9">
        <f t="shared" si="17"/>
        <v>0.1949469796329689</v>
      </c>
      <c r="X27" s="9"/>
    </row>
    <row r="28" spans="1:24" ht="12.75">
      <c r="A28">
        <v>4</v>
      </c>
      <c r="B28" t="s">
        <v>6</v>
      </c>
      <c r="C28" s="1">
        <v>25</v>
      </c>
      <c r="D28">
        <v>0</v>
      </c>
      <c r="E28" s="1">
        <v>145058.9</v>
      </c>
      <c r="F28" s="1">
        <v>-265254.6</v>
      </c>
      <c r="G28" s="1">
        <v>-126443.4</v>
      </c>
      <c r="H28" s="1">
        <v>284408.1</v>
      </c>
      <c r="I28" s="1">
        <v>458260</v>
      </c>
      <c r="J28" s="1">
        <v>-543327.6</v>
      </c>
      <c r="L28" s="1">
        <f t="shared" si="12"/>
        <v>192431.85254206226</v>
      </c>
      <c r="M28">
        <v>6</v>
      </c>
      <c r="N28" s="6">
        <f t="shared" si="13"/>
        <v>32071.975423677042</v>
      </c>
      <c r="O28" s="6">
        <f t="shared" si="14"/>
        <v>7209.780075242599</v>
      </c>
      <c r="P28" s="6">
        <f t="shared" si="15"/>
        <v>44209.1</v>
      </c>
      <c r="Q28" s="6">
        <f t="shared" si="16"/>
        <v>9938.20568</v>
      </c>
      <c r="S28" s="2">
        <v>45796.77795</v>
      </c>
      <c r="T28" t="s">
        <v>6</v>
      </c>
      <c r="U28" s="9">
        <f t="shared" si="17"/>
        <v>0.19469432247713117</v>
      </c>
      <c r="X28" s="9"/>
    </row>
    <row r="29" spans="1:24" ht="12.75">
      <c r="A29">
        <v>3</v>
      </c>
      <c r="B29" t="s">
        <v>5</v>
      </c>
      <c r="C29" s="1">
        <v>26</v>
      </c>
      <c r="D29">
        <v>0</v>
      </c>
      <c r="E29" s="1">
        <v>-130014.6</v>
      </c>
      <c r="F29" s="1">
        <v>349850.8</v>
      </c>
      <c r="G29" s="1">
        <v>165905.6</v>
      </c>
      <c r="H29" s="1">
        <v>-381435.3</v>
      </c>
      <c r="I29" s="1">
        <v>-247311.4</v>
      </c>
      <c r="J29" s="1">
        <v>234446.2</v>
      </c>
      <c r="L29" s="1">
        <f t="shared" si="12"/>
        <v>210780.60708831827</v>
      </c>
      <c r="M29">
        <v>4</v>
      </c>
      <c r="N29" s="6">
        <f t="shared" si="13"/>
        <v>52695.15177207957</v>
      </c>
      <c r="O29" s="6">
        <f t="shared" si="14"/>
        <v>11845.870118363488</v>
      </c>
      <c r="P29" s="6">
        <f t="shared" si="15"/>
        <v>-87462.7</v>
      </c>
      <c r="Q29" s="6">
        <f t="shared" si="16"/>
        <v>-19661.61496</v>
      </c>
      <c r="S29" s="2">
        <v>45796.77795</v>
      </c>
      <c r="T29" t="s">
        <v>5</v>
      </c>
      <c r="U29" s="9">
        <f t="shared" si="17"/>
        <v>0.18761775223750635</v>
      </c>
      <c r="X29" s="9"/>
    </row>
    <row r="30" spans="1:24" ht="12.75">
      <c r="A30">
        <v>31</v>
      </c>
      <c r="B30" t="s">
        <v>58</v>
      </c>
      <c r="C30" s="1">
        <v>27</v>
      </c>
      <c r="D30">
        <v>0</v>
      </c>
      <c r="E30">
        <v>-472940.7</v>
      </c>
      <c r="F30">
        <v>1091385</v>
      </c>
      <c r="G30">
        <v>418500</v>
      </c>
      <c r="H30">
        <v>-399302.9</v>
      </c>
      <c r="I30">
        <v>-545882.2</v>
      </c>
      <c r="J30">
        <v>826086.2</v>
      </c>
      <c r="L30" s="1">
        <f t="shared" si="12"/>
        <v>631518.1356988016</v>
      </c>
      <c r="M30">
        <v>3.5</v>
      </c>
      <c r="N30" s="6">
        <f t="shared" si="13"/>
        <v>180433.75305680046</v>
      </c>
      <c r="O30" s="6">
        <f t="shared" si="14"/>
        <v>40561.50768716874</v>
      </c>
      <c r="P30" s="6">
        <f t="shared" si="15"/>
        <v>-311824.28571428574</v>
      </c>
      <c r="Q30" s="6">
        <f t="shared" si="16"/>
        <v>-70098.09942857144</v>
      </c>
      <c r="S30" s="2">
        <v>45796.77795</v>
      </c>
      <c r="T30" t="s">
        <v>58</v>
      </c>
      <c r="U30" s="9">
        <f t="shared" si="17"/>
        <v>0.37688406754687476</v>
      </c>
      <c r="X30" s="9"/>
    </row>
    <row r="31" spans="1:24" ht="12.75">
      <c r="A31">
        <v>38</v>
      </c>
      <c r="B31" t="s">
        <v>65</v>
      </c>
      <c r="C31" s="1">
        <v>28</v>
      </c>
      <c r="D31">
        <v>0</v>
      </c>
      <c r="E31">
        <v>502314.6</v>
      </c>
      <c r="F31">
        <v>1292482</v>
      </c>
      <c r="G31">
        <v>435652</v>
      </c>
      <c r="H31">
        <v>450239.7</v>
      </c>
      <c r="I31">
        <v>-565551.4</v>
      </c>
      <c r="J31">
        <v>1005710</v>
      </c>
      <c r="L31" s="1">
        <f t="shared" si="12"/>
        <v>664915.5002533479</v>
      </c>
      <c r="M31">
        <v>3.5</v>
      </c>
      <c r="N31" s="6">
        <f t="shared" si="13"/>
        <v>189975.85721524226</v>
      </c>
      <c r="O31" s="6">
        <f t="shared" si="14"/>
        <v>42706.57270198646</v>
      </c>
      <c r="P31" s="6">
        <f t="shared" si="15"/>
        <v>-369280.5714285714</v>
      </c>
      <c r="Q31" s="6">
        <f t="shared" si="16"/>
        <v>-83014.27245714286</v>
      </c>
      <c r="S31" s="2">
        <v>45796.77795</v>
      </c>
      <c r="T31" t="s">
        <v>65</v>
      </c>
      <c r="U31" s="9">
        <f t="shared" si="17"/>
        <v>0.3588324268119694</v>
      </c>
      <c r="X31" s="9"/>
    </row>
    <row r="32" spans="1:24" ht="12.75">
      <c r="A32">
        <v>48</v>
      </c>
      <c r="C32" s="1">
        <v>29</v>
      </c>
      <c r="N32" s="6"/>
      <c r="O32" s="6"/>
      <c r="P32" s="6"/>
      <c r="Q32" s="6"/>
      <c r="X32" s="9"/>
    </row>
    <row r="33" spans="1:24" ht="12.75">
      <c r="A33">
        <v>5</v>
      </c>
      <c r="B33" t="s">
        <v>7</v>
      </c>
      <c r="C33" s="1">
        <v>30</v>
      </c>
      <c r="D33">
        <v>101</v>
      </c>
      <c r="E33" s="1">
        <v>131703.6</v>
      </c>
      <c r="F33" s="1">
        <v>42271.01</v>
      </c>
      <c r="G33" s="1">
        <v>-21288.87</v>
      </c>
      <c r="H33" s="1">
        <v>40729.68</v>
      </c>
      <c r="I33" s="1">
        <v>-111309.7</v>
      </c>
      <c r="J33" s="1">
        <v>21845.55</v>
      </c>
      <c r="L33" s="1">
        <f aca="true" t="shared" si="18" ref="L33:L39">SQRT(E33^2+G33^2)</f>
        <v>133413.09620437157</v>
      </c>
      <c r="M33">
        <v>5</v>
      </c>
      <c r="N33" s="6">
        <f aca="true" t="shared" si="19" ref="N33:N39">IF(M33=0,0,L33/M33)</f>
        <v>26682.619240874315</v>
      </c>
      <c r="O33" s="6">
        <f aca="true" t="shared" si="20" ref="O33:O39">N33*0.2248</f>
        <v>5998.252805348546</v>
      </c>
      <c r="P33" s="6">
        <f aca="true" t="shared" si="21" ref="P33:P39">IF(M33=0,0,-F33/M33)</f>
        <v>-8454.202000000001</v>
      </c>
      <c r="Q33" s="6">
        <f aca="true" t="shared" si="22" ref="Q33:Q39">P33*0.2248</f>
        <v>-1900.5046096000003</v>
      </c>
      <c r="S33" s="2">
        <v>45796.77795</v>
      </c>
      <c r="T33" t="s">
        <v>7</v>
      </c>
      <c r="U33" s="9">
        <f aca="true" t="shared" si="23" ref="U33:U39">IF(M33=0,L33/F33,O33/(S33-Q33*(1-0.118)))</f>
        <v>0.12635076564155145</v>
      </c>
      <c r="X33" s="9"/>
    </row>
    <row r="34" spans="1:24" ht="12.75">
      <c r="A34">
        <v>6</v>
      </c>
      <c r="B34" t="s">
        <v>8</v>
      </c>
      <c r="C34" s="1">
        <v>31</v>
      </c>
      <c r="D34">
        <v>101</v>
      </c>
      <c r="E34" s="1">
        <v>-92532.04</v>
      </c>
      <c r="F34" s="1">
        <v>-164265.2</v>
      </c>
      <c r="G34" s="1">
        <v>-92832.23</v>
      </c>
      <c r="H34" s="1">
        <v>-172761.8</v>
      </c>
      <c r="I34" s="1">
        <v>276231.3</v>
      </c>
      <c r="J34" s="1">
        <v>-316947.5</v>
      </c>
      <c r="L34" s="1">
        <f t="shared" si="18"/>
        <v>131072.50418502922</v>
      </c>
      <c r="M34">
        <v>4</v>
      </c>
      <c r="N34" s="6">
        <f t="shared" si="19"/>
        <v>32768.126046257305</v>
      </c>
      <c r="O34" s="6">
        <f t="shared" si="20"/>
        <v>7366.274735198642</v>
      </c>
      <c r="P34" s="6">
        <f t="shared" si="21"/>
        <v>41066.3</v>
      </c>
      <c r="Q34" s="6">
        <f t="shared" si="22"/>
        <v>9231.704240000001</v>
      </c>
      <c r="S34" s="2">
        <v>45796.77795</v>
      </c>
      <c r="T34" t="s">
        <v>8</v>
      </c>
      <c r="U34" s="9">
        <f t="shared" si="23"/>
        <v>0.1956284481462651</v>
      </c>
      <c r="X34" s="9"/>
    </row>
    <row r="35" spans="1:24" ht="12.75">
      <c r="A35">
        <v>7</v>
      </c>
      <c r="B35" t="s">
        <v>9</v>
      </c>
      <c r="C35" s="1">
        <v>32</v>
      </c>
      <c r="D35">
        <v>101</v>
      </c>
      <c r="E35" s="1">
        <v>-76848.7</v>
      </c>
      <c r="F35" s="1">
        <v>8034.821</v>
      </c>
      <c r="G35" s="1">
        <v>-123660.3</v>
      </c>
      <c r="H35" s="1">
        <v>3012.856</v>
      </c>
      <c r="I35" s="1">
        <v>349641</v>
      </c>
      <c r="J35" s="1">
        <v>21864.12</v>
      </c>
      <c r="L35" s="1">
        <f t="shared" si="18"/>
        <v>145593.93011997442</v>
      </c>
      <c r="M35">
        <v>2</v>
      </c>
      <c r="N35" s="6">
        <f t="shared" si="19"/>
        <v>72796.96505998721</v>
      </c>
      <c r="O35" s="6">
        <f t="shared" si="20"/>
        <v>16364.757745485125</v>
      </c>
      <c r="P35" s="6">
        <f t="shared" si="21"/>
        <v>-4017.4105</v>
      </c>
      <c r="Q35" s="6">
        <f t="shared" si="22"/>
        <v>-903.1138804</v>
      </c>
      <c r="S35" s="2">
        <v>45796.77795</v>
      </c>
      <c r="T35" t="s">
        <v>9</v>
      </c>
      <c r="U35" s="9">
        <f t="shared" si="23"/>
        <v>0.35122537313767677</v>
      </c>
      <c r="X35" s="9"/>
    </row>
    <row r="36" spans="1:24" ht="12.75">
      <c r="A36">
        <v>9</v>
      </c>
      <c r="B36" t="s">
        <v>11</v>
      </c>
      <c r="C36" s="1">
        <v>33</v>
      </c>
      <c r="D36">
        <v>101</v>
      </c>
      <c r="E36" s="1">
        <v>147682.8</v>
      </c>
      <c r="F36" s="1">
        <v>-376761.3</v>
      </c>
      <c r="G36" s="1">
        <v>-68473.15</v>
      </c>
      <c r="H36" s="1">
        <v>304594.3</v>
      </c>
      <c r="I36" s="1">
        <v>291936.6</v>
      </c>
      <c r="J36" s="1">
        <v>-780176.1</v>
      </c>
      <c r="L36" s="1">
        <f t="shared" si="18"/>
        <v>162784.46389862424</v>
      </c>
      <c r="M36">
        <v>6</v>
      </c>
      <c r="N36" s="6">
        <f t="shared" si="19"/>
        <v>27130.74398310404</v>
      </c>
      <c r="O36" s="6">
        <f t="shared" si="20"/>
        <v>6098.991247401788</v>
      </c>
      <c r="P36" s="6">
        <f t="shared" si="21"/>
        <v>62793.549999999996</v>
      </c>
      <c r="Q36" s="6">
        <f t="shared" si="22"/>
        <v>14115.990039999999</v>
      </c>
      <c r="S36" s="2">
        <v>45796.77795</v>
      </c>
      <c r="T36" t="s">
        <v>11</v>
      </c>
      <c r="U36" s="9">
        <f t="shared" si="23"/>
        <v>0.18289763148641264</v>
      </c>
      <c r="W36" s="2"/>
      <c r="X36" s="9"/>
    </row>
    <row r="37" spans="1:24" ht="12.75">
      <c r="A37">
        <v>8</v>
      </c>
      <c r="B37" t="s">
        <v>10</v>
      </c>
      <c r="C37" s="1">
        <v>34</v>
      </c>
      <c r="D37">
        <v>101</v>
      </c>
      <c r="E37" s="1">
        <v>159514.3</v>
      </c>
      <c r="F37" s="1">
        <v>288726</v>
      </c>
      <c r="G37" s="1">
        <v>39828.61</v>
      </c>
      <c r="H37" s="1">
        <v>-306337.2</v>
      </c>
      <c r="I37" s="1">
        <v>129688.6</v>
      </c>
      <c r="J37" s="1">
        <v>167342.2</v>
      </c>
      <c r="L37" s="1">
        <f t="shared" si="18"/>
        <v>164411.46577724468</v>
      </c>
      <c r="M37">
        <v>9</v>
      </c>
      <c r="N37" s="6">
        <f t="shared" si="19"/>
        <v>18267.940641916077</v>
      </c>
      <c r="O37" s="6">
        <f t="shared" si="20"/>
        <v>4106.633056302734</v>
      </c>
      <c r="P37" s="6">
        <f t="shared" si="21"/>
        <v>-32080.666666666668</v>
      </c>
      <c r="Q37" s="6">
        <f t="shared" si="22"/>
        <v>-7211.733866666667</v>
      </c>
      <c r="S37" s="2">
        <v>45796.77795</v>
      </c>
      <c r="T37" t="s">
        <v>10</v>
      </c>
      <c r="U37" s="9">
        <f t="shared" si="23"/>
        <v>0.07873519461437457</v>
      </c>
      <c r="W37" s="2"/>
      <c r="X37" s="9"/>
    </row>
    <row r="38" spans="1:24" ht="12.75">
      <c r="A38">
        <v>32</v>
      </c>
      <c r="B38" t="s">
        <v>59</v>
      </c>
      <c r="C38" s="1">
        <v>35</v>
      </c>
      <c r="D38">
        <v>101</v>
      </c>
      <c r="E38">
        <v>-557211.8</v>
      </c>
      <c r="F38">
        <v>1209474</v>
      </c>
      <c r="G38">
        <v>17410.69</v>
      </c>
      <c r="H38">
        <v>-555316.7</v>
      </c>
      <c r="I38">
        <v>-170530</v>
      </c>
      <c r="J38">
        <v>646708.8</v>
      </c>
      <c r="L38" s="1">
        <f t="shared" si="18"/>
        <v>557483.7416333468</v>
      </c>
      <c r="M38">
        <v>3.5</v>
      </c>
      <c r="N38" s="6">
        <f t="shared" si="19"/>
        <v>159281.06903809909</v>
      </c>
      <c r="O38" s="6">
        <f t="shared" si="20"/>
        <v>35806.38431976467</v>
      </c>
      <c r="P38" s="6">
        <f t="shared" si="21"/>
        <v>-345564</v>
      </c>
      <c r="Q38" s="6">
        <f t="shared" si="22"/>
        <v>-77682.7872</v>
      </c>
      <c r="S38" s="2">
        <v>45796.77795</v>
      </c>
      <c r="T38" t="s">
        <v>59</v>
      </c>
      <c r="U38" s="9">
        <f t="shared" si="23"/>
        <v>0.3132310891248034</v>
      </c>
      <c r="X38" s="9"/>
    </row>
    <row r="39" spans="1:24" ht="12.75">
      <c r="A39">
        <v>39</v>
      </c>
      <c r="B39" t="s">
        <v>66</v>
      </c>
      <c r="C39" s="1">
        <v>36</v>
      </c>
      <c r="D39">
        <v>101</v>
      </c>
      <c r="E39">
        <v>297642.8</v>
      </c>
      <c r="F39">
        <v>829724.7</v>
      </c>
      <c r="G39">
        <v>661985.3</v>
      </c>
      <c r="H39">
        <v>348456.3</v>
      </c>
      <c r="I39">
        <v>-1014324</v>
      </c>
      <c r="J39">
        <v>592365.7</v>
      </c>
      <c r="L39" s="1">
        <f t="shared" si="18"/>
        <v>725820.7587331255</v>
      </c>
      <c r="M39">
        <v>3.5</v>
      </c>
      <c r="N39" s="6">
        <f t="shared" si="19"/>
        <v>207377.35963803585</v>
      </c>
      <c r="O39" s="6">
        <f t="shared" si="20"/>
        <v>46618.43044663046</v>
      </c>
      <c r="P39" s="6">
        <f t="shared" si="21"/>
        <v>-237064.19999999998</v>
      </c>
      <c r="Q39" s="6">
        <f t="shared" si="22"/>
        <v>-53292.032159999995</v>
      </c>
      <c r="S39" s="2">
        <v>45796.77795</v>
      </c>
      <c r="T39" t="s">
        <v>66</v>
      </c>
      <c r="U39" s="9">
        <f t="shared" si="23"/>
        <v>0.5023518800126221</v>
      </c>
      <c r="X39" s="9"/>
    </row>
    <row r="40" spans="1:24" ht="12.75">
      <c r="A40">
        <v>49</v>
      </c>
      <c r="C40" s="1">
        <v>37</v>
      </c>
      <c r="N40" s="6"/>
      <c r="O40" s="6"/>
      <c r="P40" s="6"/>
      <c r="Q40" s="6"/>
      <c r="W40" s="2"/>
      <c r="X40" s="9"/>
    </row>
    <row r="41" spans="1:24" ht="12.75">
      <c r="A41">
        <v>15</v>
      </c>
      <c r="B41" t="s">
        <v>17</v>
      </c>
      <c r="C41" s="1">
        <v>38</v>
      </c>
      <c r="D41">
        <v>102</v>
      </c>
      <c r="E41" s="1">
        <v>-338950.3</v>
      </c>
      <c r="F41" s="1">
        <v>-141063.2</v>
      </c>
      <c r="G41" s="1">
        <v>318772.1</v>
      </c>
      <c r="H41" s="1">
        <v>-146811.2</v>
      </c>
      <c r="I41" s="1">
        <v>-140177.2</v>
      </c>
      <c r="J41" s="1">
        <v>-160678</v>
      </c>
      <c r="L41" s="1">
        <f aca="true" t="shared" si="24" ref="L41:L48">SQRT(E41^2+G41^2)</f>
        <v>465298.78315819823</v>
      </c>
      <c r="M41">
        <v>8</v>
      </c>
      <c r="N41" s="6">
        <f aca="true" t="shared" si="25" ref="N41:N48">IF(M41=0,0,L41/M41)</f>
        <v>58162.34789477478</v>
      </c>
      <c r="O41" s="6">
        <f aca="true" t="shared" si="26" ref="O41:O48">N41*0.2248</f>
        <v>13074.89580674537</v>
      </c>
      <c r="P41" s="6">
        <f aca="true" t="shared" si="27" ref="P41:P48">IF(M41=0,0,-F41/M41)</f>
        <v>17632.9</v>
      </c>
      <c r="Q41" s="6">
        <f aca="true" t="shared" si="28" ref="Q41:Q48">P41*0.2248</f>
        <v>3963.8759200000004</v>
      </c>
      <c r="S41" s="2">
        <v>45796.77795</v>
      </c>
      <c r="T41" t="s">
        <v>17</v>
      </c>
      <c r="U41" s="9">
        <f aca="true" t="shared" si="29" ref="U41:U48">IF(M41=0,L41/F41,O41/(S41-Q41*(1-0.118)))</f>
        <v>0.30909451950935307</v>
      </c>
      <c r="X41" s="9"/>
    </row>
    <row r="42" spans="1:24" ht="12.75">
      <c r="A42">
        <v>16</v>
      </c>
      <c r="B42" t="s">
        <v>18</v>
      </c>
      <c r="C42" s="1">
        <v>39</v>
      </c>
      <c r="D42">
        <v>102</v>
      </c>
      <c r="E42" s="1">
        <v>132074.3</v>
      </c>
      <c r="F42" s="1">
        <v>80515.37</v>
      </c>
      <c r="G42" s="1">
        <v>27285.23</v>
      </c>
      <c r="H42" s="1">
        <v>71028.67</v>
      </c>
      <c r="I42" s="1">
        <v>-182341.9</v>
      </c>
      <c r="J42" s="1">
        <v>161472.9</v>
      </c>
      <c r="L42" s="1">
        <f t="shared" si="24"/>
        <v>134863.28075737628</v>
      </c>
      <c r="M42">
        <v>3</v>
      </c>
      <c r="N42" s="6">
        <f t="shared" si="25"/>
        <v>44954.42691912543</v>
      </c>
      <c r="O42" s="6">
        <f t="shared" si="26"/>
        <v>10105.755171419396</v>
      </c>
      <c r="P42" s="6">
        <f t="shared" si="27"/>
        <v>-26838.456666666665</v>
      </c>
      <c r="Q42" s="6">
        <f t="shared" si="28"/>
        <v>-6033.285058666666</v>
      </c>
      <c r="S42" s="2">
        <v>45796.77795</v>
      </c>
      <c r="T42" t="s">
        <v>18</v>
      </c>
      <c r="U42" s="9">
        <f t="shared" si="29"/>
        <v>0.19769412749365345</v>
      </c>
      <c r="X42" s="9"/>
    </row>
    <row r="43" spans="1:24" ht="12.75">
      <c r="A43">
        <v>17</v>
      </c>
      <c r="B43" t="s">
        <v>19</v>
      </c>
      <c r="C43" s="1">
        <v>40</v>
      </c>
      <c r="D43">
        <v>102</v>
      </c>
      <c r="E43" s="1">
        <v>4989.503</v>
      </c>
      <c r="F43" s="1">
        <v>-150287</v>
      </c>
      <c r="G43" s="1">
        <v>-139649.3</v>
      </c>
      <c r="H43" s="1">
        <v>-9976.506</v>
      </c>
      <c r="I43" s="1">
        <v>327400.9</v>
      </c>
      <c r="J43" s="1">
        <v>-342844.1</v>
      </c>
      <c r="L43" s="1">
        <f t="shared" si="24"/>
        <v>139738.40606890077</v>
      </c>
      <c r="M43">
        <v>6</v>
      </c>
      <c r="N43" s="6">
        <f t="shared" si="25"/>
        <v>23289.734344816796</v>
      </c>
      <c r="O43" s="6">
        <f t="shared" si="26"/>
        <v>5235.532280714816</v>
      </c>
      <c r="P43" s="6">
        <f t="shared" si="27"/>
        <v>25047.833333333332</v>
      </c>
      <c r="Q43" s="6">
        <f t="shared" si="28"/>
        <v>5630.752933333333</v>
      </c>
      <c r="S43" s="2">
        <v>45796.77795</v>
      </c>
      <c r="T43" t="s">
        <v>19</v>
      </c>
      <c r="U43" s="9">
        <f t="shared" si="29"/>
        <v>0.128226159285602</v>
      </c>
      <c r="X43" s="9"/>
    </row>
    <row r="44" spans="1:24" ht="12.75">
      <c r="A44">
        <v>19</v>
      </c>
      <c r="B44" t="s">
        <v>21</v>
      </c>
      <c r="C44" s="1">
        <v>41</v>
      </c>
      <c r="D44">
        <v>102</v>
      </c>
      <c r="E44" s="1">
        <v>26790.17</v>
      </c>
      <c r="F44" s="1">
        <v>-97309.56</v>
      </c>
      <c r="G44" s="1">
        <v>-520.9406</v>
      </c>
      <c r="H44" s="1">
        <v>56968.13</v>
      </c>
      <c r="I44" s="1">
        <v>17086.09</v>
      </c>
      <c r="J44" s="1">
        <v>-199065.1</v>
      </c>
      <c r="L44" s="1">
        <f t="shared" si="24"/>
        <v>26795.23442214358</v>
      </c>
      <c r="M44">
        <v>2</v>
      </c>
      <c r="N44" s="6">
        <f t="shared" si="25"/>
        <v>13397.61721107179</v>
      </c>
      <c r="O44" s="6">
        <f t="shared" si="26"/>
        <v>3011.7843490489386</v>
      </c>
      <c r="P44" s="6">
        <f t="shared" si="27"/>
        <v>48654.78</v>
      </c>
      <c r="Q44" s="6">
        <f t="shared" si="28"/>
        <v>10937.594544</v>
      </c>
      <c r="S44" s="2">
        <v>45796.77795</v>
      </c>
      <c r="T44" t="s">
        <v>21</v>
      </c>
      <c r="U44" s="9">
        <f t="shared" si="29"/>
        <v>0.08331395247678836</v>
      </c>
      <c r="X44" s="9"/>
    </row>
    <row r="45" spans="1:24" ht="12.75">
      <c r="A45">
        <v>20</v>
      </c>
      <c r="B45" t="s">
        <v>22</v>
      </c>
      <c r="C45" s="1">
        <v>42</v>
      </c>
      <c r="D45">
        <v>102</v>
      </c>
      <c r="E45" s="1">
        <v>47729.41</v>
      </c>
      <c r="F45" s="1">
        <v>-405634.7</v>
      </c>
      <c r="G45" s="1">
        <v>80970.4</v>
      </c>
      <c r="H45" s="1">
        <v>353838.9</v>
      </c>
      <c r="I45" s="1">
        <v>-105802.1</v>
      </c>
      <c r="J45" s="1">
        <v>-710232.6</v>
      </c>
      <c r="L45" s="1">
        <f t="shared" si="24"/>
        <v>93990.96900824089</v>
      </c>
      <c r="M45">
        <v>5</v>
      </c>
      <c r="N45" s="6">
        <f t="shared" si="25"/>
        <v>18798.19380164818</v>
      </c>
      <c r="O45" s="6">
        <f t="shared" si="26"/>
        <v>4225.833966610511</v>
      </c>
      <c r="P45" s="6">
        <f t="shared" si="27"/>
        <v>81126.94</v>
      </c>
      <c r="Q45" s="6">
        <f t="shared" si="28"/>
        <v>18237.336112</v>
      </c>
      <c r="S45" s="2">
        <v>45796.77795</v>
      </c>
      <c r="T45" t="s">
        <v>22</v>
      </c>
      <c r="U45" s="9">
        <f t="shared" si="29"/>
        <v>0.14222915146500414</v>
      </c>
      <c r="X45" s="9"/>
    </row>
    <row r="46" spans="1:24" ht="12.75">
      <c r="A46">
        <v>18</v>
      </c>
      <c r="B46" t="s">
        <v>20</v>
      </c>
      <c r="C46" s="1">
        <v>43</v>
      </c>
      <c r="D46">
        <v>102</v>
      </c>
      <c r="E46" s="1">
        <v>252406.8</v>
      </c>
      <c r="F46" s="1">
        <v>253178.6</v>
      </c>
      <c r="G46" s="1">
        <v>48395.38</v>
      </c>
      <c r="H46" s="1">
        <v>-253661.9</v>
      </c>
      <c r="I46" s="1">
        <v>197768.1</v>
      </c>
      <c r="J46" s="1">
        <v>178771.8</v>
      </c>
      <c r="L46" s="1">
        <f t="shared" si="24"/>
        <v>257004.4853530467</v>
      </c>
      <c r="M46">
        <v>5</v>
      </c>
      <c r="N46" s="6">
        <f t="shared" si="25"/>
        <v>51400.89707060934</v>
      </c>
      <c r="O46" s="6">
        <f t="shared" si="26"/>
        <v>11554.92166147298</v>
      </c>
      <c r="P46" s="6">
        <f t="shared" si="27"/>
        <v>-50635.72</v>
      </c>
      <c r="Q46" s="6">
        <f t="shared" si="28"/>
        <v>-11382.909856</v>
      </c>
      <c r="S46" s="2">
        <v>45796.77795</v>
      </c>
      <c r="T46" t="s">
        <v>20</v>
      </c>
      <c r="U46" s="9">
        <f t="shared" si="29"/>
        <v>0.20694206732211062</v>
      </c>
      <c r="X46" s="9"/>
    </row>
    <row r="47" spans="1:24" ht="12.75">
      <c r="A47">
        <v>33</v>
      </c>
      <c r="B47" t="s">
        <v>60</v>
      </c>
      <c r="C47" s="1">
        <v>44</v>
      </c>
      <c r="D47">
        <v>102</v>
      </c>
      <c r="E47">
        <v>-214198.9</v>
      </c>
      <c r="F47">
        <v>1409809</v>
      </c>
      <c r="G47">
        <v>36642.75</v>
      </c>
      <c r="H47">
        <v>-655628.3</v>
      </c>
      <c r="I47">
        <v>11080.47</v>
      </c>
      <c r="J47">
        <v>737312</v>
      </c>
      <c r="L47" s="1">
        <f t="shared" si="24"/>
        <v>217310.51490614185</v>
      </c>
      <c r="M47">
        <v>0</v>
      </c>
      <c r="N47" s="6">
        <f t="shared" si="25"/>
        <v>0</v>
      </c>
      <c r="O47" s="6">
        <f t="shared" si="26"/>
        <v>0</v>
      </c>
      <c r="P47" s="6">
        <f t="shared" si="27"/>
        <v>0</v>
      </c>
      <c r="Q47" s="6">
        <f t="shared" si="28"/>
        <v>0</v>
      </c>
      <c r="S47" s="2">
        <v>45796.77795</v>
      </c>
      <c r="T47" t="s">
        <v>60</v>
      </c>
      <c r="U47" s="9">
        <f t="shared" si="29"/>
        <v>0.15414181276055255</v>
      </c>
      <c r="X47" s="9"/>
    </row>
    <row r="48" spans="1:24" ht="12.75">
      <c r="A48">
        <v>40</v>
      </c>
      <c r="B48" t="s">
        <v>67</v>
      </c>
      <c r="C48" s="1">
        <v>45</v>
      </c>
      <c r="D48">
        <v>102</v>
      </c>
      <c r="E48">
        <v>-578671.8</v>
      </c>
      <c r="F48">
        <v>771554.9</v>
      </c>
      <c r="G48">
        <v>96028.45</v>
      </c>
      <c r="H48">
        <v>95695.88</v>
      </c>
      <c r="I48">
        <v>105662.7</v>
      </c>
      <c r="J48">
        <v>408888.4</v>
      </c>
      <c r="L48" s="1">
        <f t="shared" si="24"/>
        <v>586585.4714571803</v>
      </c>
      <c r="M48">
        <v>3</v>
      </c>
      <c r="N48" s="6">
        <f t="shared" si="25"/>
        <v>195528.49048572677</v>
      </c>
      <c r="O48" s="6">
        <f t="shared" si="26"/>
        <v>43954.804661191374</v>
      </c>
      <c r="P48" s="6">
        <f t="shared" si="27"/>
        <v>-257184.96666666667</v>
      </c>
      <c r="Q48" s="6">
        <f t="shared" si="28"/>
        <v>-57815.18050666667</v>
      </c>
      <c r="S48" s="2">
        <v>45796.77795</v>
      </c>
      <c r="T48" t="s">
        <v>67</v>
      </c>
      <c r="U48" s="9">
        <f t="shared" si="29"/>
        <v>0.45412656680894786</v>
      </c>
      <c r="X48" s="9"/>
    </row>
    <row r="49" spans="1:24" ht="12.75">
      <c r="A49">
        <v>50</v>
      </c>
      <c r="C49" s="1">
        <v>46</v>
      </c>
      <c r="N49" s="6"/>
      <c r="O49" s="6"/>
      <c r="P49" s="6"/>
      <c r="Q49" s="6"/>
      <c r="X49" s="9"/>
    </row>
    <row r="50" spans="1:24" ht="12.75">
      <c r="A50">
        <v>27</v>
      </c>
      <c r="B50" t="s">
        <v>29</v>
      </c>
      <c r="C50" s="1">
        <v>47</v>
      </c>
      <c r="D50">
        <v>103</v>
      </c>
      <c r="E50" s="1">
        <v>-366042</v>
      </c>
      <c r="F50" s="1">
        <v>-283306.4</v>
      </c>
      <c r="G50" s="1">
        <v>-22009.57</v>
      </c>
      <c r="H50" s="1">
        <v>-251666.9</v>
      </c>
      <c r="I50" s="1">
        <v>352405.8</v>
      </c>
      <c r="J50" s="1">
        <v>-484014.5</v>
      </c>
      <c r="L50" s="1">
        <f>SQRT(E50^2+G50^2)</f>
        <v>366703.1046167797</v>
      </c>
      <c r="M50">
        <v>16</v>
      </c>
      <c r="N50" s="6">
        <f>IF(M50=0,0,L50/M50)</f>
        <v>22918.944038548732</v>
      </c>
      <c r="O50" s="6">
        <f>N50*0.2248</f>
        <v>5152.178619865755</v>
      </c>
      <c r="P50" s="6">
        <f>IF(M50=0,0,-F50/M50)</f>
        <v>17706.65</v>
      </c>
      <c r="Q50" s="6">
        <f>P50*0.2248</f>
        <v>3980.45492</v>
      </c>
      <c r="S50" s="2">
        <v>45796.77795</v>
      </c>
      <c r="T50" t="s">
        <v>29</v>
      </c>
      <c r="U50" s="9">
        <f>IF(M50=0,L50/F50,O50/(S50-Q50*(1-0.118)))</f>
        <v>0.12184119055553207</v>
      </c>
      <c r="X50" s="9"/>
    </row>
    <row r="51" spans="1:24" ht="12.75">
      <c r="A51">
        <v>28</v>
      </c>
      <c r="B51" t="s">
        <v>30</v>
      </c>
      <c r="C51" s="1">
        <v>48</v>
      </c>
      <c r="D51">
        <v>103</v>
      </c>
      <c r="E51" s="1">
        <v>366280.9</v>
      </c>
      <c r="F51" s="1">
        <v>-237908.2</v>
      </c>
      <c r="G51" s="1">
        <v>-16907.94</v>
      </c>
      <c r="H51" s="1">
        <v>173572</v>
      </c>
      <c r="I51" s="1">
        <v>336200.6</v>
      </c>
      <c r="J51" s="1">
        <v>-481678.8</v>
      </c>
      <c r="L51" s="1">
        <f>SQRT(E51^2+G51^2)</f>
        <v>366670.9371355379</v>
      </c>
      <c r="M51">
        <v>16</v>
      </c>
      <c r="N51" s="6">
        <f>IF(M51=0,0,L51/M51)</f>
        <v>22916.93357097112</v>
      </c>
      <c r="O51" s="6">
        <f>N51*0.2248</f>
        <v>5151.726666754308</v>
      </c>
      <c r="P51" s="6">
        <f>IF(M51=0,0,-F51/M51)</f>
        <v>14869.2625</v>
      </c>
      <c r="Q51" s="6">
        <f>P51*0.2248</f>
        <v>3342.6102100000003</v>
      </c>
      <c r="S51" s="2">
        <v>45796.77795</v>
      </c>
      <c r="T51" t="s">
        <v>30</v>
      </c>
      <c r="U51" s="9">
        <f>IF(M51=0,L51/F51,O51/(S51-Q51*(1-0.118)))</f>
        <v>0.12023093352789545</v>
      </c>
      <c r="X51" s="9"/>
    </row>
    <row r="52" spans="1:24" ht="12.75">
      <c r="A52">
        <v>34</v>
      </c>
      <c r="B52" t="s">
        <v>61</v>
      </c>
      <c r="C52" s="1">
        <v>49</v>
      </c>
      <c r="D52">
        <v>103</v>
      </c>
      <c r="E52">
        <v>545818.5</v>
      </c>
      <c r="F52">
        <v>1275843</v>
      </c>
      <c r="G52">
        <v>-179025.5</v>
      </c>
      <c r="H52">
        <v>-540055.5</v>
      </c>
      <c r="I52">
        <v>462105</v>
      </c>
      <c r="J52">
        <v>656674</v>
      </c>
      <c r="L52" s="1">
        <f>SQRT(E52^2+G52^2)</f>
        <v>574428.3807338388</v>
      </c>
      <c r="M52">
        <v>0</v>
      </c>
      <c r="N52" s="6">
        <f>IF(M52=0,0,L52/M52)</f>
        <v>0</v>
      </c>
      <c r="O52" s="6">
        <f>N52*0.2248</f>
        <v>0</v>
      </c>
      <c r="P52" s="6">
        <f>IF(M52=0,0,-F52/M52)</f>
        <v>0</v>
      </c>
      <c r="Q52" s="6">
        <f>P52*0.2248</f>
        <v>0</v>
      </c>
      <c r="S52" s="2">
        <v>45796.77795</v>
      </c>
      <c r="T52" t="s">
        <v>61</v>
      </c>
      <c r="U52" s="9">
        <f>IF(M52=0,L52/F52,O52/(S52-Q52*(1-0.118)))</f>
        <v>0.4502343789430508</v>
      </c>
      <c r="X52" s="9"/>
    </row>
    <row r="53" spans="1:24" ht="12.75">
      <c r="A53">
        <v>41</v>
      </c>
      <c r="B53" t="s">
        <v>68</v>
      </c>
      <c r="C53" s="1">
        <v>50</v>
      </c>
      <c r="D53">
        <v>103</v>
      </c>
      <c r="E53">
        <v>-553271.2</v>
      </c>
      <c r="F53">
        <v>1383288</v>
      </c>
      <c r="G53">
        <v>-172961</v>
      </c>
      <c r="H53">
        <v>545519.7</v>
      </c>
      <c r="I53">
        <v>460363.6</v>
      </c>
      <c r="J53">
        <v>707887.6</v>
      </c>
      <c r="L53" s="1">
        <f>SQRT(E53^2+G53^2)</f>
        <v>579676.2271047864</v>
      </c>
      <c r="M53">
        <v>0</v>
      </c>
      <c r="N53" s="6">
        <f>IF(M53=0,0,L53/M53)</f>
        <v>0</v>
      </c>
      <c r="O53" s="6">
        <f>N53*0.2248</f>
        <v>0</v>
      </c>
      <c r="P53" s="6">
        <f>IF(M53=0,0,-F53/M53)</f>
        <v>0</v>
      </c>
      <c r="Q53" s="6">
        <f>P53*0.2248</f>
        <v>0</v>
      </c>
      <c r="S53" s="2">
        <v>45796.77795</v>
      </c>
      <c r="T53" t="s">
        <v>68</v>
      </c>
      <c r="U53" s="9">
        <f>IF(M53=0,L53/F53,O53/(S53-Q53*(1-0.118)))</f>
        <v>0.41905678868376395</v>
      </c>
      <c r="X53" s="9"/>
    </row>
    <row r="54" spans="14:24" ht="12.75">
      <c r="N54" s="6"/>
      <c r="O54" s="6"/>
      <c r="P54" s="6"/>
      <c r="Q54" s="6"/>
      <c r="X54" s="9"/>
    </row>
    <row r="55" spans="1:24" ht="12.75">
      <c r="A55" s="4" t="s">
        <v>44</v>
      </c>
      <c r="N55" s="8" t="s">
        <v>45</v>
      </c>
      <c r="O55" s="8">
        <f>MAX(O4:O39)</f>
        <v>46618.43044663046</v>
      </c>
      <c r="P55" s="7"/>
      <c r="Q55" s="8">
        <f>MAX(Q4:Q39)</f>
        <v>18881.680352</v>
      </c>
      <c r="U55" s="10">
        <f>MAX(U4:U48)</f>
        <v>0.5023518800126221</v>
      </c>
      <c r="X55" s="10"/>
    </row>
    <row r="56" spans="1:24" ht="12.75">
      <c r="A56">
        <v>38</v>
      </c>
      <c r="B56" t="s">
        <v>33</v>
      </c>
      <c r="D56">
        <v>0</v>
      </c>
      <c r="E56" s="1">
        <v>-37.31728</v>
      </c>
      <c r="F56" s="1">
        <v>2462990</v>
      </c>
      <c r="G56" s="1">
        <v>903638.3</v>
      </c>
      <c r="H56" s="1">
        <v>-52197.29</v>
      </c>
      <c r="I56" s="1">
        <v>-640232.9</v>
      </c>
      <c r="J56" s="1">
        <v>1141744</v>
      </c>
      <c r="L56" s="1">
        <f aca="true" t="shared" si="30" ref="L56:L62">SQRT(E56^2+G56^2)</f>
        <v>903638.3007705404</v>
      </c>
      <c r="M56">
        <v>20</v>
      </c>
      <c r="N56" s="3">
        <f aca="true" t="shared" si="31" ref="N56:N62">L56/M56</f>
        <v>45181.91503852702</v>
      </c>
      <c r="O56" s="3">
        <f aca="true" t="shared" si="32" ref="O56:O62">N56*0.2248</f>
        <v>10156.894500660874</v>
      </c>
      <c r="P56" s="3">
        <f aca="true" t="shared" si="33" ref="P56:P62">-F56/M56</f>
        <v>-123149.5</v>
      </c>
      <c r="Q56" s="3">
        <f aca="true" t="shared" si="34" ref="Q56:Q62">P56*0.2248</f>
        <v>-27684.0076</v>
      </c>
      <c r="S56" s="2">
        <v>45796.77795</v>
      </c>
      <c r="T56" t="s">
        <v>33</v>
      </c>
      <c r="U56" s="9">
        <f aca="true" t="shared" si="35" ref="U56:U62">O56/(S56-Q56*(1-0.118))</f>
        <v>0.14465610833924433</v>
      </c>
      <c r="X56" s="9"/>
    </row>
    <row r="57" spans="1:24" ht="12.75">
      <c r="A57">
        <v>39</v>
      </c>
      <c r="B57" t="s">
        <v>34</v>
      </c>
      <c r="D57">
        <v>101</v>
      </c>
      <c r="E57" s="1">
        <v>9951.059</v>
      </c>
      <c r="F57" s="1">
        <v>1837204</v>
      </c>
      <c r="G57" s="1">
        <v>412970</v>
      </c>
      <c r="H57" s="1">
        <v>-337622.5</v>
      </c>
      <c r="I57" s="1">
        <v>-248666</v>
      </c>
      <c r="J57" s="1">
        <v>353002.7</v>
      </c>
      <c r="L57" s="1">
        <f t="shared" si="30"/>
        <v>413089.87457358657</v>
      </c>
      <c r="M57">
        <v>26</v>
      </c>
      <c r="N57" s="3">
        <f t="shared" si="31"/>
        <v>15888.0720989841</v>
      </c>
      <c r="O57" s="3">
        <f t="shared" si="32"/>
        <v>3571.6386078516257</v>
      </c>
      <c r="P57" s="3">
        <f t="shared" si="33"/>
        <v>-70661.69230769231</v>
      </c>
      <c r="Q57" s="3">
        <f t="shared" si="34"/>
        <v>-15884.748430769232</v>
      </c>
      <c r="S57" s="2">
        <v>45796.77795</v>
      </c>
      <c r="T57" t="s">
        <v>34</v>
      </c>
      <c r="U57" s="9">
        <f t="shared" si="35"/>
        <v>0.05971928167746813</v>
      </c>
      <c r="X57" s="9"/>
    </row>
    <row r="58" spans="1:24" ht="12.75">
      <c r="A58">
        <v>40</v>
      </c>
      <c r="B58" t="s">
        <v>35</v>
      </c>
      <c r="D58">
        <v>102</v>
      </c>
      <c r="E58" s="1">
        <v>-667830.8</v>
      </c>
      <c r="F58" s="1">
        <v>1720763</v>
      </c>
      <c r="G58" s="1">
        <v>467924.1</v>
      </c>
      <c r="H58" s="1">
        <v>-488546.3</v>
      </c>
      <c r="I58" s="1">
        <v>230676.9</v>
      </c>
      <c r="J58" s="1">
        <v>73625.38</v>
      </c>
      <c r="L58" s="1">
        <f t="shared" si="30"/>
        <v>815445.2408282546</v>
      </c>
      <c r="M58">
        <v>29</v>
      </c>
      <c r="N58" s="3">
        <f t="shared" si="31"/>
        <v>28118.801407870847</v>
      </c>
      <c r="O58" s="3">
        <f t="shared" si="32"/>
        <v>6321.106556489366</v>
      </c>
      <c r="P58" s="3">
        <f t="shared" si="33"/>
        <v>-59336.65517241379</v>
      </c>
      <c r="Q58" s="3">
        <f t="shared" si="34"/>
        <v>-13338.88008275862</v>
      </c>
      <c r="S58" s="2">
        <v>45796.77795</v>
      </c>
      <c r="T58" t="s">
        <v>35</v>
      </c>
      <c r="U58" s="9">
        <f t="shared" si="35"/>
        <v>0.10981450914113625</v>
      </c>
      <c r="X58" s="9"/>
    </row>
    <row r="59" spans="1:24" ht="12.75">
      <c r="A59">
        <v>41</v>
      </c>
      <c r="B59" t="s">
        <v>36</v>
      </c>
      <c r="D59">
        <v>103</v>
      </c>
      <c r="E59" s="1">
        <v>-7213.8</v>
      </c>
      <c r="F59" s="1">
        <v>2137917</v>
      </c>
      <c r="G59" s="1">
        <v>-390904</v>
      </c>
      <c r="H59" s="1">
        <v>-72630.69</v>
      </c>
      <c r="I59" s="1">
        <v>1611075</v>
      </c>
      <c r="J59" s="1">
        <v>398868.2</v>
      </c>
      <c r="L59" s="1">
        <f t="shared" si="30"/>
        <v>390970.5565978594</v>
      </c>
      <c r="M59">
        <v>32</v>
      </c>
      <c r="N59" s="3">
        <f t="shared" si="31"/>
        <v>12217.829893683107</v>
      </c>
      <c r="O59" s="3">
        <f t="shared" si="32"/>
        <v>2746.5681600999624</v>
      </c>
      <c r="P59" s="3">
        <f t="shared" si="33"/>
        <v>-66809.90625</v>
      </c>
      <c r="Q59" s="3">
        <f t="shared" si="34"/>
        <v>-15018.866925</v>
      </c>
      <c r="S59" s="2">
        <v>45796.77795</v>
      </c>
      <c r="T59" t="s">
        <v>36</v>
      </c>
      <c r="U59" s="9">
        <f t="shared" si="35"/>
        <v>0.04651776990992745</v>
      </c>
      <c r="X59" s="9"/>
    </row>
    <row r="60" spans="1:24" ht="12.75">
      <c r="A60">
        <v>42</v>
      </c>
      <c r="B60" t="s">
        <v>37</v>
      </c>
      <c r="D60">
        <v>111</v>
      </c>
      <c r="E60" s="1">
        <v>-2325.571</v>
      </c>
      <c r="F60" s="1">
        <v>1844417</v>
      </c>
      <c r="G60" s="1">
        <v>417189.9</v>
      </c>
      <c r="H60" s="1">
        <v>235845.2</v>
      </c>
      <c r="I60" s="1">
        <v>-282663.7</v>
      </c>
      <c r="J60" s="1">
        <v>362242.5</v>
      </c>
      <c r="L60" s="1">
        <f t="shared" si="30"/>
        <v>417196.38174663746</v>
      </c>
      <c r="M60">
        <v>26</v>
      </c>
      <c r="N60" s="3">
        <f t="shared" si="31"/>
        <v>16046.01468256298</v>
      </c>
      <c r="O60" s="3">
        <f t="shared" si="32"/>
        <v>3607.144100640158</v>
      </c>
      <c r="P60" s="3">
        <f t="shared" si="33"/>
        <v>-70939.11538461539</v>
      </c>
      <c r="Q60" s="3">
        <f t="shared" si="34"/>
        <v>-15947.11313846154</v>
      </c>
      <c r="S60" s="2">
        <v>45796.77795</v>
      </c>
      <c r="T60" t="s">
        <v>37</v>
      </c>
      <c r="U60" s="9">
        <f t="shared" si="35"/>
        <v>0.060257528355659194</v>
      </c>
      <c r="X60" s="9"/>
    </row>
    <row r="61" spans="1:24" ht="12.75">
      <c r="A61">
        <v>43</v>
      </c>
      <c r="B61" t="s">
        <v>38</v>
      </c>
      <c r="D61">
        <v>112</v>
      </c>
      <c r="E61" s="1">
        <v>649518.6</v>
      </c>
      <c r="F61" s="1">
        <v>1745280</v>
      </c>
      <c r="G61" s="1">
        <v>462441</v>
      </c>
      <c r="H61" s="1">
        <v>401232.4</v>
      </c>
      <c r="I61" s="1">
        <v>169442.9</v>
      </c>
      <c r="J61" s="1">
        <v>99881.49</v>
      </c>
      <c r="L61" s="1">
        <f t="shared" si="30"/>
        <v>797324.3318919598</v>
      </c>
      <c r="M61">
        <v>29</v>
      </c>
      <c r="N61" s="3">
        <f t="shared" si="31"/>
        <v>27493.942479033096</v>
      </c>
      <c r="O61" s="3">
        <f t="shared" si="32"/>
        <v>6180.63826928664</v>
      </c>
      <c r="P61" s="3">
        <f t="shared" si="33"/>
        <v>-60182.06896551724</v>
      </c>
      <c r="Q61" s="3">
        <f t="shared" si="34"/>
        <v>-13528.929103448276</v>
      </c>
      <c r="S61" s="2">
        <v>45796.77795</v>
      </c>
      <c r="T61" t="s">
        <v>38</v>
      </c>
      <c r="U61" s="9">
        <f t="shared" si="35"/>
        <v>0.10706242711826802</v>
      </c>
      <c r="X61" s="9"/>
    </row>
    <row r="62" spans="1:24" ht="12.75">
      <c r="A62">
        <v>44</v>
      </c>
      <c r="B62" t="s">
        <v>39</v>
      </c>
      <c r="D62">
        <v>113</v>
      </c>
      <c r="E62" s="1">
        <v>-7213.8</v>
      </c>
      <c r="F62" s="1">
        <v>2137917</v>
      </c>
      <c r="G62" s="1">
        <v>-390904</v>
      </c>
      <c r="H62" s="1">
        <v>-72630.69</v>
      </c>
      <c r="I62" s="1">
        <v>1611075</v>
      </c>
      <c r="J62" s="1">
        <v>398868.2</v>
      </c>
      <c r="L62" s="1">
        <f t="shared" si="30"/>
        <v>390970.5565978594</v>
      </c>
      <c r="M62">
        <v>32</v>
      </c>
      <c r="N62" s="3">
        <f t="shared" si="31"/>
        <v>12217.829893683107</v>
      </c>
      <c r="O62" s="3">
        <f t="shared" si="32"/>
        <v>2746.5681600999624</v>
      </c>
      <c r="P62" s="3">
        <f t="shared" si="33"/>
        <v>-66809.90625</v>
      </c>
      <c r="Q62" s="3">
        <f t="shared" si="34"/>
        <v>-15018.866925</v>
      </c>
      <c r="S62" s="2">
        <v>45796.77795</v>
      </c>
      <c r="T62" t="s">
        <v>39</v>
      </c>
      <c r="U62" s="9">
        <f t="shared" si="35"/>
        <v>0.04651776990992745</v>
      </c>
      <c r="X62" s="9"/>
    </row>
    <row r="63" spans="14:24" ht="12.75">
      <c r="N63" s="5" t="s">
        <v>45</v>
      </c>
      <c r="O63" s="5">
        <f>MAX(O56:O62)</f>
        <v>10156.894500660874</v>
      </c>
      <c r="P63" s="5"/>
      <c r="Q63" s="5">
        <f>MAX(Q56:Q62)</f>
        <v>-13338.88008275862</v>
      </c>
      <c r="U63" s="10">
        <f>MAX(U56:U62)</f>
        <v>0.14465610833924433</v>
      </c>
      <c r="X63" s="10"/>
    </row>
    <row r="65" spans="16:17" ht="12.75">
      <c r="P65" s="12" t="s">
        <v>43</v>
      </c>
      <c r="Q65" s="12"/>
    </row>
    <row r="66" spans="16:17" ht="12.75">
      <c r="P66" s="12"/>
      <c r="Q66" s="12"/>
    </row>
    <row r="67" spans="16:17" ht="12.75">
      <c r="P67" s="13"/>
      <c r="Q67" s="13"/>
    </row>
    <row r="68" spans="16:17" ht="12.75">
      <c r="P68" s="13"/>
      <c r="Q68" s="13"/>
    </row>
    <row r="69" spans="16:17" ht="12.75">
      <c r="P69" s="13"/>
      <c r="Q69" s="13"/>
    </row>
  </sheetData>
  <mergeCells count="3">
    <mergeCell ref="P65:Q69"/>
    <mergeCell ref="U2:U3"/>
    <mergeCell ref="N2:Q2"/>
  </mergeCells>
  <conditionalFormatting sqref="X4:X54 U4:U54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69"/>
  <sheetViews>
    <sheetView workbookViewId="0" topLeftCell="A29">
      <selection activeCell="A1" sqref="A1:U63"/>
    </sheetView>
  </sheetViews>
  <sheetFormatPr defaultColWidth="9.140625" defaultRowHeight="12.75"/>
  <cols>
    <col min="3" max="3" width="6.421875" style="1" customWidth="1"/>
    <col min="5" max="7" width="9.140625" style="1" customWidth="1"/>
    <col min="8" max="10" width="9.140625" style="1" hidden="1" customWidth="1"/>
    <col min="11" max="11" width="3.57421875" style="0" customWidth="1"/>
    <col min="12" max="12" width="9.140625" style="1" customWidth="1"/>
    <col min="14" max="14" width="12.8515625" style="2" customWidth="1"/>
    <col min="15" max="15" width="9.140625" style="1" customWidth="1"/>
    <col min="18" max="18" width="2.57421875" style="0" customWidth="1"/>
    <col min="19" max="19" width="13.140625" style="2" customWidth="1"/>
    <col min="21" max="21" width="12.28125" style="9" customWidth="1"/>
    <col min="22" max="22" width="9.140625" style="1" customWidth="1"/>
    <col min="23" max="23" width="2.8515625" style="0" customWidth="1"/>
  </cols>
  <sheetData>
    <row r="1" ht="12.75">
      <c r="A1" s="4" t="s">
        <v>75</v>
      </c>
    </row>
    <row r="2" spans="1:21" ht="12.75" customHeight="1">
      <c r="A2" s="4"/>
      <c r="F2" s="1" t="s">
        <v>46</v>
      </c>
      <c r="L2" s="1" t="s">
        <v>50</v>
      </c>
      <c r="N2" s="15" t="s">
        <v>55</v>
      </c>
      <c r="O2" s="15"/>
      <c r="P2" s="15"/>
      <c r="Q2" s="15"/>
      <c r="S2" s="2" t="s">
        <v>51</v>
      </c>
      <c r="U2" s="14" t="s">
        <v>48</v>
      </c>
    </row>
    <row r="3" spans="1:21" ht="12.75">
      <c r="A3" s="4" t="s">
        <v>49</v>
      </c>
      <c r="E3" s="1" t="s">
        <v>52</v>
      </c>
      <c r="F3" s="1" t="s">
        <v>53</v>
      </c>
      <c r="G3" s="1" t="s">
        <v>54</v>
      </c>
      <c r="H3" s="1" t="s">
        <v>0</v>
      </c>
      <c r="I3" s="1" t="s">
        <v>1</v>
      </c>
      <c r="J3" s="1" t="s">
        <v>2</v>
      </c>
      <c r="L3" s="1" t="s">
        <v>40</v>
      </c>
      <c r="M3" s="1" t="s">
        <v>41</v>
      </c>
      <c r="N3" s="2" t="s">
        <v>56</v>
      </c>
      <c r="O3" s="2" t="s">
        <v>42</v>
      </c>
      <c r="P3" s="2" t="s">
        <v>57</v>
      </c>
      <c r="Q3" s="2" t="s">
        <v>42</v>
      </c>
      <c r="S3" s="2" t="s">
        <v>47</v>
      </c>
      <c r="U3" s="14"/>
    </row>
    <row r="4" spans="1:24" ht="12.75">
      <c r="A4">
        <v>29</v>
      </c>
      <c r="B4" t="s">
        <v>31</v>
      </c>
      <c r="C4" s="1">
        <v>1</v>
      </c>
      <c r="D4">
        <v>113</v>
      </c>
      <c r="E4" s="1">
        <v>-368787.6</v>
      </c>
      <c r="F4" s="1">
        <v>-286913.5</v>
      </c>
      <c r="G4" s="1">
        <v>-20934.99</v>
      </c>
      <c r="H4" s="1">
        <v>-254964.7</v>
      </c>
      <c r="I4" s="1">
        <v>354084</v>
      </c>
      <c r="J4" s="1">
        <v>-487447.7</v>
      </c>
      <c r="L4" s="1">
        <f>SQRT(E4^2+G4^2)</f>
        <v>369381.3310388873</v>
      </c>
      <c r="M4">
        <v>16</v>
      </c>
      <c r="N4" s="6">
        <f>IF(M4=0,0,L4/M4)</f>
        <v>23086.333189930458</v>
      </c>
      <c r="O4" s="6">
        <f>N4*0.2248</f>
        <v>5189.807701096367</v>
      </c>
      <c r="P4" s="6">
        <f>IF(M4=0,0,-F4/M4)</f>
        <v>17932.09375</v>
      </c>
      <c r="Q4" s="6">
        <f>P4*0.2248</f>
        <v>4031.134675</v>
      </c>
      <c r="S4" s="2">
        <v>45796.77795</v>
      </c>
      <c r="T4" t="s">
        <v>31</v>
      </c>
      <c r="U4" s="9">
        <f>IF(M4=0,L4/F4,O4/(S4-Q4*(1-0.118)))</f>
        <v>0.12286093448794676</v>
      </c>
      <c r="X4" s="9"/>
    </row>
    <row r="5" spans="1:24" ht="12.75">
      <c r="A5">
        <v>30</v>
      </c>
      <c r="B5" t="s">
        <v>32</v>
      </c>
      <c r="C5" s="1">
        <v>2</v>
      </c>
      <c r="D5">
        <v>113</v>
      </c>
      <c r="E5" s="1">
        <v>385881.5</v>
      </c>
      <c r="F5" s="1">
        <v>-247504.3</v>
      </c>
      <c r="G5" s="1">
        <v>-40104.55</v>
      </c>
      <c r="H5" s="1">
        <v>182788.8</v>
      </c>
      <c r="I5" s="1">
        <v>374687.8</v>
      </c>
      <c r="J5" s="1">
        <v>-490365.3</v>
      </c>
      <c r="L5" s="1">
        <f>SQRT(E5^2+G5^2)</f>
        <v>387959.92959705583</v>
      </c>
      <c r="M5">
        <v>16</v>
      </c>
      <c r="N5" s="6">
        <f>IF(M5=0,0,L5/M5)</f>
        <v>24247.49559981599</v>
      </c>
      <c r="O5" s="6">
        <f>N5*0.2248</f>
        <v>5450.837010838634</v>
      </c>
      <c r="P5" s="6">
        <f>IF(M5=0,0,-F5/M5)</f>
        <v>15469.01875</v>
      </c>
      <c r="Q5" s="6">
        <f>P5*0.2248</f>
        <v>3477.435415</v>
      </c>
      <c r="S5" s="2">
        <v>45796.77795</v>
      </c>
      <c r="T5" t="s">
        <v>32</v>
      </c>
      <c r="U5" s="9">
        <f>IF(M5=0,L5/F5,O5/(S5-Q5*(1-0.118)))</f>
        <v>0.12756559426171932</v>
      </c>
      <c r="X5" s="9"/>
    </row>
    <row r="6" spans="1:24" ht="12.75">
      <c r="A6">
        <v>37</v>
      </c>
      <c r="B6" t="s">
        <v>64</v>
      </c>
      <c r="C6" s="1">
        <v>3</v>
      </c>
      <c r="D6">
        <v>113</v>
      </c>
      <c r="E6">
        <v>525519.7</v>
      </c>
      <c r="F6">
        <v>1351536</v>
      </c>
      <c r="G6">
        <v>-169664.6</v>
      </c>
      <c r="H6">
        <v>-549773.7</v>
      </c>
      <c r="I6">
        <v>429729.3</v>
      </c>
      <c r="J6">
        <v>694770.3</v>
      </c>
      <c r="L6" s="1">
        <f>SQRT(E6^2+G6^2)</f>
        <v>552229.1477106673</v>
      </c>
      <c r="M6">
        <v>0</v>
      </c>
      <c r="N6" s="6">
        <f>IF(M6=0,0,L6/M6)</f>
        <v>0</v>
      </c>
      <c r="O6" s="6">
        <f>N6*0.2248</f>
        <v>0</v>
      </c>
      <c r="P6" s="6">
        <f>IF(M6=0,0,-F6/M6)</f>
        <v>0</v>
      </c>
      <c r="Q6" s="6">
        <f>P6*0.2248</f>
        <v>0</v>
      </c>
      <c r="S6" s="2">
        <v>45796.77795</v>
      </c>
      <c r="T6" t="s">
        <v>64</v>
      </c>
      <c r="U6" s="9">
        <f>IF(M6=0,L6/F6,O6/(S6-Q6*(1-0.118)))</f>
        <v>0.40859373905738905</v>
      </c>
      <c r="X6" s="9"/>
    </row>
    <row r="7" spans="1:24" ht="12.75">
      <c r="A7">
        <v>44</v>
      </c>
      <c r="B7" t="s">
        <v>71</v>
      </c>
      <c r="C7" s="1">
        <v>4</v>
      </c>
      <c r="D7">
        <v>113</v>
      </c>
      <c r="E7">
        <v>-549827.4</v>
      </c>
      <c r="F7">
        <v>1320799</v>
      </c>
      <c r="G7">
        <v>-160199.9</v>
      </c>
      <c r="H7">
        <v>549318.8</v>
      </c>
      <c r="I7">
        <v>452574</v>
      </c>
      <c r="J7">
        <v>681911</v>
      </c>
      <c r="L7" s="1">
        <f>SQRT(E7^2+G7^2)</f>
        <v>572690.2982858798</v>
      </c>
      <c r="M7">
        <v>0</v>
      </c>
      <c r="N7" s="6">
        <f>IF(M7=0,0,L7/M7)</f>
        <v>0</v>
      </c>
      <c r="O7" s="6">
        <f>N7*0.2248</f>
        <v>0</v>
      </c>
      <c r="P7" s="6">
        <f>IF(M7=0,0,-F7/M7)</f>
        <v>0</v>
      </c>
      <c r="Q7" s="6">
        <f>P7*0.2248</f>
        <v>0</v>
      </c>
      <c r="S7" s="2">
        <v>45796.77795</v>
      </c>
      <c r="T7" t="s">
        <v>71</v>
      </c>
      <c r="U7" s="9">
        <f>IF(M7=0,L7/F7,O7/(S7-Q7*(1-0.118)))</f>
        <v>0.43359383092043513</v>
      </c>
      <c r="X7" s="9"/>
    </row>
    <row r="8" spans="1:24" ht="12.75">
      <c r="A8">
        <v>45</v>
      </c>
      <c r="C8" s="1">
        <v>5</v>
      </c>
      <c r="N8" s="6"/>
      <c r="O8" s="6"/>
      <c r="P8" s="6"/>
      <c r="Q8" s="6"/>
      <c r="X8" s="9"/>
    </row>
    <row r="9" spans="1:24" ht="12.75">
      <c r="A9">
        <v>21</v>
      </c>
      <c r="B9" t="s">
        <v>23</v>
      </c>
      <c r="C9" s="1">
        <v>6</v>
      </c>
      <c r="D9">
        <v>112</v>
      </c>
      <c r="E9" s="1">
        <v>-257995.9</v>
      </c>
      <c r="F9" s="1">
        <v>222439.3</v>
      </c>
      <c r="G9" s="1">
        <v>53089.49</v>
      </c>
      <c r="H9" s="1">
        <v>220570.8</v>
      </c>
      <c r="I9" s="1">
        <v>200151.5</v>
      </c>
      <c r="J9" s="1">
        <v>149500.8</v>
      </c>
      <c r="L9" s="1">
        <f aca="true" t="shared" si="0" ref="L9:L16">SQRT(E9^2+G9^2)</f>
        <v>263401.5534602446</v>
      </c>
      <c r="M9">
        <v>5</v>
      </c>
      <c r="N9" s="6">
        <f aca="true" t="shared" si="1" ref="N9:N16">IF(M9=0,0,L9/M9)</f>
        <v>52680.31069204892</v>
      </c>
      <c r="O9" s="6">
        <f aca="true" t="shared" si="2" ref="O9:O16">N9*0.2248</f>
        <v>11842.533843572597</v>
      </c>
      <c r="P9" s="6">
        <f aca="true" t="shared" si="3" ref="P9:P16">IF(M9=0,0,-F9/M9)</f>
        <v>-44487.86</v>
      </c>
      <c r="Q9" s="6">
        <f aca="true" t="shared" si="4" ref="Q9:Q16">P9*0.2248</f>
        <v>-10000.870928</v>
      </c>
      <c r="S9" s="2">
        <v>45796.77795</v>
      </c>
      <c r="T9" t="s">
        <v>23</v>
      </c>
      <c r="U9" s="9">
        <f aca="true" t="shared" si="5" ref="U9:U16">IF(M9=0,L9/F9,O9/(S9-Q9*(1-0.118)))</f>
        <v>0.2168265454483763</v>
      </c>
      <c r="X9" s="9"/>
    </row>
    <row r="10" spans="1:24" ht="12.75">
      <c r="A10">
        <v>22</v>
      </c>
      <c r="B10" t="s">
        <v>24</v>
      </c>
      <c r="C10" s="1">
        <v>7</v>
      </c>
      <c r="D10">
        <v>112</v>
      </c>
      <c r="E10" s="1">
        <v>-45831.18</v>
      </c>
      <c r="F10" s="1">
        <v>-419966.2</v>
      </c>
      <c r="G10" s="1">
        <v>89752.93</v>
      </c>
      <c r="H10" s="1">
        <v>-367276.3</v>
      </c>
      <c r="I10" s="1">
        <v>-121837.6</v>
      </c>
      <c r="J10" s="1">
        <v>-733665.2</v>
      </c>
      <c r="L10" s="1">
        <f t="shared" si="0"/>
        <v>100777.40572061428</v>
      </c>
      <c r="M10">
        <v>5</v>
      </c>
      <c r="N10" s="6">
        <f t="shared" si="1"/>
        <v>20155.481144122856</v>
      </c>
      <c r="O10" s="6">
        <f t="shared" si="2"/>
        <v>4530.9521611988175</v>
      </c>
      <c r="P10" s="6">
        <f t="shared" si="3"/>
        <v>83993.24</v>
      </c>
      <c r="Q10" s="6">
        <f t="shared" si="4"/>
        <v>18881.680352</v>
      </c>
      <c r="S10" s="2">
        <v>45796.77795</v>
      </c>
      <c r="T10" t="s">
        <v>24</v>
      </c>
      <c r="U10" s="9">
        <f t="shared" si="5"/>
        <v>0.15547236165413494</v>
      </c>
      <c r="X10" s="9"/>
    </row>
    <row r="11" spans="1:24" ht="12.75">
      <c r="A11">
        <v>23</v>
      </c>
      <c r="B11" t="s">
        <v>25</v>
      </c>
      <c r="C11" s="1">
        <v>8</v>
      </c>
      <c r="D11">
        <v>112</v>
      </c>
      <c r="E11" s="1">
        <v>-24836.25</v>
      </c>
      <c r="F11" s="1">
        <v>-89363.77</v>
      </c>
      <c r="G11" s="1">
        <v>699.189</v>
      </c>
      <c r="H11" s="1">
        <v>-52762.05</v>
      </c>
      <c r="I11" s="1">
        <v>13497.29</v>
      </c>
      <c r="J11" s="1">
        <v>-182325.7</v>
      </c>
      <c r="L11" s="1">
        <f t="shared" si="0"/>
        <v>24846.089819531382</v>
      </c>
      <c r="M11">
        <v>2</v>
      </c>
      <c r="N11" s="6">
        <f t="shared" si="1"/>
        <v>12423.044909765691</v>
      </c>
      <c r="O11" s="6">
        <f t="shared" si="2"/>
        <v>2792.700495715327</v>
      </c>
      <c r="P11" s="6">
        <f t="shared" si="3"/>
        <v>44681.885</v>
      </c>
      <c r="Q11" s="6">
        <f t="shared" si="4"/>
        <v>10044.487748</v>
      </c>
      <c r="S11" s="2">
        <v>45796.77795</v>
      </c>
      <c r="T11" t="s">
        <v>25</v>
      </c>
      <c r="U11" s="9">
        <f t="shared" si="5"/>
        <v>0.0756060234152907</v>
      </c>
      <c r="X11" s="9"/>
    </row>
    <row r="12" spans="1:24" ht="12.75">
      <c r="A12">
        <v>25</v>
      </c>
      <c r="B12" t="s">
        <v>27</v>
      </c>
      <c r="C12" s="1">
        <v>9</v>
      </c>
      <c r="D12">
        <v>112</v>
      </c>
      <c r="E12" s="1">
        <v>-10458.19</v>
      </c>
      <c r="F12" s="1">
        <v>-158135.3</v>
      </c>
      <c r="G12" s="1">
        <v>-125564.7</v>
      </c>
      <c r="H12" s="1">
        <v>18041.58</v>
      </c>
      <c r="I12" s="1">
        <v>292648.8</v>
      </c>
      <c r="J12" s="1">
        <v>-359818</v>
      </c>
      <c r="L12" s="1">
        <f t="shared" si="0"/>
        <v>125999.47469797681</v>
      </c>
      <c r="M12">
        <v>6</v>
      </c>
      <c r="N12" s="6">
        <f t="shared" si="1"/>
        <v>20999.912449662803</v>
      </c>
      <c r="O12" s="6">
        <f t="shared" si="2"/>
        <v>4720.780318684198</v>
      </c>
      <c r="P12" s="6">
        <f t="shared" si="3"/>
        <v>26355.88333333333</v>
      </c>
      <c r="Q12" s="6">
        <f t="shared" si="4"/>
        <v>5924.8025733333325</v>
      </c>
      <c r="S12" s="2">
        <v>45796.77795</v>
      </c>
      <c r="T12" t="s">
        <v>27</v>
      </c>
      <c r="U12" s="9">
        <f t="shared" si="5"/>
        <v>0.11635819774721197</v>
      </c>
      <c r="X12" s="9"/>
    </row>
    <row r="13" spans="1:25" ht="12.75">
      <c r="A13">
        <v>26</v>
      </c>
      <c r="B13" t="s">
        <v>28</v>
      </c>
      <c r="C13" s="1">
        <v>10</v>
      </c>
      <c r="D13">
        <v>112</v>
      </c>
      <c r="E13" s="1">
        <v>-125097.6</v>
      </c>
      <c r="F13" s="1">
        <v>102931.8</v>
      </c>
      <c r="G13" s="1">
        <v>26579.86</v>
      </c>
      <c r="H13" s="1">
        <v>-93368.35</v>
      </c>
      <c r="I13" s="1">
        <v>-175203.6</v>
      </c>
      <c r="J13" s="1">
        <v>199714.7</v>
      </c>
      <c r="L13" s="1">
        <f t="shared" si="0"/>
        <v>127890.18134078785</v>
      </c>
      <c r="M13">
        <v>3</v>
      </c>
      <c r="N13" s="6">
        <f t="shared" si="1"/>
        <v>42630.06044692928</v>
      </c>
      <c r="O13" s="6">
        <f t="shared" si="2"/>
        <v>9583.237588469703</v>
      </c>
      <c r="P13" s="6">
        <f t="shared" si="3"/>
        <v>-34310.6</v>
      </c>
      <c r="Q13" s="6">
        <f t="shared" si="4"/>
        <v>-7713.0228799999995</v>
      </c>
      <c r="S13" s="2">
        <v>45796.77795</v>
      </c>
      <c r="T13" t="s">
        <v>28</v>
      </c>
      <c r="U13" s="9">
        <f t="shared" si="5"/>
        <v>0.18219199203925698</v>
      </c>
      <c r="X13" s="9"/>
      <c r="Y13" s="2"/>
    </row>
    <row r="14" spans="1:25" ht="12.75">
      <c r="A14">
        <v>24</v>
      </c>
      <c r="B14" t="s">
        <v>26</v>
      </c>
      <c r="C14" s="1">
        <v>11</v>
      </c>
      <c r="D14">
        <v>112</v>
      </c>
      <c r="E14" s="1">
        <v>301207.7</v>
      </c>
      <c r="F14" s="1">
        <v>-108823.1</v>
      </c>
      <c r="G14" s="1">
        <v>280475.4</v>
      </c>
      <c r="H14" s="1">
        <v>118167.7</v>
      </c>
      <c r="I14" s="1">
        <v>-152788.7</v>
      </c>
      <c r="J14" s="1">
        <v>-125545.4</v>
      </c>
      <c r="L14" s="1">
        <f t="shared" si="0"/>
        <v>411573.2359428271</v>
      </c>
      <c r="M14">
        <v>8</v>
      </c>
      <c r="N14" s="6">
        <f t="shared" si="1"/>
        <v>51446.654492853384</v>
      </c>
      <c r="O14" s="6">
        <f t="shared" si="2"/>
        <v>11565.207929993441</v>
      </c>
      <c r="P14" s="6">
        <f t="shared" si="3"/>
        <v>13602.8875</v>
      </c>
      <c r="Q14" s="6">
        <f t="shared" si="4"/>
        <v>3057.92911</v>
      </c>
      <c r="S14" s="2">
        <v>45796.77795</v>
      </c>
      <c r="T14" t="s">
        <v>26</v>
      </c>
      <c r="U14" s="9">
        <f t="shared" si="5"/>
        <v>0.26833625514607223</v>
      </c>
      <c r="X14" s="9"/>
      <c r="Y14" s="2"/>
    </row>
    <row r="15" spans="1:25" ht="12.75">
      <c r="A15">
        <v>36</v>
      </c>
      <c r="B15" t="s">
        <v>63</v>
      </c>
      <c r="C15" s="1">
        <v>12</v>
      </c>
      <c r="D15">
        <v>112</v>
      </c>
      <c r="E15">
        <v>597565.1</v>
      </c>
      <c r="F15">
        <v>769444.2</v>
      </c>
      <c r="G15">
        <v>90121.39</v>
      </c>
      <c r="H15">
        <v>-96517.94</v>
      </c>
      <c r="I15">
        <v>110106</v>
      </c>
      <c r="J15">
        <v>407091.7</v>
      </c>
      <c r="L15" s="1">
        <f t="shared" si="0"/>
        <v>604322.6900204411</v>
      </c>
      <c r="M15">
        <v>0</v>
      </c>
      <c r="N15" s="6">
        <f t="shared" si="1"/>
        <v>0</v>
      </c>
      <c r="O15" s="6">
        <f t="shared" si="2"/>
        <v>0</v>
      </c>
      <c r="P15" s="6">
        <f t="shared" si="3"/>
        <v>0</v>
      </c>
      <c r="Q15" s="6">
        <f t="shared" si="4"/>
        <v>0</v>
      </c>
      <c r="S15" s="2">
        <v>45796.77795</v>
      </c>
      <c r="T15" t="s">
        <v>63</v>
      </c>
      <c r="U15" s="9">
        <f t="shared" si="5"/>
        <v>0.7854015795043242</v>
      </c>
      <c r="X15" s="9"/>
      <c r="Y15" s="2"/>
    </row>
    <row r="16" spans="1:24" ht="12.75">
      <c r="A16">
        <v>43</v>
      </c>
      <c r="B16" t="s">
        <v>70</v>
      </c>
      <c r="C16" s="1">
        <v>13</v>
      </c>
      <c r="D16">
        <v>112</v>
      </c>
      <c r="E16">
        <v>214965</v>
      </c>
      <c r="F16">
        <v>1426753</v>
      </c>
      <c r="G16">
        <v>47287.36</v>
      </c>
      <c r="H16">
        <v>654377</v>
      </c>
      <c r="I16">
        <v>2869.123</v>
      </c>
      <c r="J16">
        <v>744928.5</v>
      </c>
      <c r="L16" s="1">
        <f t="shared" si="0"/>
        <v>220104.62430573694</v>
      </c>
      <c r="M16">
        <v>0</v>
      </c>
      <c r="N16" s="6">
        <f t="shared" si="1"/>
        <v>0</v>
      </c>
      <c r="O16" s="6">
        <f t="shared" si="2"/>
        <v>0</v>
      </c>
      <c r="P16" s="6">
        <f t="shared" si="3"/>
        <v>0</v>
      </c>
      <c r="Q16" s="6">
        <f t="shared" si="4"/>
        <v>0</v>
      </c>
      <c r="S16" s="2">
        <v>45796.77795</v>
      </c>
      <c r="T16" t="s">
        <v>70</v>
      </c>
      <c r="U16" s="9">
        <f t="shared" si="5"/>
        <v>0.15426960679650714</v>
      </c>
      <c r="X16" s="9"/>
    </row>
    <row r="17" spans="1:24" ht="12.75">
      <c r="A17">
        <v>46</v>
      </c>
      <c r="C17" s="1">
        <v>14</v>
      </c>
      <c r="N17" s="6"/>
      <c r="O17" s="6"/>
      <c r="P17" s="6"/>
      <c r="Q17" s="6"/>
      <c r="X17" s="9"/>
    </row>
    <row r="18" spans="1:24" ht="12.75">
      <c r="A18">
        <v>10</v>
      </c>
      <c r="B18" t="s">
        <v>12</v>
      </c>
      <c r="C18" s="1">
        <v>15</v>
      </c>
      <c r="D18">
        <v>111</v>
      </c>
      <c r="E18" s="1">
        <v>-148267</v>
      </c>
      <c r="F18" s="1">
        <v>246048.6</v>
      </c>
      <c r="G18" s="1">
        <v>51634.7</v>
      </c>
      <c r="H18" s="1">
        <v>256171.8</v>
      </c>
      <c r="I18" s="1">
        <v>104435.9</v>
      </c>
      <c r="J18" s="1">
        <v>125868.9</v>
      </c>
      <c r="L18" s="1">
        <f aca="true" t="shared" si="6" ref="L18:L24">SQRT(E18^2+G18^2)</f>
        <v>157000.78195056863</v>
      </c>
      <c r="M18">
        <v>9</v>
      </c>
      <c r="N18" s="6">
        <f aca="true" t="shared" si="7" ref="N18:N24">IF(M18=0,0,L18/M18)</f>
        <v>17444.53132784096</v>
      </c>
      <c r="O18" s="6">
        <f aca="true" t="shared" si="8" ref="O18:O24">N18*0.2248</f>
        <v>3921.5306424986475</v>
      </c>
      <c r="P18" s="6">
        <f aca="true" t="shared" si="9" ref="P18:P24">IF(M18=0,0,-F18/M18)</f>
        <v>-27338.733333333334</v>
      </c>
      <c r="Q18" s="6">
        <f aca="true" t="shared" si="10" ref="Q18:Q24">P18*0.2248</f>
        <v>-6145.747253333333</v>
      </c>
      <c r="S18" s="2">
        <v>45796.77795</v>
      </c>
      <c r="T18" t="s">
        <v>12</v>
      </c>
      <c r="U18" s="9">
        <f aca="true" t="shared" si="11" ref="U18:U24">IF(M18=0,L18/F18,O18/(S18-Q18*(1-0.118)))</f>
        <v>0.07656648384632925</v>
      </c>
      <c r="W18" s="2"/>
      <c r="X18" s="9"/>
    </row>
    <row r="19" spans="1:24" ht="12.75">
      <c r="A19">
        <v>11</v>
      </c>
      <c r="B19" t="s">
        <v>13</v>
      </c>
      <c r="C19" s="1">
        <v>16</v>
      </c>
      <c r="D19">
        <v>111</v>
      </c>
      <c r="E19" s="1">
        <v>-153663.7</v>
      </c>
      <c r="F19" s="1">
        <v>-377771.1</v>
      </c>
      <c r="G19" s="1">
        <v>-67261.86</v>
      </c>
      <c r="H19" s="1">
        <v>-307287.2</v>
      </c>
      <c r="I19" s="1">
        <v>295251.6</v>
      </c>
      <c r="J19" s="1">
        <v>-782092.4</v>
      </c>
      <c r="L19" s="1">
        <f t="shared" si="6"/>
        <v>167739.94905313881</v>
      </c>
      <c r="M19">
        <v>6</v>
      </c>
      <c r="N19" s="6">
        <f t="shared" si="7"/>
        <v>27956.658175523135</v>
      </c>
      <c r="O19" s="6">
        <f t="shared" si="8"/>
        <v>6284.6567578576005</v>
      </c>
      <c r="P19" s="6">
        <f t="shared" si="9"/>
        <v>62961.85</v>
      </c>
      <c r="Q19" s="6">
        <f t="shared" si="10"/>
        <v>14153.82388</v>
      </c>
      <c r="S19" s="2">
        <v>45796.77795</v>
      </c>
      <c r="T19" t="s">
        <v>13</v>
      </c>
      <c r="U19" s="9">
        <f t="shared" si="11"/>
        <v>0.18865418589937438</v>
      </c>
      <c r="X19" s="9"/>
    </row>
    <row r="20" spans="1:24" ht="12.75">
      <c r="A20">
        <v>13</v>
      </c>
      <c r="B20" t="s">
        <v>15</v>
      </c>
      <c r="C20" s="1">
        <v>17</v>
      </c>
      <c r="D20">
        <v>111</v>
      </c>
      <c r="E20" s="1">
        <v>78640.76</v>
      </c>
      <c r="F20" s="1">
        <v>4287.135</v>
      </c>
      <c r="G20" s="1">
        <v>-126802.2</v>
      </c>
      <c r="H20" s="1">
        <v>-479.7436</v>
      </c>
      <c r="I20" s="1">
        <v>358460.5</v>
      </c>
      <c r="J20" s="1">
        <v>13058.24</v>
      </c>
      <c r="L20" s="1">
        <f t="shared" si="6"/>
        <v>149208.46845342792</v>
      </c>
      <c r="M20">
        <v>2</v>
      </c>
      <c r="N20" s="6">
        <f t="shared" si="7"/>
        <v>74604.23422671396</v>
      </c>
      <c r="O20" s="6">
        <f t="shared" si="8"/>
        <v>16771.0318541653</v>
      </c>
      <c r="P20" s="6">
        <f t="shared" si="9"/>
        <v>-2143.5675</v>
      </c>
      <c r="Q20" s="6">
        <f t="shared" si="10"/>
        <v>-481.87397400000003</v>
      </c>
      <c r="S20" s="2">
        <v>45796.77795</v>
      </c>
      <c r="T20" t="s">
        <v>15</v>
      </c>
      <c r="U20" s="9">
        <f t="shared" si="11"/>
        <v>0.36283821041297293</v>
      </c>
      <c r="X20" s="9"/>
    </row>
    <row r="21" spans="1:24" ht="12.75">
      <c r="A21">
        <v>14</v>
      </c>
      <c r="B21" t="s">
        <v>16</v>
      </c>
      <c r="C21" s="1">
        <v>18</v>
      </c>
      <c r="D21">
        <v>111</v>
      </c>
      <c r="E21" s="1">
        <v>97744.7</v>
      </c>
      <c r="F21" s="1">
        <v>-153323.7</v>
      </c>
      <c r="G21" s="1">
        <v>-89008.28</v>
      </c>
      <c r="H21" s="1">
        <v>160320.5</v>
      </c>
      <c r="I21" s="1">
        <v>274821.1</v>
      </c>
      <c r="J21" s="1">
        <v>-297947.8</v>
      </c>
      <c r="L21" s="1">
        <f t="shared" si="6"/>
        <v>132198.71514749454</v>
      </c>
      <c r="M21">
        <v>4</v>
      </c>
      <c r="N21" s="6">
        <f t="shared" si="7"/>
        <v>33049.678786873636</v>
      </c>
      <c r="O21" s="6">
        <f t="shared" si="8"/>
        <v>7429.567791289193</v>
      </c>
      <c r="P21" s="6">
        <f t="shared" si="9"/>
        <v>38330.925</v>
      </c>
      <c r="Q21" s="6">
        <f t="shared" si="10"/>
        <v>8616.791940000001</v>
      </c>
      <c r="S21" s="2">
        <v>45796.77795</v>
      </c>
      <c r="T21" t="s">
        <v>16</v>
      </c>
      <c r="U21" s="9">
        <f t="shared" si="11"/>
        <v>0.1945077629744342</v>
      </c>
      <c r="X21" s="9"/>
    </row>
    <row r="22" spans="1:24" ht="12.75">
      <c r="A22">
        <v>12</v>
      </c>
      <c r="B22" t="s">
        <v>14</v>
      </c>
      <c r="C22" s="1">
        <v>19</v>
      </c>
      <c r="D22">
        <v>111</v>
      </c>
      <c r="E22" s="1">
        <v>-156402.2</v>
      </c>
      <c r="F22" s="1">
        <v>86614.04</v>
      </c>
      <c r="G22" s="1">
        <v>3041.532</v>
      </c>
      <c r="H22" s="1">
        <v>-93072.7</v>
      </c>
      <c r="I22" s="1">
        <v>-165748.5</v>
      </c>
      <c r="J22" s="1">
        <v>70221.95</v>
      </c>
      <c r="L22" s="1">
        <f t="shared" si="6"/>
        <v>156431.77133097683</v>
      </c>
      <c r="M22">
        <v>5</v>
      </c>
      <c r="N22" s="6">
        <f t="shared" si="7"/>
        <v>31286.354266195365</v>
      </c>
      <c r="O22" s="6">
        <f t="shared" si="8"/>
        <v>7033.172439040718</v>
      </c>
      <c r="P22" s="6">
        <f t="shared" si="9"/>
        <v>-17322.807999999997</v>
      </c>
      <c r="Q22" s="6">
        <f t="shared" si="10"/>
        <v>-3894.1672383999994</v>
      </c>
      <c r="S22" s="2">
        <v>45796.77795</v>
      </c>
      <c r="T22" t="s">
        <v>14</v>
      </c>
      <c r="U22" s="9">
        <f t="shared" si="11"/>
        <v>0.14285938770346487</v>
      </c>
      <c r="X22" s="9"/>
    </row>
    <row r="23" spans="1:24" ht="12.75">
      <c r="A23">
        <v>35</v>
      </c>
      <c r="B23" t="s">
        <v>62</v>
      </c>
      <c r="C23" s="1">
        <v>20</v>
      </c>
      <c r="D23">
        <v>111</v>
      </c>
      <c r="E23">
        <v>-276268.5</v>
      </c>
      <c r="F23">
        <v>808768.2</v>
      </c>
      <c r="G23">
        <v>594981.1</v>
      </c>
      <c r="H23">
        <v>-337956.4</v>
      </c>
      <c r="I23">
        <v>-970356.7</v>
      </c>
      <c r="J23">
        <v>573806.1</v>
      </c>
      <c r="L23" s="1">
        <f t="shared" si="6"/>
        <v>655992.9827745568</v>
      </c>
      <c r="M23">
        <v>0</v>
      </c>
      <c r="N23" s="6">
        <f t="shared" si="7"/>
        <v>0</v>
      </c>
      <c r="O23" s="6">
        <f t="shared" si="8"/>
        <v>0</v>
      </c>
      <c r="P23" s="6">
        <f t="shared" si="9"/>
        <v>0</v>
      </c>
      <c r="Q23" s="6">
        <f t="shared" si="10"/>
        <v>0</v>
      </c>
      <c r="S23" s="2">
        <v>45796.77795</v>
      </c>
      <c r="T23" t="s">
        <v>62</v>
      </c>
      <c r="U23" s="9">
        <f t="shared" si="11"/>
        <v>0.8111013548437697</v>
      </c>
      <c r="X23" s="9"/>
    </row>
    <row r="24" spans="1:24" ht="12.75">
      <c r="A24">
        <v>42</v>
      </c>
      <c r="B24" t="s">
        <v>69</v>
      </c>
      <c r="C24" s="1">
        <v>21</v>
      </c>
      <c r="D24">
        <v>111</v>
      </c>
      <c r="E24">
        <v>555890.4</v>
      </c>
      <c r="F24">
        <v>1229794</v>
      </c>
      <c r="G24">
        <v>50604.83</v>
      </c>
      <c r="H24">
        <v>558149</v>
      </c>
      <c r="I24">
        <v>-179527.6</v>
      </c>
      <c r="J24">
        <v>659327.4</v>
      </c>
      <c r="L24" s="1">
        <f t="shared" si="6"/>
        <v>558189.0232094222</v>
      </c>
      <c r="M24">
        <v>0</v>
      </c>
      <c r="N24" s="6">
        <f t="shared" si="7"/>
        <v>0</v>
      </c>
      <c r="O24" s="6">
        <f t="shared" si="8"/>
        <v>0</v>
      </c>
      <c r="P24" s="6">
        <f t="shared" si="9"/>
        <v>0</v>
      </c>
      <c r="Q24" s="6">
        <f t="shared" si="10"/>
        <v>0</v>
      </c>
      <c r="S24" s="2">
        <v>45796.77795</v>
      </c>
      <c r="T24" t="s">
        <v>69</v>
      </c>
      <c r="U24" s="9">
        <f t="shared" si="11"/>
        <v>0.45388823104472964</v>
      </c>
      <c r="X24" s="9"/>
    </row>
    <row r="25" spans="1:24" ht="12.75">
      <c r="A25">
        <v>47</v>
      </c>
      <c r="C25" s="1">
        <v>22</v>
      </c>
      <c r="N25" s="6"/>
      <c r="O25" s="6"/>
      <c r="P25" s="6"/>
      <c r="Q25" s="6"/>
      <c r="X25" s="9"/>
    </row>
    <row r="26" spans="1:24" ht="12.75">
      <c r="A26">
        <v>1</v>
      </c>
      <c r="B26" t="s">
        <v>3</v>
      </c>
      <c r="C26" s="1">
        <v>23</v>
      </c>
      <c r="D26">
        <v>0</v>
      </c>
      <c r="E26" s="1">
        <v>99536.94</v>
      </c>
      <c r="F26" s="1">
        <v>264967.7</v>
      </c>
      <c r="G26" s="1">
        <v>136710.8</v>
      </c>
      <c r="H26" s="1">
        <v>286401.1</v>
      </c>
      <c r="I26" s="1">
        <v>-198067.6</v>
      </c>
      <c r="J26" s="1">
        <v>170662.7</v>
      </c>
      <c r="L26" s="1">
        <f aca="true" t="shared" si="12" ref="L26:L31">SQRT(E26^2+G26^2)</f>
        <v>169107.7918405997</v>
      </c>
      <c r="M26">
        <v>4</v>
      </c>
      <c r="N26" s="6">
        <f aca="true" t="shared" si="13" ref="N26:N31">IF(M26=0,0,L26/M26)</f>
        <v>42276.947960149926</v>
      </c>
      <c r="O26" s="6">
        <f aca="true" t="shared" si="14" ref="O26:O31">N26*0.2248</f>
        <v>9503.857901441703</v>
      </c>
      <c r="P26" s="6">
        <f aca="true" t="shared" si="15" ref="P26:P31">IF(M26=0,0,-F26/M26)</f>
        <v>-66241.925</v>
      </c>
      <c r="Q26" s="6">
        <f aca="true" t="shared" si="16" ref="Q26:Q31">P26*0.2248</f>
        <v>-14891.18474</v>
      </c>
      <c r="S26" s="2">
        <v>45796.77795</v>
      </c>
      <c r="T26" t="s">
        <v>3</v>
      </c>
      <c r="U26" s="9">
        <f aca="true" t="shared" si="17" ref="U26:U31">IF(M26=0,L26/F26,O26/(S26-Q26*(1-0.118)))</f>
        <v>0.16127148172530248</v>
      </c>
      <c r="X26" s="9"/>
    </row>
    <row r="27" spans="1:24" ht="12.75">
      <c r="A27">
        <v>2</v>
      </c>
      <c r="B27" t="s">
        <v>4</v>
      </c>
      <c r="C27" s="1">
        <v>24</v>
      </c>
      <c r="D27">
        <v>0</v>
      </c>
      <c r="E27" s="1">
        <v>-143992.4</v>
      </c>
      <c r="F27" s="1">
        <v>-270440.6</v>
      </c>
      <c r="G27" s="1">
        <v>-126686.8</v>
      </c>
      <c r="H27" s="1">
        <v>-292507.9</v>
      </c>
      <c r="I27" s="1">
        <v>458319.8</v>
      </c>
      <c r="J27" s="1">
        <v>-551833.6</v>
      </c>
      <c r="L27" s="1">
        <f t="shared" si="12"/>
        <v>191789.87604146366</v>
      </c>
      <c r="M27">
        <v>6</v>
      </c>
      <c r="N27" s="6">
        <f t="shared" si="13"/>
        <v>31964.979340243943</v>
      </c>
      <c r="O27" s="6">
        <f t="shared" si="14"/>
        <v>7185.727355686839</v>
      </c>
      <c r="P27" s="6">
        <f t="shared" si="15"/>
        <v>45073.43333333333</v>
      </c>
      <c r="Q27" s="6">
        <f t="shared" si="16"/>
        <v>10132.507813333332</v>
      </c>
      <c r="S27" s="2">
        <v>45796.77795</v>
      </c>
      <c r="T27" t="s">
        <v>4</v>
      </c>
      <c r="U27" s="9">
        <f t="shared" si="17"/>
        <v>0.1949469796329689</v>
      </c>
      <c r="X27" s="9"/>
    </row>
    <row r="28" spans="1:24" ht="12.75">
      <c r="A28">
        <v>4</v>
      </c>
      <c r="B28" t="s">
        <v>6</v>
      </c>
      <c r="C28" s="1">
        <v>25</v>
      </c>
      <c r="D28">
        <v>0</v>
      </c>
      <c r="E28" s="1">
        <v>145058.9</v>
      </c>
      <c r="F28" s="1">
        <v>-265254.6</v>
      </c>
      <c r="G28" s="1">
        <v>-126443.4</v>
      </c>
      <c r="H28" s="1">
        <v>284408.1</v>
      </c>
      <c r="I28" s="1">
        <v>458260</v>
      </c>
      <c r="J28" s="1">
        <v>-543327.6</v>
      </c>
      <c r="L28" s="1">
        <f t="shared" si="12"/>
        <v>192431.85254206226</v>
      </c>
      <c r="M28">
        <v>6</v>
      </c>
      <c r="N28" s="6">
        <f t="shared" si="13"/>
        <v>32071.975423677042</v>
      </c>
      <c r="O28" s="6">
        <f t="shared" si="14"/>
        <v>7209.780075242599</v>
      </c>
      <c r="P28" s="6">
        <f t="shared" si="15"/>
        <v>44209.1</v>
      </c>
      <c r="Q28" s="6">
        <f t="shared" si="16"/>
        <v>9938.20568</v>
      </c>
      <c r="S28" s="2">
        <v>45796.77795</v>
      </c>
      <c r="T28" t="s">
        <v>6</v>
      </c>
      <c r="U28" s="9">
        <f t="shared" si="17"/>
        <v>0.19469432247713117</v>
      </c>
      <c r="X28" s="9"/>
    </row>
    <row r="29" spans="1:24" ht="12.75">
      <c r="A29">
        <v>3</v>
      </c>
      <c r="B29" t="s">
        <v>5</v>
      </c>
      <c r="C29" s="1">
        <v>26</v>
      </c>
      <c r="D29">
        <v>0</v>
      </c>
      <c r="E29" s="1">
        <v>-130014.6</v>
      </c>
      <c r="F29" s="1">
        <v>349850.8</v>
      </c>
      <c r="G29" s="1">
        <v>165905.6</v>
      </c>
      <c r="H29" s="1">
        <v>-381435.3</v>
      </c>
      <c r="I29" s="1">
        <v>-247311.4</v>
      </c>
      <c r="J29" s="1">
        <v>234446.2</v>
      </c>
      <c r="L29" s="1">
        <f t="shared" si="12"/>
        <v>210780.60708831827</v>
      </c>
      <c r="M29">
        <v>4</v>
      </c>
      <c r="N29" s="6">
        <f t="shared" si="13"/>
        <v>52695.15177207957</v>
      </c>
      <c r="O29" s="6">
        <f t="shared" si="14"/>
        <v>11845.870118363488</v>
      </c>
      <c r="P29" s="6">
        <f t="shared" si="15"/>
        <v>-87462.7</v>
      </c>
      <c r="Q29" s="6">
        <f t="shared" si="16"/>
        <v>-19661.61496</v>
      </c>
      <c r="S29" s="2">
        <v>45796.77795</v>
      </c>
      <c r="T29" t="s">
        <v>5</v>
      </c>
      <c r="U29" s="9">
        <f t="shared" si="17"/>
        <v>0.18761775223750635</v>
      </c>
      <c r="X29" s="9"/>
    </row>
    <row r="30" spans="1:24" ht="12.75">
      <c r="A30">
        <v>31</v>
      </c>
      <c r="B30" t="s">
        <v>58</v>
      </c>
      <c r="C30" s="1">
        <v>27</v>
      </c>
      <c r="D30">
        <v>0</v>
      </c>
      <c r="E30">
        <v>-472940.7</v>
      </c>
      <c r="F30">
        <v>1091385</v>
      </c>
      <c r="G30">
        <v>418500</v>
      </c>
      <c r="H30">
        <v>-399302.9</v>
      </c>
      <c r="I30">
        <v>-545882.2</v>
      </c>
      <c r="J30">
        <v>826086.2</v>
      </c>
      <c r="L30" s="1">
        <f t="shared" si="12"/>
        <v>631518.1356988016</v>
      </c>
      <c r="M30">
        <v>0</v>
      </c>
      <c r="N30" s="6">
        <f t="shared" si="13"/>
        <v>0</v>
      </c>
      <c r="O30" s="6">
        <f t="shared" si="14"/>
        <v>0</v>
      </c>
      <c r="P30" s="6">
        <f t="shared" si="15"/>
        <v>0</v>
      </c>
      <c r="Q30" s="6">
        <f t="shared" si="16"/>
        <v>0</v>
      </c>
      <c r="S30" s="2">
        <v>45796.77795</v>
      </c>
      <c r="T30" t="s">
        <v>58</v>
      </c>
      <c r="U30" s="9">
        <f t="shared" si="17"/>
        <v>0.5786391930426033</v>
      </c>
      <c r="X30" s="9"/>
    </row>
    <row r="31" spans="1:24" ht="12.75">
      <c r="A31">
        <v>38</v>
      </c>
      <c r="B31" t="s">
        <v>65</v>
      </c>
      <c r="C31" s="1">
        <v>28</v>
      </c>
      <c r="D31">
        <v>0</v>
      </c>
      <c r="E31">
        <v>502314.6</v>
      </c>
      <c r="F31">
        <v>1292482</v>
      </c>
      <c r="G31">
        <v>435652</v>
      </c>
      <c r="H31">
        <v>450239.7</v>
      </c>
      <c r="I31">
        <v>-565551.4</v>
      </c>
      <c r="J31">
        <v>1005710</v>
      </c>
      <c r="L31" s="1">
        <f t="shared" si="12"/>
        <v>664915.5002533479</v>
      </c>
      <c r="M31">
        <v>0</v>
      </c>
      <c r="N31" s="6">
        <f t="shared" si="13"/>
        <v>0</v>
      </c>
      <c r="O31" s="6">
        <f t="shared" si="14"/>
        <v>0</v>
      </c>
      <c r="P31" s="6">
        <f t="shared" si="15"/>
        <v>0</v>
      </c>
      <c r="Q31" s="6">
        <f t="shared" si="16"/>
        <v>0</v>
      </c>
      <c r="S31" s="2">
        <v>45796.77795</v>
      </c>
      <c r="T31" t="s">
        <v>65</v>
      </c>
      <c r="U31" s="9">
        <f t="shared" si="17"/>
        <v>0.514448557313253</v>
      </c>
      <c r="X31" s="9"/>
    </row>
    <row r="32" spans="1:24" ht="12.75">
      <c r="A32">
        <v>48</v>
      </c>
      <c r="C32" s="1">
        <v>29</v>
      </c>
      <c r="N32" s="6"/>
      <c r="O32" s="6"/>
      <c r="P32" s="6"/>
      <c r="Q32" s="6"/>
      <c r="X32" s="9"/>
    </row>
    <row r="33" spans="1:24" ht="12.75">
      <c r="A33">
        <v>5</v>
      </c>
      <c r="B33" t="s">
        <v>7</v>
      </c>
      <c r="C33" s="1">
        <v>30</v>
      </c>
      <c r="D33">
        <v>101</v>
      </c>
      <c r="E33" s="1">
        <v>131703.6</v>
      </c>
      <c r="F33" s="1">
        <v>42271.01</v>
      </c>
      <c r="G33" s="1">
        <v>-21288.87</v>
      </c>
      <c r="H33" s="1">
        <v>40729.68</v>
      </c>
      <c r="I33" s="1">
        <v>-111309.7</v>
      </c>
      <c r="J33" s="1">
        <v>21845.55</v>
      </c>
      <c r="L33" s="1">
        <f aca="true" t="shared" si="18" ref="L33:L39">SQRT(E33^2+G33^2)</f>
        <v>133413.09620437157</v>
      </c>
      <c r="M33">
        <v>5</v>
      </c>
      <c r="N33" s="6">
        <f aca="true" t="shared" si="19" ref="N33:N39">IF(M33=0,0,L33/M33)</f>
        <v>26682.619240874315</v>
      </c>
      <c r="O33" s="6">
        <f aca="true" t="shared" si="20" ref="O33:O39">N33*0.2248</f>
        <v>5998.252805348546</v>
      </c>
      <c r="P33" s="6">
        <f aca="true" t="shared" si="21" ref="P33:P39">IF(M33=0,0,-F33/M33)</f>
        <v>-8454.202000000001</v>
      </c>
      <c r="Q33" s="6">
        <f aca="true" t="shared" si="22" ref="Q33:Q39">P33*0.2248</f>
        <v>-1900.5046096000003</v>
      </c>
      <c r="S33" s="2">
        <v>45796.77795</v>
      </c>
      <c r="T33" t="s">
        <v>7</v>
      </c>
      <c r="U33" s="9">
        <f aca="true" t="shared" si="23" ref="U33:U39">IF(M33=0,L33/F33,O33/(S33-Q33*(1-0.118)))</f>
        <v>0.12635076564155145</v>
      </c>
      <c r="X33" s="9"/>
    </row>
    <row r="34" spans="1:24" ht="12.75">
      <c r="A34">
        <v>6</v>
      </c>
      <c r="B34" t="s">
        <v>8</v>
      </c>
      <c r="C34" s="1">
        <v>31</v>
      </c>
      <c r="D34">
        <v>101</v>
      </c>
      <c r="E34" s="1">
        <v>-92532.04</v>
      </c>
      <c r="F34" s="1">
        <v>-164265.2</v>
      </c>
      <c r="G34" s="1">
        <v>-92832.23</v>
      </c>
      <c r="H34" s="1">
        <v>-172761.8</v>
      </c>
      <c r="I34" s="1">
        <v>276231.3</v>
      </c>
      <c r="J34" s="1">
        <v>-316947.5</v>
      </c>
      <c r="L34" s="1">
        <f t="shared" si="18"/>
        <v>131072.50418502922</v>
      </c>
      <c r="M34">
        <v>4</v>
      </c>
      <c r="N34" s="6">
        <f t="shared" si="19"/>
        <v>32768.126046257305</v>
      </c>
      <c r="O34" s="6">
        <f t="shared" si="20"/>
        <v>7366.274735198642</v>
      </c>
      <c r="P34" s="6">
        <f t="shared" si="21"/>
        <v>41066.3</v>
      </c>
      <c r="Q34" s="6">
        <f t="shared" si="22"/>
        <v>9231.704240000001</v>
      </c>
      <c r="S34" s="2">
        <v>45796.77795</v>
      </c>
      <c r="T34" t="s">
        <v>8</v>
      </c>
      <c r="U34" s="9">
        <f t="shared" si="23"/>
        <v>0.1956284481462651</v>
      </c>
      <c r="X34" s="9"/>
    </row>
    <row r="35" spans="1:24" ht="12.75">
      <c r="A35">
        <v>7</v>
      </c>
      <c r="B35" t="s">
        <v>9</v>
      </c>
      <c r="C35" s="1">
        <v>32</v>
      </c>
      <c r="D35">
        <v>101</v>
      </c>
      <c r="E35" s="1">
        <v>-76848.7</v>
      </c>
      <c r="F35" s="1">
        <v>8034.821</v>
      </c>
      <c r="G35" s="1">
        <v>-123660.3</v>
      </c>
      <c r="H35" s="1">
        <v>3012.856</v>
      </c>
      <c r="I35" s="1">
        <v>349641</v>
      </c>
      <c r="J35" s="1">
        <v>21864.12</v>
      </c>
      <c r="L35" s="1">
        <f t="shared" si="18"/>
        <v>145593.93011997442</v>
      </c>
      <c r="M35">
        <v>2</v>
      </c>
      <c r="N35" s="6">
        <f t="shared" si="19"/>
        <v>72796.96505998721</v>
      </c>
      <c r="O35" s="6">
        <f t="shared" si="20"/>
        <v>16364.757745485125</v>
      </c>
      <c r="P35" s="6">
        <f t="shared" si="21"/>
        <v>-4017.4105</v>
      </c>
      <c r="Q35" s="6">
        <f t="shared" si="22"/>
        <v>-903.1138804</v>
      </c>
      <c r="S35" s="2">
        <v>45796.77795</v>
      </c>
      <c r="T35" t="s">
        <v>9</v>
      </c>
      <c r="U35" s="9">
        <f t="shared" si="23"/>
        <v>0.35122537313767677</v>
      </c>
      <c r="X35" s="9"/>
    </row>
    <row r="36" spans="1:24" ht="12.75">
      <c r="A36">
        <v>9</v>
      </c>
      <c r="B36" t="s">
        <v>11</v>
      </c>
      <c r="C36" s="1">
        <v>33</v>
      </c>
      <c r="D36">
        <v>101</v>
      </c>
      <c r="E36" s="1">
        <v>147682.8</v>
      </c>
      <c r="F36" s="1">
        <v>-376761.3</v>
      </c>
      <c r="G36" s="1">
        <v>-68473.15</v>
      </c>
      <c r="H36" s="1">
        <v>304594.3</v>
      </c>
      <c r="I36" s="1">
        <v>291936.6</v>
      </c>
      <c r="J36" s="1">
        <v>-780176.1</v>
      </c>
      <c r="L36" s="1">
        <f t="shared" si="18"/>
        <v>162784.46389862424</v>
      </c>
      <c r="M36">
        <v>6</v>
      </c>
      <c r="N36" s="6">
        <f t="shared" si="19"/>
        <v>27130.74398310404</v>
      </c>
      <c r="O36" s="6">
        <f t="shared" si="20"/>
        <v>6098.991247401788</v>
      </c>
      <c r="P36" s="6">
        <f t="shared" si="21"/>
        <v>62793.549999999996</v>
      </c>
      <c r="Q36" s="6">
        <f t="shared" si="22"/>
        <v>14115.990039999999</v>
      </c>
      <c r="S36" s="2">
        <v>45796.77795</v>
      </c>
      <c r="T36" t="s">
        <v>11</v>
      </c>
      <c r="U36" s="9">
        <f t="shared" si="23"/>
        <v>0.18289763148641264</v>
      </c>
      <c r="W36" s="2"/>
      <c r="X36" s="9"/>
    </row>
    <row r="37" spans="1:24" ht="12.75">
      <c r="A37">
        <v>8</v>
      </c>
      <c r="B37" t="s">
        <v>10</v>
      </c>
      <c r="C37" s="1">
        <v>34</v>
      </c>
      <c r="D37">
        <v>101</v>
      </c>
      <c r="E37" s="1">
        <v>159514.3</v>
      </c>
      <c r="F37" s="1">
        <v>288726</v>
      </c>
      <c r="G37" s="1">
        <v>39828.61</v>
      </c>
      <c r="H37" s="1">
        <v>-306337.2</v>
      </c>
      <c r="I37" s="1">
        <v>129688.6</v>
      </c>
      <c r="J37" s="1">
        <v>167342.2</v>
      </c>
      <c r="L37" s="1">
        <f t="shared" si="18"/>
        <v>164411.46577724468</v>
      </c>
      <c r="M37">
        <v>9</v>
      </c>
      <c r="N37" s="6">
        <f t="shared" si="19"/>
        <v>18267.940641916077</v>
      </c>
      <c r="O37" s="6">
        <f t="shared" si="20"/>
        <v>4106.633056302734</v>
      </c>
      <c r="P37" s="6">
        <f t="shared" si="21"/>
        <v>-32080.666666666668</v>
      </c>
      <c r="Q37" s="6">
        <f t="shared" si="22"/>
        <v>-7211.733866666667</v>
      </c>
      <c r="S37" s="2">
        <v>45796.77795</v>
      </c>
      <c r="T37" t="s">
        <v>10</v>
      </c>
      <c r="U37" s="9">
        <f t="shared" si="23"/>
        <v>0.07873519461437457</v>
      </c>
      <c r="W37" s="2"/>
      <c r="X37" s="9"/>
    </row>
    <row r="38" spans="1:24" ht="12.75">
      <c r="A38">
        <v>32</v>
      </c>
      <c r="B38" t="s">
        <v>59</v>
      </c>
      <c r="C38" s="1">
        <v>35</v>
      </c>
      <c r="D38">
        <v>101</v>
      </c>
      <c r="E38">
        <v>-557211.8</v>
      </c>
      <c r="F38">
        <v>1209474</v>
      </c>
      <c r="G38">
        <v>17410.69</v>
      </c>
      <c r="H38">
        <v>-555316.7</v>
      </c>
      <c r="I38">
        <v>-170530</v>
      </c>
      <c r="J38">
        <v>646708.8</v>
      </c>
      <c r="L38" s="1">
        <f t="shared" si="18"/>
        <v>557483.7416333468</v>
      </c>
      <c r="M38">
        <v>0</v>
      </c>
      <c r="N38" s="6">
        <f t="shared" si="19"/>
        <v>0</v>
      </c>
      <c r="O38" s="6">
        <f t="shared" si="20"/>
        <v>0</v>
      </c>
      <c r="P38" s="6">
        <f t="shared" si="21"/>
        <v>0</v>
      </c>
      <c r="Q38" s="6">
        <f t="shared" si="22"/>
        <v>0</v>
      </c>
      <c r="S38" s="2">
        <v>45796.77795</v>
      </c>
      <c r="T38" t="s">
        <v>59</v>
      </c>
      <c r="U38" s="9">
        <f t="shared" si="23"/>
        <v>0.4609307365295548</v>
      </c>
      <c r="X38" s="9"/>
    </row>
    <row r="39" spans="1:24" ht="12.75">
      <c r="A39">
        <v>39</v>
      </c>
      <c r="B39" t="s">
        <v>66</v>
      </c>
      <c r="C39" s="1">
        <v>36</v>
      </c>
      <c r="D39">
        <v>101</v>
      </c>
      <c r="E39">
        <v>297642.8</v>
      </c>
      <c r="F39">
        <v>829724.7</v>
      </c>
      <c r="G39">
        <v>661985.3</v>
      </c>
      <c r="H39">
        <v>348456.3</v>
      </c>
      <c r="I39">
        <v>-1014324</v>
      </c>
      <c r="J39">
        <v>592365.7</v>
      </c>
      <c r="L39" s="1">
        <f t="shared" si="18"/>
        <v>725820.7587331255</v>
      </c>
      <c r="M39">
        <v>0</v>
      </c>
      <c r="N39" s="6">
        <f t="shared" si="19"/>
        <v>0</v>
      </c>
      <c r="O39" s="6">
        <f t="shared" si="20"/>
        <v>0</v>
      </c>
      <c r="P39" s="6">
        <f t="shared" si="21"/>
        <v>0</v>
      </c>
      <c r="Q39" s="6">
        <f t="shared" si="22"/>
        <v>0</v>
      </c>
      <c r="S39" s="2">
        <v>45796.77795</v>
      </c>
      <c r="T39" t="s">
        <v>66</v>
      </c>
      <c r="U39" s="9">
        <f t="shared" si="23"/>
        <v>0.8747729924553597</v>
      </c>
      <c r="X39" s="9"/>
    </row>
    <row r="40" spans="1:24" ht="12.75">
      <c r="A40">
        <v>49</v>
      </c>
      <c r="C40" s="1">
        <v>37</v>
      </c>
      <c r="N40" s="6"/>
      <c r="O40" s="6"/>
      <c r="P40" s="6"/>
      <c r="Q40" s="6"/>
      <c r="W40" s="2"/>
      <c r="X40" s="9"/>
    </row>
    <row r="41" spans="1:24" ht="12.75">
      <c r="A41">
        <v>15</v>
      </c>
      <c r="B41" t="s">
        <v>17</v>
      </c>
      <c r="C41" s="1">
        <v>38</v>
      </c>
      <c r="D41">
        <v>102</v>
      </c>
      <c r="E41" s="1">
        <v>-338950.3</v>
      </c>
      <c r="F41" s="1">
        <v>-141063.2</v>
      </c>
      <c r="G41" s="1">
        <v>318772.1</v>
      </c>
      <c r="H41" s="1">
        <v>-146811.2</v>
      </c>
      <c r="I41" s="1">
        <v>-140177.2</v>
      </c>
      <c r="J41" s="1">
        <v>-160678</v>
      </c>
      <c r="L41" s="1">
        <f aca="true" t="shared" si="24" ref="L41:L48">SQRT(E41^2+G41^2)</f>
        <v>465298.78315819823</v>
      </c>
      <c r="M41">
        <v>8</v>
      </c>
      <c r="N41" s="6">
        <f aca="true" t="shared" si="25" ref="N41:N48">IF(M41=0,0,L41/M41)</f>
        <v>58162.34789477478</v>
      </c>
      <c r="O41" s="6">
        <f aca="true" t="shared" si="26" ref="O41:O48">N41*0.2248</f>
        <v>13074.89580674537</v>
      </c>
      <c r="P41" s="6">
        <f aca="true" t="shared" si="27" ref="P41:P48">IF(M41=0,0,-F41/M41)</f>
        <v>17632.9</v>
      </c>
      <c r="Q41" s="6">
        <f aca="true" t="shared" si="28" ref="Q41:Q48">P41*0.2248</f>
        <v>3963.8759200000004</v>
      </c>
      <c r="S41" s="2">
        <v>45796.77795</v>
      </c>
      <c r="T41" t="s">
        <v>17</v>
      </c>
      <c r="U41" s="9">
        <f aca="true" t="shared" si="29" ref="U41:U48">IF(M41=0,L41/F41,O41/(S41-Q41*(1-0.118)))</f>
        <v>0.30909451950935307</v>
      </c>
      <c r="X41" s="9"/>
    </row>
    <row r="42" spans="1:24" ht="12.75">
      <c r="A42">
        <v>16</v>
      </c>
      <c r="B42" t="s">
        <v>18</v>
      </c>
      <c r="C42" s="1">
        <v>39</v>
      </c>
      <c r="D42">
        <v>102</v>
      </c>
      <c r="E42" s="1">
        <v>132074.3</v>
      </c>
      <c r="F42" s="1">
        <v>80515.37</v>
      </c>
      <c r="G42" s="1">
        <v>27285.23</v>
      </c>
      <c r="H42" s="1">
        <v>71028.67</v>
      </c>
      <c r="I42" s="1">
        <v>-182341.9</v>
      </c>
      <c r="J42" s="1">
        <v>161472.9</v>
      </c>
      <c r="L42" s="1">
        <f t="shared" si="24"/>
        <v>134863.28075737628</v>
      </c>
      <c r="M42">
        <v>3</v>
      </c>
      <c r="N42" s="6">
        <f t="shared" si="25"/>
        <v>44954.42691912543</v>
      </c>
      <c r="O42" s="6">
        <f t="shared" si="26"/>
        <v>10105.755171419396</v>
      </c>
      <c r="P42" s="6">
        <f t="shared" si="27"/>
        <v>-26838.456666666665</v>
      </c>
      <c r="Q42" s="6">
        <f t="shared" si="28"/>
        <v>-6033.285058666666</v>
      </c>
      <c r="S42" s="2">
        <v>45796.77795</v>
      </c>
      <c r="T42" t="s">
        <v>18</v>
      </c>
      <c r="U42" s="9">
        <f t="shared" si="29"/>
        <v>0.19769412749365345</v>
      </c>
      <c r="X42" s="9"/>
    </row>
    <row r="43" spans="1:24" ht="12.75">
      <c r="A43">
        <v>17</v>
      </c>
      <c r="B43" t="s">
        <v>19</v>
      </c>
      <c r="C43" s="1">
        <v>40</v>
      </c>
      <c r="D43">
        <v>102</v>
      </c>
      <c r="E43" s="1">
        <v>4989.503</v>
      </c>
      <c r="F43" s="1">
        <v>-150287</v>
      </c>
      <c r="G43" s="1">
        <v>-139649.3</v>
      </c>
      <c r="H43" s="1">
        <v>-9976.506</v>
      </c>
      <c r="I43" s="1">
        <v>327400.9</v>
      </c>
      <c r="J43" s="1">
        <v>-342844.1</v>
      </c>
      <c r="L43" s="1">
        <f t="shared" si="24"/>
        <v>139738.40606890077</v>
      </c>
      <c r="M43">
        <v>6</v>
      </c>
      <c r="N43" s="6">
        <f t="shared" si="25"/>
        <v>23289.734344816796</v>
      </c>
      <c r="O43" s="6">
        <f t="shared" si="26"/>
        <v>5235.532280714816</v>
      </c>
      <c r="P43" s="6">
        <f t="shared" si="27"/>
        <v>25047.833333333332</v>
      </c>
      <c r="Q43" s="6">
        <f t="shared" si="28"/>
        <v>5630.752933333333</v>
      </c>
      <c r="S43" s="2">
        <v>45796.77795</v>
      </c>
      <c r="T43" t="s">
        <v>19</v>
      </c>
      <c r="U43" s="9">
        <f t="shared" si="29"/>
        <v>0.128226159285602</v>
      </c>
      <c r="X43" s="9"/>
    </row>
    <row r="44" spans="1:24" ht="12.75">
      <c r="A44">
        <v>19</v>
      </c>
      <c r="B44" t="s">
        <v>21</v>
      </c>
      <c r="C44" s="1">
        <v>41</v>
      </c>
      <c r="D44">
        <v>102</v>
      </c>
      <c r="E44" s="1">
        <v>26790.17</v>
      </c>
      <c r="F44" s="1">
        <v>-97309.56</v>
      </c>
      <c r="G44" s="1">
        <v>-520.9406</v>
      </c>
      <c r="H44" s="1">
        <v>56968.13</v>
      </c>
      <c r="I44" s="1">
        <v>17086.09</v>
      </c>
      <c r="J44" s="1">
        <v>-199065.1</v>
      </c>
      <c r="L44" s="1">
        <f t="shared" si="24"/>
        <v>26795.23442214358</v>
      </c>
      <c r="M44">
        <v>2</v>
      </c>
      <c r="N44" s="6">
        <f t="shared" si="25"/>
        <v>13397.61721107179</v>
      </c>
      <c r="O44" s="6">
        <f t="shared" si="26"/>
        <v>3011.7843490489386</v>
      </c>
      <c r="P44" s="6">
        <f t="shared" si="27"/>
        <v>48654.78</v>
      </c>
      <c r="Q44" s="6">
        <f t="shared" si="28"/>
        <v>10937.594544</v>
      </c>
      <c r="S44" s="2">
        <v>45796.77795</v>
      </c>
      <c r="T44" t="s">
        <v>21</v>
      </c>
      <c r="U44" s="9">
        <f t="shared" si="29"/>
        <v>0.08331395247678836</v>
      </c>
      <c r="X44" s="9"/>
    </row>
    <row r="45" spans="1:24" ht="12.75">
      <c r="A45">
        <v>20</v>
      </c>
      <c r="B45" t="s">
        <v>22</v>
      </c>
      <c r="C45" s="1">
        <v>42</v>
      </c>
      <c r="D45">
        <v>102</v>
      </c>
      <c r="E45" s="1">
        <v>47729.41</v>
      </c>
      <c r="F45" s="1">
        <v>-405634.7</v>
      </c>
      <c r="G45" s="1">
        <v>80970.4</v>
      </c>
      <c r="H45" s="1">
        <v>353838.9</v>
      </c>
      <c r="I45" s="1">
        <v>-105802.1</v>
      </c>
      <c r="J45" s="1">
        <v>-710232.6</v>
      </c>
      <c r="L45" s="1">
        <f t="shared" si="24"/>
        <v>93990.96900824089</v>
      </c>
      <c r="M45">
        <v>5</v>
      </c>
      <c r="N45" s="6">
        <f t="shared" si="25"/>
        <v>18798.19380164818</v>
      </c>
      <c r="O45" s="6">
        <f t="shared" si="26"/>
        <v>4225.833966610511</v>
      </c>
      <c r="P45" s="6">
        <f t="shared" si="27"/>
        <v>81126.94</v>
      </c>
      <c r="Q45" s="6">
        <f t="shared" si="28"/>
        <v>18237.336112</v>
      </c>
      <c r="S45" s="2">
        <v>45796.77795</v>
      </c>
      <c r="T45" t="s">
        <v>22</v>
      </c>
      <c r="U45" s="9">
        <f t="shared" si="29"/>
        <v>0.14222915146500414</v>
      </c>
      <c r="X45" s="9"/>
    </row>
    <row r="46" spans="1:24" ht="12.75">
      <c r="A46">
        <v>18</v>
      </c>
      <c r="B46" t="s">
        <v>20</v>
      </c>
      <c r="C46" s="1">
        <v>43</v>
      </c>
      <c r="D46">
        <v>102</v>
      </c>
      <c r="E46" s="1">
        <v>252406.8</v>
      </c>
      <c r="F46" s="1">
        <v>253178.6</v>
      </c>
      <c r="G46" s="1">
        <v>48395.38</v>
      </c>
      <c r="H46" s="1">
        <v>-253661.9</v>
      </c>
      <c r="I46" s="1">
        <v>197768.1</v>
      </c>
      <c r="J46" s="1">
        <v>178771.8</v>
      </c>
      <c r="L46" s="1">
        <f t="shared" si="24"/>
        <v>257004.4853530467</v>
      </c>
      <c r="M46">
        <v>5</v>
      </c>
      <c r="N46" s="6">
        <f t="shared" si="25"/>
        <v>51400.89707060934</v>
      </c>
      <c r="O46" s="6">
        <f t="shared" si="26"/>
        <v>11554.92166147298</v>
      </c>
      <c r="P46" s="6">
        <f t="shared" si="27"/>
        <v>-50635.72</v>
      </c>
      <c r="Q46" s="6">
        <f t="shared" si="28"/>
        <v>-11382.909856</v>
      </c>
      <c r="S46" s="2">
        <v>45796.77795</v>
      </c>
      <c r="T46" t="s">
        <v>20</v>
      </c>
      <c r="U46" s="9">
        <f t="shared" si="29"/>
        <v>0.20694206732211062</v>
      </c>
      <c r="X46" s="9"/>
    </row>
    <row r="47" spans="1:24" ht="12.75">
      <c r="A47">
        <v>33</v>
      </c>
      <c r="B47" t="s">
        <v>60</v>
      </c>
      <c r="C47" s="1">
        <v>44</v>
      </c>
      <c r="D47">
        <v>102</v>
      </c>
      <c r="E47">
        <v>-214198.9</v>
      </c>
      <c r="F47">
        <v>1409809</v>
      </c>
      <c r="G47">
        <v>36642.75</v>
      </c>
      <c r="H47">
        <v>-655628.3</v>
      </c>
      <c r="I47">
        <v>11080.47</v>
      </c>
      <c r="J47">
        <v>737312</v>
      </c>
      <c r="L47" s="1">
        <f t="shared" si="24"/>
        <v>217310.51490614185</v>
      </c>
      <c r="M47">
        <v>0</v>
      </c>
      <c r="N47" s="6">
        <f t="shared" si="25"/>
        <v>0</v>
      </c>
      <c r="O47" s="6">
        <f t="shared" si="26"/>
        <v>0</v>
      </c>
      <c r="P47" s="6">
        <f t="shared" si="27"/>
        <v>0</v>
      </c>
      <c r="Q47" s="6">
        <f t="shared" si="28"/>
        <v>0</v>
      </c>
      <c r="S47" s="2">
        <v>45796.77795</v>
      </c>
      <c r="T47" t="s">
        <v>60</v>
      </c>
      <c r="U47" s="9">
        <f t="shared" si="29"/>
        <v>0.15414181276055255</v>
      </c>
      <c r="X47" s="9"/>
    </row>
    <row r="48" spans="1:24" ht="12.75">
      <c r="A48">
        <v>40</v>
      </c>
      <c r="B48" t="s">
        <v>67</v>
      </c>
      <c r="C48" s="1">
        <v>45</v>
      </c>
      <c r="D48">
        <v>102</v>
      </c>
      <c r="E48">
        <v>-578671.8</v>
      </c>
      <c r="F48">
        <v>771554.9</v>
      </c>
      <c r="G48">
        <v>96028.45</v>
      </c>
      <c r="H48">
        <v>95695.88</v>
      </c>
      <c r="I48">
        <v>105662.7</v>
      </c>
      <c r="J48">
        <v>408888.4</v>
      </c>
      <c r="L48" s="1">
        <f t="shared" si="24"/>
        <v>586585.4714571803</v>
      </c>
      <c r="M48">
        <v>0</v>
      </c>
      <c r="N48" s="6">
        <f t="shared" si="25"/>
        <v>0</v>
      </c>
      <c r="O48" s="6">
        <f t="shared" si="26"/>
        <v>0</v>
      </c>
      <c r="P48" s="6">
        <f t="shared" si="27"/>
        <v>0</v>
      </c>
      <c r="Q48" s="6">
        <f t="shared" si="28"/>
        <v>0</v>
      </c>
      <c r="S48" s="2">
        <v>45796.77795</v>
      </c>
      <c r="T48" t="s">
        <v>67</v>
      </c>
      <c r="U48" s="9">
        <f t="shared" si="29"/>
        <v>0.7602640738295879</v>
      </c>
      <c r="X48" s="9"/>
    </row>
    <row r="49" spans="1:24" ht="12.75">
      <c r="A49">
        <v>50</v>
      </c>
      <c r="C49" s="1">
        <v>46</v>
      </c>
      <c r="N49" s="6"/>
      <c r="O49" s="6"/>
      <c r="P49" s="6"/>
      <c r="Q49" s="6"/>
      <c r="X49" s="9"/>
    </row>
    <row r="50" spans="1:24" ht="12.75">
      <c r="A50">
        <v>27</v>
      </c>
      <c r="B50" t="s">
        <v>29</v>
      </c>
      <c r="C50" s="1">
        <v>47</v>
      </c>
      <c r="D50">
        <v>103</v>
      </c>
      <c r="E50" s="1">
        <v>-366042</v>
      </c>
      <c r="F50" s="1">
        <v>-283306.4</v>
      </c>
      <c r="G50" s="1">
        <v>-22009.57</v>
      </c>
      <c r="H50" s="1">
        <v>-251666.9</v>
      </c>
      <c r="I50" s="1">
        <v>352405.8</v>
      </c>
      <c r="J50" s="1">
        <v>-484014.5</v>
      </c>
      <c r="L50" s="1">
        <f>SQRT(E50^2+G50^2)</f>
        <v>366703.1046167797</v>
      </c>
      <c r="M50">
        <v>16</v>
      </c>
      <c r="N50" s="6">
        <f>IF(M50=0,0,L50/M50)</f>
        <v>22918.944038548732</v>
      </c>
      <c r="O50" s="6">
        <f>N50*0.2248</f>
        <v>5152.178619865755</v>
      </c>
      <c r="P50" s="6">
        <f>IF(M50=0,0,-F50/M50)</f>
        <v>17706.65</v>
      </c>
      <c r="Q50" s="6">
        <f>P50*0.2248</f>
        <v>3980.45492</v>
      </c>
      <c r="S50" s="2">
        <v>45796.77795</v>
      </c>
      <c r="T50" t="s">
        <v>29</v>
      </c>
      <c r="U50" s="9">
        <f>IF(M50=0,L50/F50,O50/(S50-Q50*(1-0.118)))</f>
        <v>0.12184119055553207</v>
      </c>
      <c r="X50" s="9"/>
    </row>
    <row r="51" spans="1:24" ht="12.75">
      <c r="A51">
        <v>28</v>
      </c>
      <c r="B51" t="s">
        <v>30</v>
      </c>
      <c r="C51" s="1">
        <v>48</v>
      </c>
      <c r="D51">
        <v>103</v>
      </c>
      <c r="E51" s="1">
        <v>366280.9</v>
      </c>
      <c r="F51" s="1">
        <v>-237908.2</v>
      </c>
      <c r="G51" s="1">
        <v>-16907.94</v>
      </c>
      <c r="H51" s="1">
        <v>173572</v>
      </c>
      <c r="I51" s="1">
        <v>336200.6</v>
      </c>
      <c r="J51" s="1">
        <v>-481678.8</v>
      </c>
      <c r="L51" s="1">
        <f>SQRT(E51^2+G51^2)</f>
        <v>366670.9371355379</v>
      </c>
      <c r="M51">
        <v>16</v>
      </c>
      <c r="N51" s="6">
        <f>IF(M51=0,0,L51/M51)</f>
        <v>22916.93357097112</v>
      </c>
      <c r="O51" s="6">
        <f>N51*0.2248</f>
        <v>5151.726666754308</v>
      </c>
      <c r="P51" s="6">
        <f>IF(M51=0,0,-F51/M51)</f>
        <v>14869.2625</v>
      </c>
      <c r="Q51" s="6">
        <f>P51*0.2248</f>
        <v>3342.6102100000003</v>
      </c>
      <c r="S51" s="2">
        <v>45796.77795</v>
      </c>
      <c r="T51" t="s">
        <v>30</v>
      </c>
      <c r="U51" s="9">
        <f>IF(M51=0,L51/F51,O51/(S51-Q51*(1-0.118)))</f>
        <v>0.12023093352789545</v>
      </c>
      <c r="X51" s="9"/>
    </row>
    <row r="52" spans="1:24" ht="12.75">
      <c r="A52">
        <v>34</v>
      </c>
      <c r="B52" t="s">
        <v>61</v>
      </c>
      <c r="C52" s="1">
        <v>49</v>
      </c>
      <c r="D52">
        <v>103</v>
      </c>
      <c r="E52">
        <v>545818.5</v>
      </c>
      <c r="F52">
        <v>1275843</v>
      </c>
      <c r="G52">
        <v>-179025.5</v>
      </c>
      <c r="H52">
        <v>-540055.5</v>
      </c>
      <c r="I52">
        <v>462105</v>
      </c>
      <c r="J52">
        <v>656674</v>
      </c>
      <c r="L52" s="1">
        <f>SQRT(E52^2+G52^2)</f>
        <v>574428.3807338388</v>
      </c>
      <c r="M52">
        <v>0</v>
      </c>
      <c r="N52" s="6">
        <f>IF(M52=0,0,L52/M52)</f>
        <v>0</v>
      </c>
      <c r="O52" s="6">
        <f>N52*0.2248</f>
        <v>0</v>
      </c>
      <c r="P52" s="6">
        <f>IF(M52=0,0,-F52/M52)</f>
        <v>0</v>
      </c>
      <c r="Q52" s="6">
        <f>P52*0.2248</f>
        <v>0</v>
      </c>
      <c r="S52" s="2">
        <v>45796.77795</v>
      </c>
      <c r="T52" t="s">
        <v>61</v>
      </c>
      <c r="U52" s="9">
        <f>IF(M52=0,L52/F52,O52/(S52-Q52*(1-0.118)))</f>
        <v>0.4502343789430508</v>
      </c>
      <c r="X52" s="9"/>
    </row>
    <row r="53" spans="1:24" ht="12.75">
      <c r="A53">
        <v>41</v>
      </c>
      <c r="B53" t="s">
        <v>68</v>
      </c>
      <c r="C53" s="1">
        <v>50</v>
      </c>
      <c r="D53">
        <v>103</v>
      </c>
      <c r="E53">
        <v>-553271.2</v>
      </c>
      <c r="F53">
        <v>1383288</v>
      </c>
      <c r="G53">
        <v>-172961</v>
      </c>
      <c r="H53">
        <v>545519.7</v>
      </c>
      <c r="I53">
        <v>460363.6</v>
      </c>
      <c r="J53">
        <v>707887.6</v>
      </c>
      <c r="L53" s="1">
        <f>SQRT(E53^2+G53^2)</f>
        <v>579676.2271047864</v>
      </c>
      <c r="M53">
        <v>0</v>
      </c>
      <c r="N53" s="6">
        <f>IF(M53=0,0,L53/M53)</f>
        <v>0</v>
      </c>
      <c r="O53" s="6">
        <f>N53*0.2248</f>
        <v>0</v>
      </c>
      <c r="P53" s="6">
        <f>IF(M53=0,0,-F53/M53)</f>
        <v>0</v>
      </c>
      <c r="Q53" s="6">
        <f>P53*0.2248</f>
        <v>0</v>
      </c>
      <c r="S53" s="2">
        <v>45796.77795</v>
      </c>
      <c r="T53" t="s">
        <v>68</v>
      </c>
      <c r="U53" s="9">
        <f>IF(M53=0,L53/F53,O53/(S53-Q53*(1-0.118)))</f>
        <v>0.41905678868376395</v>
      </c>
      <c r="X53" s="9"/>
    </row>
    <row r="54" spans="14:24" ht="12.75">
      <c r="N54" s="6"/>
      <c r="O54" s="6"/>
      <c r="P54" s="6"/>
      <c r="Q54" s="6"/>
      <c r="X54" s="9"/>
    </row>
    <row r="55" spans="1:24" ht="12.75">
      <c r="A55" s="4" t="s">
        <v>44</v>
      </c>
      <c r="N55" s="8" t="s">
        <v>45</v>
      </c>
      <c r="O55" s="8">
        <f>MAX(O4:O39)</f>
        <v>16771.0318541653</v>
      </c>
      <c r="P55" s="7"/>
      <c r="Q55" s="8">
        <f>MAX(Q4:Q39)</f>
        <v>18881.680352</v>
      </c>
      <c r="U55" s="10">
        <f>MAX(U4:U48)</f>
        <v>0.8747729924553597</v>
      </c>
      <c r="X55" s="10"/>
    </row>
    <row r="56" spans="1:24" ht="12.75">
      <c r="A56">
        <v>38</v>
      </c>
      <c r="B56" t="s">
        <v>33</v>
      </c>
      <c r="D56">
        <v>0</v>
      </c>
      <c r="E56" s="1">
        <v>-37.31728</v>
      </c>
      <c r="F56" s="1">
        <v>2462990</v>
      </c>
      <c r="G56" s="1">
        <v>903638.3</v>
      </c>
      <c r="H56" s="1">
        <v>-52197.29</v>
      </c>
      <c r="I56" s="1">
        <v>-640232.9</v>
      </c>
      <c r="J56" s="1">
        <v>1141744</v>
      </c>
      <c r="L56" s="1">
        <f aca="true" t="shared" si="30" ref="L56:L62">SQRT(E56^2+G56^2)</f>
        <v>903638.3007705404</v>
      </c>
      <c r="M56">
        <v>20</v>
      </c>
      <c r="N56" s="3">
        <f aca="true" t="shared" si="31" ref="N56:N62">L56/M56</f>
        <v>45181.91503852702</v>
      </c>
      <c r="O56" s="3">
        <f aca="true" t="shared" si="32" ref="O56:O62">N56*0.2248</f>
        <v>10156.894500660874</v>
      </c>
      <c r="P56" s="3">
        <f aca="true" t="shared" si="33" ref="P56:P62">-F56/M56</f>
        <v>-123149.5</v>
      </c>
      <c r="Q56" s="3">
        <f aca="true" t="shared" si="34" ref="Q56:Q62">P56*0.2248</f>
        <v>-27684.0076</v>
      </c>
      <c r="S56" s="2">
        <v>45796.77795</v>
      </c>
      <c r="T56" t="s">
        <v>33</v>
      </c>
      <c r="U56" s="9">
        <f aca="true" t="shared" si="35" ref="U56:U62">O56/(S56-Q56*(1-0.118))</f>
        <v>0.14465610833924433</v>
      </c>
      <c r="X56" s="9"/>
    </row>
    <row r="57" spans="1:24" ht="12.75">
      <c r="A57">
        <v>39</v>
      </c>
      <c r="B57" t="s">
        <v>34</v>
      </c>
      <c r="D57">
        <v>101</v>
      </c>
      <c r="E57" s="1">
        <v>9951.059</v>
      </c>
      <c r="F57" s="1">
        <v>1837204</v>
      </c>
      <c r="G57" s="1">
        <v>412970</v>
      </c>
      <c r="H57" s="1">
        <v>-337622.5</v>
      </c>
      <c r="I57" s="1">
        <v>-248666</v>
      </c>
      <c r="J57" s="1">
        <v>353002.7</v>
      </c>
      <c r="L57" s="1">
        <f t="shared" si="30"/>
        <v>413089.87457358657</v>
      </c>
      <c r="M57">
        <v>26</v>
      </c>
      <c r="N57" s="3">
        <f t="shared" si="31"/>
        <v>15888.0720989841</v>
      </c>
      <c r="O57" s="3">
        <f t="shared" si="32"/>
        <v>3571.6386078516257</v>
      </c>
      <c r="P57" s="3">
        <f t="shared" si="33"/>
        <v>-70661.69230769231</v>
      </c>
      <c r="Q57" s="3">
        <f t="shared" si="34"/>
        <v>-15884.748430769232</v>
      </c>
      <c r="S57" s="2">
        <v>45796.77795</v>
      </c>
      <c r="T57" t="s">
        <v>34</v>
      </c>
      <c r="U57" s="9">
        <f t="shared" si="35"/>
        <v>0.05971928167746813</v>
      </c>
      <c r="X57" s="9"/>
    </row>
    <row r="58" spans="1:24" ht="12.75">
      <c r="A58">
        <v>40</v>
      </c>
      <c r="B58" t="s">
        <v>35</v>
      </c>
      <c r="D58">
        <v>102</v>
      </c>
      <c r="E58" s="1">
        <v>-667830.8</v>
      </c>
      <c r="F58" s="1">
        <v>1720763</v>
      </c>
      <c r="G58" s="1">
        <v>467924.1</v>
      </c>
      <c r="H58" s="1">
        <v>-488546.3</v>
      </c>
      <c r="I58" s="1">
        <v>230676.9</v>
      </c>
      <c r="J58" s="1">
        <v>73625.38</v>
      </c>
      <c r="L58" s="1">
        <f t="shared" si="30"/>
        <v>815445.2408282546</v>
      </c>
      <c r="M58">
        <v>29</v>
      </c>
      <c r="N58" s="3">
        <f t="shared" si="31"/>
        <v>28118.801407870847</v>
      </c>
      <c r="O58" s="3">
        <f t="shared" si="32"/>
        <v>6321.106556489366</v>
      </c>
      <c r="P58" s="3">
        <f t="shared" si="33"/>
        <v>-59336.65517241379</v>
      </c>
      <c r="Q58" s="3">
        <f t="shared" si="34"/>
        <v>-13338.88008275862</v>
      </c>
      <c r="S58" s="2">
        <v>45796.77795</v>
      </c>
      <c r="T58" t="s">
        <v>35</v>
      </c>
      <c r="U58" s="9">
        <f t="shared" si="35"/>
        <v>0.10981450914113625</v>
      </c>
      <c r="X58" s="9"/>
    </row>
    <row r="59" spans="1:24" ht="12.75">
      <c r="A59">
        <v>41</v>
      </c>
      <c r="B59" t="s">
        <v>36</v>
      </c>
      <c r="D59">
        <v>103</v>
      </c>
      <c r="E59" s="1">
        <v>-7213.8</v>
      </c>
      <c r="F59" s="1">
        <v>2137917</v>
      </c>
      <c r="G59" s="1">
        <v>-390904</v>
      </c>
      <c r="H59" s="1">
        <v>-72630.69</v>
      </c>
      <c r="I59" s="1">
        <v>1611075</v>
      </c>
      <c r="J59" s="1">
        <v>398868.2</v>
      </c>
      <c r="L59" s="1">
        <f t="shared" si="30"/>
        <v>390970.5565978594</v>
      </c>
      <c r="M59">
        <v>32</v>
      </c>
      <c r="N59" s="3">
        <f t="shared" si="31"/>
        <v>12217.829893683107</v>
      </c>
      <c r="O59" s="3">
        <f t="shared" si="32"/>
        <v>2746.5681600999624</v>
      </c>
      <c r="P59" s="3">
        <f t="shared" si="33"/>
        <v>-66809.90625</v>
      </c>
      <c r="Q59" s="3">
        <f t="shared" si="34"/>
        <v>-15018.866925</v>
      </c>
      <c r="S59" s="2">
        <v>45796.77795</v>
      </c>
      <c r="T59" t="s">
        <v>36</v>
      </c>
      <c r="U59" s="9">
        <f t="shared" si="35"/>
        <v>0.04651776990992745</v>
      </c>
      <c r="X59" s="9"/>
    </row>
    <row r="60" spans="1:24" ht="12.75">
      <c r="A60">
        <v>42</v>
      </c>
      <c r="B60" t="s">
        <v>37</v>
      </c>
      <c r="D60">
        <v>111</v>
      </c>
      <c r="E60" s="1">
        <v>-2325.571</v>
      </c>
      <c r="F60" s="1">
        <v>1844417</v>
      </c>
      <c r="G60" s="1">
        <v>417189.9</v>
      </c>
      <c r="H60" s="1">
        <v>235845.2</v>
      </c>
      <c r="I60" s="1">
        <v>-282663.7</v>
      </c>
      <c r="J60" s="1">
        <v>362242.5</v>
      </c>
      <c r="L60" s="1">
        <f t="shared" si="30"/>
        <v>417196.38174663746</v>
      </c>
      <c r="M60">
        <v>26</v>
      </c>
      <c r="N60" s="3">
        <f t="shared" si="31"/>
        <v>16046.01468256298</v>
      </c>
      <c r="O60" s="3">
        <f t="shared" si="32"/>
        <v>3607.144100640158</v>
      </c>
      <c r="P60" s="3">
        <f t="shared" si="33"/>
        <v>-70939.11538461539</v>
      </c>
      <c r="Q60" s="3">
        <f t="shared" si="34"/>
        <v>-15947.11313846154</v>
      </c>
      <c r="S60" s="2">
        <v>45796.77795</v>
      </c>
      <c r="T60" t="s">
        <v>37</v>
      </c>
      <c r="U60" s="9">
        <f t="shared" si="35"/>
        <v>0.060257528355659194</v>
      </c>
      <c r="X60" s="9"/>
    </row>
    <row r="61" spans="1:24" ht="12.75">
      <c r="A61">
        <v>43</v>
      </c>
      <c r="B61" t="s">
        <v>38</v>
      </c>
      <c r="D61">
        <v>112</v>
      </c>
      <c r="E61" s="1">
        <v>649518.6</v>
      </c>
      <c r="F61" s="1">
        <v>1745280</v>
      </c>
      <c r="G61" s="1">
        <v>462441</v>
      </c>
      <c r="H61" s="1">
        <v>401232.4</v>
      </c>
      <c r="I61" s="1">
        <v>169442.9</v>
      </c>
      <c r="J61" s="1">
        <v>99881.49</v>
      </c>
      <c r="L61" s="1">
        <f t="shared" si="30"/>
        <v>797324.3318919598</v>
      </c>
      <c r="M61">
        <v>29</v>
      </c>
      <c r="N61" s="3">
        <f t="shared" si="31"/>
        <v>27493.942479033096</v>
      </c>
      <c r="O61" s="3">
        <f t="shared" si="32"/>
        <v>6180.63826928664</v>
      </c>
      <c r="P61" s="3">
        <f t="shared" si="33"/>
        <v>-60182.06896551724</v>
      </c>
      <c r="Q61" s="3">
        <f t="shared" si="34"/>
        <v>-13528.929103448276</v>
      </c>
      <c r="S61" s="2">
        <v>45796.77795</v>
      </c>
      <c r="T61" t="s">
        <v>38</v>
      </c>
      <c r="U61" s="9">
        <f t="shared" si="35"/>
        <v>0.10706242711826802</v>
      </c>
      <c r="X61" s="9"/>
    </row>
    <row r="62" spans="1:24" ht="12.75">
      <c r="A62">
        <v>44</v>
      </c>
      <c r="B62" t="s">
        <v>39</v>
      </c>
      <c r="D62">
        <v>113</v>
      </c>
      <c r="E62" s="1">
        <v>-7213.8</v>
      </c>
      <c r="F62" s="1">
        <v>2137917</v>
      </c>
      <c r="G62" s="1">
        <v>-390904</v>
      </c>
      <c r="H62" s="1">
        <v>-72630.69</v>
      </c>
      <c r="I62" s="1">
        <v>1611075</v>
      </c>
      <c r="J62" s="1">
        <v>398868.2</v>
      </c>
      <c r="L62" s="1">
        <f t="shared" si="30"/>
        <v>390970.5565978594</v>
      </c>
      <c r="M62">
        <v>32</v>
      </c>
      <c r="N62" s="3">
        <f t="shared" si="31"/>
        <v>12217.829893683107</v>
      </c>
      <c r="O62" s="3">
        <f t="shared" si="32"/>
        <v>2746.5681600999624</v>
      </c>
      <c r="P62" s="3">
        <f t="shared" si="33"/>
        <v>-66809.90625</v>
      </c>
      <c r="Q62" s="3">
        <f t="shared" si="34"/>
        <v>-15018.866925</v>
      </c>
      <c r="S62" s="2">
        <v>45796.77795</v>
      </c>
      <c r="T62" t="s">
        <v>39</v>
      </c>
      <c r="U62" s="9">
        <f t="shared" si="35"/>
        <v>0.04651776990992745</v>
      </c>
      <c r="X62" s="9"/>
    </row>
    <row r="63" spans="14:24" ht="12.75">
      <c r="N63" s="5" t="s">
        <v>45</v>
      </c>
      <c r="O63" s="5">
        <f>MAX(O56:O62)</f>
        <v>10156.894500660874</v>
      </c>
      <c r="P63" s="5"/>
      <c r="Q63" s="5">
        <f>MAX(Q56:Q62)</f>
        <v>-13338.88008275862</v>
      </c>
      <c r="U63" s="10">
        <f>MAX(U56:U62)</f>
        <v>0.14465610833924433</v>
      </c>
      <c r="X63" s="10"/>
    </row>
    <row r="65" spans="16:17" ht="12.75">
      <c r="P65" s="12" t="s">
        <v>43</v>
      </c>
      <c r="Q65" s="12"/>
    </row>
    <row r="66" spans="16:17" ht="12.75">
      <c r="P66" s="12"/>
      <c r="Q66" s="12"/>
    </row>
    <row r="67" spans="16:17" ht="12.75">
      <c r="P67" s="13"/>
      <c r="Q67" s="13"/>
    </row>
    <row r="68" spans="16:17" ht="12.75">
      <c r="P68" s="13"/>
      <c r="Q68" s="13"/>
    </row>
    <row r="69" spans="16:17" ht="12.75">
      <c r="P69" s="13"/>
      <c r="Q69" s="13"/>
    </row>
  </sheetData>
  <mergeCells count="3">
    <mergeCell ref="P65:Q69"/>
    <mergeCell ref="U2:U3"/>
    <mergeCell ref="N2:Q2"/>
  </mergeCells>
  <conditionalFormatting sqref="X4:X54 U4:U54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fitToHeight="0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69"/>
  <sheetViews>
    <sheetView workbookViewId="0" topLeftCell="A58">
      <selection activeCell="A1" sqref="A1"/>
    </sheetView>
  </sheetViews>
  <sheetFormatPr defaultColWidth="9.140625" defaultRowHeight="12.75"/>
  <cols>
    <col min="3" max="3" width="6.421875" style="1" customWidth="1"/>
    <col min="5" max="7" width="9.140625" style="1" customWidth="1"/>
    <col min="8" max="10" width="9.140625" style="1" hidden="1" customWidth="1"/>
    <col min="11" max="11" width="3.57421875" style="0" customWidth="1"/>
    <col min="12" max="12" width="9.140625" style="1" customWidth="1"/>
    <col min="14" max="14" width="12.8515625" style="2" customWidth="1"/>
    <col min="15" max="15" width="9.140625" style="1" customWidth="1"/>
    <col min="18" max="18" width="2.57421875" style="0" customWidth="1"/>
    <col min="19" max="19" width="13.140625" style="2" customWidth="1"/>
    <col min="21" max="21" width="12.28125" style="9" customWidth="1"/>
    <col min="22" max="22" width="9.140625" style="1" customWidth="1"/>
    <col min="23" max="23" width="2.8515625" style="0" customWidth="1"/>
  </cols>
  <sheetData>
    <row r="1" ht="12.75">
      <c r="A1" s="4" t="s">
        <v>76</v>
      </c>
    </row>
    <row r="2" spans="1:21" ht="12.75" customHeight="1">
      <c r="A2" s="4"/>
      <c r="F2" s="1" t="s">
        <v>46</v>
      </c>
      <c r="L2" s="1" t="s">
        <v>50</v>
      </c>
      <c r="N2" s="15" t="s">
        <v>55</v>
      </c>
      <c r="O2" s="15"/>
      <c r="P2" s="15"/>
      <c r="Q2" s="15"/>
      <c r="S2" s="2" t="s">
        <v>51</v>
      </c>
      <c r="U2" s="14" t="s">
        <v>48</v>
      </c>
    </row>
    <row r="3" spans="1:21" ht="12.75">
      <c r="A3" s="4" t="s">
        <v>49</v>
      </c>
      <c r="E3" s="1" t="s">
        <v>52</v>
      </c>
      <c r="F3" s="1" t="s">
        <v>53</v>
      </c>
      <c r="G3" s="1" t="s">
        <v>54</v>
      </c>
      <c r="H3" s="1" t="s">
        <v>0</v>
      </c>
      <c r="I3" s="1" t="s">
        <v>1</v>
      </c>
      <c r="J3" s="1" t="s">
        <v>2</v>
      </c>
      <c r="L3" s="1" t="s">
        <v>40</v>
      </c>
      <c r="M3" s="1" t="s">
        <v>41</v>
      </c>
      <c r="N3" s="2" t="s">
        <v>56</v>
      </c>
      <c r="O3" s="2" t="s">
        <v>42</v>
      </c>
      <c r="P3" s="2" t="s">
        <v>57</v>
      </c>
      <c r="Q3" s="2" t="s">
        <v>42</v>
      </c>
      <c r="S3" s="2" t="s">
        <v>47</v>
      </c>
      <c r="U3" s="14"/>
    </row>
    <row r="4" spans="1:24" ht="12.75">
      <c r="A4">
        <v>29</v>
      </c>
      <c r="B4" t="s">
        <v>31</v>
      </c>
      <c r="C4" s="1">
        <v>1</v>
      </c>
      <c r="D4">
        <v>113</v>
      </c>
      <c r="E4" s="1">
        <v>-394055.3</v>
      </c>
      <c r="F4" s="1">
        <v>-178844.1</v>
      </c>
      <c r="G4" s="1">
        <v>-198320.5</v>
      </c>
      <c r="H4" s="1">
        <v>-108759.8</v>
      </c>
      <c r="I4" s="1">
        <v>668118.9</v>
      </c>
      <c r="J4" s="1">
        <v>-378642.2</v>
      </c>
      <c r="L4" s="1">
        <f>SQRT(E4^2+G4^2)</f>
        <v>441146.9145061994</v>
      </c>
      <c r="M4">
        <v>16</v>
      </c>
      <c r="N4" s="6">
        <f>IF(M4=0,0,L4/M4)</f>
        <v>27571.682156637464</v>
      </c>
      <c r="O4" s="6">
        <f>N4*0.2248</f>
        <v>6198.114148812102</v>
      </c>
      <c r="P4" s="6">
        <f>IF(M4=0,0,-F4/M4)</f>
        <v>11177.75625</v>
      </c>
      <c r="Q4" s="6">
        <f>P4*0.2248</f>
        <v>2512.759605</v>
      </c>
      <c r="S4" s="2">
        <v>45796.77795</v>
      </c>
      <c r="T4" t="s">
        <v>31</v>
      </c>
      <c r="U4" s="9">
        <f>IF(M4=0,L4/F4,O4/(S4-Q4*(1-0.118)))</f>
        <v>0.14222211169111967</v>
      </c>
      <c r="X4" s="9"/>
    </row>
    <row r="5" spans="1:24" ht="12.75">
      <c r="A5">
        <v>30</v>
      </c>
      <c r="B5" t="s">
        <v>32</v>
      </c>
      <c r="C5" s="1">
        <v>2</v>
      </c>
      <c r="D5">
        <v>113</v>
      </c>
      <c r="E5" s="1">
        <v>279248.5</v>
      </c>
      <c r="F5" s="1">
        <v>-203283.3</v>
      </c>
      <c r="G5" s="1">
        <v>-49647.31</v>
      </c>
      <c r="H5" s="1">
        <v>101099</v>
      </c>
      <c r="I5" s="1">
        <v>303306.3</v>
      </c>
      <c r="J5" s="1">
        <v>-474364.7</v>
      </c>
      <c r="L5" s="1">
        <f>SQRT(E5^2+G5^2)</f>
        <v>283627.53770127136</v>
      </c>
      <c r="M5">
        <v>16</v>
      </c>
      <c r="N5" s="6">
        <f>IF(M5=0,0,L5/M5)</f>
        <v>17726.72110632946</v>
      </c>
      <c r="O5" s="6">
        <f>N5*0.2248</f>
        <v>3984.9669047028624</v>
      </c>
      <c r="P5" s="6">
        <f>IF(M5=0,0,-F5/M5)</f>
        <v>12705.20625</v>
      </c>
      <c r="Q5" s="6">
        <f>P5*0.2248</f>
        <v>2856.130365</v>
      </c>
      <c r="S5" s="2">
        <v>45796.77795</v>
      </c>
      <c r="T5" t="s">
        <v>32</v>
      </c>
      <c r="U5" s="9">
        <f>IF(M5=0,L5/F5,O5/(S5-Q5*(1-0.118)))</f>
        <v>0.0920790517503344</v>
      </c>
      <c r="X5" s="9"/>
    </row>
    <row r="6" spans="1:24" ht="12.75">
      <c r="A6">
        <v>37</v>
      </c>
      <c r="B6" t="s">
        <v>64</v>
      </c>
      <c r="C6" s="1">
        <v>3</v>
      </c>
      <c r="D6">
        <v>113</v>
      </c>
      <c r="E6">
        <v>439564.8</v>
      </c>
      <c r="F6">
        <v>1477541</v>
      </c>
      <c r="G6">
        <v>-124566.7</v>
      </c>
      <c r="H6">
        <v>-573708.5</v>
      </c>
      <c r="I6">
        <v>354696.2</v>
      </c>
      <c r="J6">
        <v>753328.8</v>
      </c>
      <c r="L6" s="1">
        <f>SQRT(E6^2+G6^2)</f>
        <v>456874.24544170796</v>
      </c>
      <c r="M6">
        <v>0</v>
      </c>
      <c r="N6" s="6">
        <f>IF(M6=0,0,L6/M6)</f>
        <v>0</v>
      </c>
      <c r="O6" s="6">
        <f>N6*0.2248</f>
        <v>0</v>
      </c>
      <c r="P6" s="6">
        <f>IF(M6=0,0,-F6/M6)</f>
        <v>0</v>
      </c>
      <c r="Q6" s="6">
        <f>P6*0.2248</f>
        <v>0</v>
      </c>
      <c r="S6" s="2">
        <v>45796.77795</v>
      </c>
      <c r="T6" t="s">
        <v>64</v>
      </c>
      <c r="U6" s="9">
        <f>IF(M6=0,L6/F6,O6/(S6-Q6*(1-0.118)))</f>
        <v>0.3092125669891448</v>
      </c>
      <c r="X6" s="9"/>
    </row>
    <row r="7" spans="1:24" ht="12.75">
      <c r="A7">
        <v>44</v>
      </c>
      <c r="B7" t="s">
        <v>71</v>
      </c>
      <c r="C7" s="1">
        <v>4</v>
      </c>
      <c r="D7">
        <v>113</v>
      </c>
      <c r="E7">
        <v>-394358.4</v>
      </c>
      <c r="F7">
        <v>1393394</v>
      </c>
      <c r="G7">
        <v>-184011.2</v>
      </c>
      <c r="H7">
        <v>558938</v>
      </c>
      <c r="I7">
        <v>360891.5</v>
      </c>
      <c r="J7">
        <v>715894.3</v>
      </c>
      <c r="L7" s="1">
        <f>SQRT(E7^2+G7^2)</f>
        <v>435176.5956206745</v>
      </c>
      <c r="M7">
        <v>0</v>
      </c>
      <c r="N7" s="6">
        <f>IF(M7=0,0,L7/M7)</f>
        <v>0</v>
      </c>
      <c r="O7" s="6">
        <f>N7*0.2248</f>
        <v>0</v>
      </c>
      <c r="P7" s="6">
        <f>IF(M7=0,0,-F7/M7)</f>
        <v>0</v>
      </c>
      <c r="Q7" s="6">
        <f>P7*0.2248</f>
        <v>0</v>
      </c>
      <c r="S7" s="2">
        <v>45796.77795</v>
      </c>
      <c r="T7" t="s">
        <v>71</v>
      </c>
      <c r="U7" s="9">
        <f>IF(M7=0,L7/F7,O7/(S7-Q7*(1-0.118)))</f>
        <v>0.3123141018410259</v>
      </c>
      <c r="X7" s="9"/>
    </row>
    <row r="8" spans="1:24" ht="12.75">
      <c r="A8">
        <v>45</v>
      </c>
      <c r="C8" s="1">
        <v>5</v>
      </c>
      <c r="N8" s="6"/>
      <c r="O8" s="6"/>
      <c r="P8" s="6"/>
      <c r="Q8" s="6"/>
      <c r="X8" s="9"/>
    </row>
    <row r="9" spans="1:24" ht="12.75">
      <c r="A9">
        <v>21</v>
      </c>
      <c r="B9" t="s">
        <v>23</v>
      </c>
      <c r="C9" s="1">
        <v>6</v>
      </c>
      <c r="D9">
        <v>112</v>
      </c>
      <c r="E9" s="1">
        <v>-220195.4</v>
      </c>
      <c r="F9" s="1">
        <v>46659.19</v>
      </c>
      <c r="G9" s="1">
        <v>-71369.78</v>
      </c>
      <c r="H9" s="1">
        <v>20695.48</v>
      </c>
      <c r="I9" s="1">
        <v>280187.5</v>
      </c>
      <c r="J9" s="1">
        <v>-19276.93</v>
      </c>
      <c r="L9" s="1">
        <f aca="true" t="shared" si="0" ref="L9:L16">SQRT(E9^2+G9^2)</f>
        <v>231472.8054835133</v>
      </c>
      <c r="M9">
        <v>5</v>
      </c>
      <c r="N9" s="6">
        <f aca="true" t="shared" si="1" ref="N9:N16">IF(M9=0,0,L9/M9)</f>
        <v>46294.56109670266</v>
      </c>
      <c r="O9" s="6">
        <f aca="true" t="shared" si="2" ref="O9:O16">N9*0.2248</f>
        <v>10407.017334538757</v>
      </c>
      <c r="P9" s="6">
        <f aca="true" t="shared" si="3" ref="P9:P16">IF(M9=0,0,-F9/M9)</f>
        <v>-9331.838</v>
      </c>
      <c r="Q9" s="6">
        <f aca="true" t="shared" si="4" ref="Q9:Q16">P9*0.2248</f>
        <v>-2097.7971824</v>
      </c>
      <c r="S9" s="2">
        <v>45796.77795</v>
      </c>
      <c r="T9" t="s">
        <v>23</v>
      </c>
      <c r="U9" s="9">
        <f aca="true" t="shared" si="5" ref="U9:U16">IF(M9=0,L9/F9,O9/(S9-Q9*(1-0.118)))</f>
        <v>0.21841899124191946</v>
      </c>
      <c r="X9" s="9"/>
    </row>
    <row r="10" spans="1:24" ht="12.75">
      <c r="A10">
        <v>22</v>
      </c>
      <c r="B10" t="s">
        <v>24</v>
      </c>
      <c r="C10" s="1">
        <v>7</v>
      </c>
      <c r="D10">
        <v>112</v>
      </c>
      <c r="E10" s="1">
        <v>-159157.1</v>
      </c>
      <c r="F10" s="1">
        <v>-239363.2</v>
      </c>
      <c r="G10" s="1">
        <v>85035.74</v>
      </c>
      <c r="H10" s="1">
        <v>-213245.3</v>
      </c>
      <c r="I10" s="1">
        <v>-11260.92</v>
      </c>
      <c r="J10" s="1">
        <v>-399357.2</v>
      </c>
      <c r="L10" s="1">
        <f t="shared" si="0"/>
        <v>180449.60392795992</v>
      </c>
      <c r="M10">
        <v>5</v>
      </c>
      <c r="N10" s="6">
        <f t="shared" si="1"/>
        <v>36089.92078559198</v>
      </c>
      <c r="O10" s="6">
        <f t="shared" si="2"/>
        <v>8113.014192601077</v>
      </c>
      <c r="P10" s="6">
        <f t="shared" si="3"/>
        <v>47872.64</v>
      </c>
      <c r="Q10" s="6">
        <f t="shared" si="4"/>
        <v>10761.769472</v>
      </c>
      <c r="S10" s="2">
        <v>45796.77795</v>
      </c>
      <c r="T10" t="s">
        <v>24</v>
      </c>
      <c r="U10" s="9">
        <f t="shared" si="5"/>
        <v>0.2234688651228402</v>
      </c>
      <c r="X10" s="9"/>
    </row>
    <row r="11" spans="1:24" ht="12.75">
      <c r="A11">
        <v>23</v>
      </c>
      <c r="B11" t="s">
        <v>25</v>
      </c>
      <c r="C11" s="1">
        <v>8</v>
      </c>
      <c r="D11">
        <v>112</v>
      </c>
      <c r="E11" s="1">
        <v>8817.677</v>
      </c>
      <c r="F11" s="1">
        <v>-47413.05</v>
      </c>
      <c r="G11" s="1">
        <v>38147.63</v>
      </c>
      <c r="H11" s="1">
        <v>-22895.28</v>
      </c>
      <c r="I11" s="1">
        <v>-84341.71</v>
      </c>
      <c r="J11" s="1">
        <v>-98777.86</v>
      </c>
      <c r="L11" s="1">
        <f t="shared" si="0"/>
        <v>39153.45581546064</v>
      </c>
      <c r="M11">
        <v>2</v>
      </c>
      <c r="N11" s="6">
        <f t="shared" si="1"/>
        <v>19576.72790773032</v>
      </c>
      <c r="O11" s="6">
        <f t="shared" si="2"/>
        <v>4400.848433657776</v>
      </c>
      <c r="P11" s="6">
        <f t="shared" si="3"/>
        <v>23706.525</v>
      </c>
      <c r="Q11" s="6">
        <f t="shared" si="4"/>
        <v>5329.226820000001</v>
      </c>
      <c r="S11" s="2">
        <v>45796.77795</v>
      </c>
      <c r="T11" t="s">
        <v>25</v>
      </c>
      <c r="U11" s="9">
        <f t="shared" si="5"/>
        <v>0.10708598429369737</v>
      </c>
      <c r="X11" s="9"/>
    </row>
    <row r="12" spans="1:24" ht="12.75">
      <c r="A12">
        <v>25</v>
      </c>
      <c r="B12" t="s">
        <v>27</v>
      </c>
      <c r="C12" s="1">
        <v>9</v>
      </c>
      <c r="D12">
        <v>112</v>
      </c>
      <c r="E12" s="1">
        <v>-16443.23</v>
      </c>
      <c r="F12" s="1">
        <v>-247901.3</v>
      </c>
      <c r="G12" s="1">
        <v>-82031.51</v>
      </c>
      <c r="H12" s="1">
        <v>53907.86</v>
      </c>
      <c r="I12" s="1">
        <v>187311.8</v>
      </c>
      <c r="J12" s="1">
        <v>-563995.7</v>
      </c>
      <c r="L12" s="1">
        <f t="shared" si="0"/>
        <v>83663.3040568743</v>
      </c>
      <c r="M12">
        <v>6</v>
      </c>
      <c r="N12" s="6">
        <f t="shared" si="1"/>
        <v>13943.88400947905</v>
      </c>
      <c r="O12" s="6">
        <f t="shared" si="2"/>
        <v>3134.5851253308906</v>
      </c>
      <c r="P12" s="6">
        <f t="shared" si="3"/>
        <v>41316.88333333333</v>
      </c>
      <c r="Q12" s="6">
        <f t="shared" si="4"/>
        <v>9288.035373333332</v>
      </c>
      <c r="S12" s="2">
        <v>45796.77795</v>
      </c>
      <c r="T12" t="s">
        <v>27</v>
      </c>
      <c r="U12" s="9">
        <f t="shared" si="5"/>
        <v>0.08335613798460381</v>
      </c>
      <c r="X12" s="9"/>
    </row>
    <row r="13" spans="1:25" ht="12.75">
      <c r="A13">
        <v>26</v>
      </c>
      <c r="B13" t="s">
        <v>28</v>
      </c>
      <c r="C13" s="1">
        <v>10</v>
      </c>
      <c r="D13">
        <v>112</v>
      </c>
      <c r="E13" s="1">
        <v>-39899.36</v>
      </c>
      <c r="F13" s="1">
        <v>160433.2</v>
      </c>
      <c r="G13" s="1">
        <v>-78878.41</v>
      </c>
      <c r="H13" s="1">
        <v>-135382.9</v>
      </c>
      <c r="I13" s="1">
        <v>79756</v>
      </c>
      <c r="J13" s="1">
        <v>306095.1</v>
      </c>
      <c r="L13" s="1">
        <f t="shared" si="0"/>
        <v>88395.48909609416</v>
      </c>
      <c r="M13">
        <v>3</v>
      </c>
      <c r="N13" s="6">
        <f t="shared" si="1"/>
        <v>29465.163032031385</v>
      </c>
      <c r="O13" s="6">
        <f t="shared" si="2"/>
        <v>6623.768649600655</v>
      </c>
      <c r="P13" s="6">
        <f t="shared" si="3"/>
        <v>-53477.73333333334</v>
      </c>
      <c r="Q13" s="6">
        <f t="shared" si="4"/>
        <v>-12021.794453333334</v>
      </c>
      <c r="S13" s="2">
        <v>45796.77795</v>
      </c>
      <c r="T13" t="s">
        <v>28</v>
      </c>
      <c r="U13" s="9">
        <f t="shared" si="5"/>
        <v>0.11744270518337137</v>
      </c>
      <c r="X13" s="9"/>
      <c r="Y13" s="2"/>
    </row>
    <row r="14" spans="1:25" ht="12.75">
      <c r="A14">
        <v>24</v>
      </c>
      <c r="B14" t="s">
        <v>26</v>
      </c>
      <c r="C14" s="1">
        <v>11</v>
      </c>
      <c r="D14">
        <v>112</v>
      </c>
      <c r="E14" s="1">
        <v>58014.58</v>
      </c>
      <c r="F14" s="1">
        <v>249341</v>
      </c>
      <c r="G14" s="1">
        <v>92643.54</v>
      </c>
      <c r="H14" s="1">
        <v>-125271.8</v>
      </c>
      <c r="I14" s="1">
        <v>-150165.8</v>
      </c>
      <c r="J14" s="1">
        <v>199763.8</v>
      </c>
      <c r="L14" s="1">
        <f t="shared" si="0"/>
        <v>109309.27223391435</v>
      </c>
      <c r="M14">
        <v>8</v>
      </c>
      <c r="N14" s="6">
        <f t="shared" si="1"/>
        <v>13663.659029239294</v>
      </c>
      <c r="O14" s="6">
        <f t="shared" si="2"/>
        <v>3071.590549772993</v>
      </c>
      <c r="P14" s="6">
        <f t="shared" si="3"/>
        <v>-31167.625</v>
      </c>
      <c r="Q14" s="6">
        <f t="shared" si="4"/>
        <v>-7006.4821</v>
      </c>
      <c r="S14" s="2">
        <v>45796.77795</v>
      </c>
      <c r="T14" t="s">
        <v>26</v>
      </c>
      <c r="U14" s="9">
        <f t="shared" si="5"/>
        <v>0.05909576127031384</v>
      </c>
      <c r="X14" s="9"/>
      <c r="Y14" s="2"/>
    </row>
    <row r="15" spans="1:25" ht="12.75">
      <c r="A15">
        <v>36</v>
      </c>
      <c r="B15" t="s">
        <v>63</v>
      </c>
      <c r="C15" s="1">
        <v>12</v>
      </c>
      <c r="D15">
        <v>112</v>
      </c>
      <c r="E15">
        <v>697511.1</v>
      </c>
      <c r="F15">
        <v>853924</v>
      </c>
      <c r="G15">
        <v>165646.1</v>
      </c>
      <c r="H15">
        <v>-135670.9</v>
      </c>
      <c r="I15">
        <v>96230.67</v>
      </c>
      <c r="J15">
        <v>446916.2</v>
      </c>
      <c r="L15" s="1">
        <f t="shared" si="0"/>
        <v>716910.2908094011</v>
      </c>
      <c r="M15">
        <v>3</v>
      </c>
      <c r="N15" s="6">
        <f t="shared" si="1"/>
        <v>238970.09693646702</v>
      </c>
      <c r="O15" s="6">
        <f t="shared" si="2"/>
        <v>53720.47779131778</v>
      </c>
      <c r="P15" s="6">
        <f t="shared" si="3"/>
        <v>-284641.3333333333</v>
      </c>
      <c r="Q15" s="6">
        <f t="shared" si="4"/>
        <v>-63987.371733333326</v>
      </c>
      <c r="S15" s="2">
        <v>45796.77795</v>
      </c>
      <c r="T15" t="s">
        <v>63</v>
      </c>
      <c r="U15" s="9">
        <f t="shared" si="5"/>
        <v>0.5254677216475178</v>
      </c>
      <c r="X15" s="9"/>
      <c r="Y15" s="2"/>
    </row>
    <row r="16" spans="1:24" ht="12.75">
      <c r="A16">
        <v>43</v>
      </c>
      <c r="B16" t="s">
        <v>70</v>
      </c>
      <c r="C16" s="1">
        <v>13</v>
      </c>
      <c r="D16">
        <v>112</v>
      </c>
      <c r="E16">
        <v>135992.5</v>
      </c>
      <c r="F16">
        <v>1509842</v>
      </c>
      <c r="G16">
        <v>19473.99</v>
      </c>
      <c r="H16">
        <v>708724</v>
      </c>
      <c r="I16">
        <v>31809.1</v>
      </c>
      <c r="J16">
        <v>778396.9</v>
      </c>
      <c r="L16" s="1">
        <f t="shared" si="0"/>
        <v>137379.75230276876</v>
      </c>
      <c r="M16">
        <v>0</v>
      </c>
      <c r="N16" s="6">
        <f t="shared" si="1"/>
        <v>0</v>
      </c>
      <c r="O16" s="6">
        <f t="shared" si="2"/>
        <v>0</v>
      </c>
      <c r="P16" s="6">
        <f t="shared" si="3"/>
        <v>0</v>
      </c>
      <c r="Q16" s="6">
        <f t="shared" si="4"/>
        <v>0</v>
      </c>
      <c r="S16" s="2">
        <v>45796.77795</v>
      </c>
      <c r="T16" t="s">
        <v>70</v>
      </c>
      <c r="U16" s="9">
        <f t="shared" si="5"/>
        <v>0.09098948916692526</v>
      </c>
      <c r="X16" s="9"/>
    </row>
    <row r="17" spans="1:24" ht="12.75">
      <c r="A17">
        <v>46</v>
      </c>
      <c r="C17" s="1">
        <v>14</v>
      </c>
      <c r="N17" s="6"/>
      <c r="O17" s="6"/>
      <c r="P17" s="6"/>
      <c r="Q17" s="6"/>
      <c r="X17" s="9"/>
    </row>
    <row r="18" spans="1:24" ht="12.75">
      <c r="A18">
        <v>10</v>
      </c>
      <c r="B18" t="s">
        <v>12</v>
      </c>
      <c r="C18" s="1">
        <v>15</v>
      </c>
      <c r="D18">
        <v>111</v>
      </c>
      <c r="E18" s="1">
        <v>-218297.9</v>
      </c>
      <c r="F18" s="1">
        <v>213333.2</v>
      </c>
      <c r="G18" s="1">
        <v>-21933.26</v>
      </c>
      <c r="H18" s="1">
        <v>223363.8</v>
      </c>
      <c r="I18" s="1">
        <v>265641.8</v>
      </c>
      <c r="J18" s="1">
        <v>104054.2</v>
      </c>
      <c r="L18" s="1">
        <f aca="true" t="shared" si="6" ref="L18:L24">SQRT(E18^2+G18^2)</f>
        <v>219396.9941422115</v>
      </c>
      <c r="M18">
        <v>9</v>
      </c>
      <c r="N18" s="6">
        <f aca="true" t="shared" si="7" ref="N18:N24">IF(M18=0,0,L18/M18)</f>
        <v>24377.443793579056</v>
      </c>
      <c r="O18" s="6">
        <f aca="true" t="shared" si="8" ref="O18:O24">N18*0.2248</f>
        <v>5480.049364796571</v>
      </c>
      <c r="P18" s="6">
        <f aca="true" t="shared" si="9" ref="P18:P24">IF(M18=0,0,-F18/M18)</f>
        <v>-23703.68888888889</v>
      </c>
      <c r="Q18" s="6">
        <f aca="true" t="shared" si="10" ref="Q18:Q24">P18*0.2248</f>
        <v>-5328.589262222223</v>
      </c>
      <c r="S18" s="2">
        <v>45796.77795</v>
      </c>
      <c r="T18" t="s">
        <v>12</v>
      </c>
      <c r="U18" s="9">
        <f aca="true" t="shared" si="11" ref="U18:U24">IF(M18=0,L18/F18,O18/(S18-Q18*(1-0.118)))</f>
        <v>0.10852314909797907</v>
      </c>
      <c r="W18" s="2"/>
      <c r="X18" s="9"/>
    </row>
    <row r="19" spans="1:24" ht="12.75">
      <c r="A19">
        <v>11</v>
      </c>
      <c r="B19" t="s">
        <v>13</v>
      </c>
      <c r="C19" s="1">
        <v>16</v>
      </c>
      <c r="D19">
        <v>111</v>
      </c>
      <c r="E19" s="1">
        <v>-112270.6</v>
      </c>
      <c r="F19" s="1">
        <v>-299011.6</v>
      </c>
      <c r="G19" s="1">
        <v>-40010.33</v>
      </c>
      <c r="H19" s="1">
        <v>-235037.8</v>
      </c>
      <c r="I19" s="1">
        <v>194976.8</v>
      </c>
      <c r="J19" s="1">
        <v>-628983.3</v>
      </c>
      <c r="L19" s="1">
        <f t="shared" si="6"/>
        <v>119186.88741245364</v>
      </c>
      <c r="M19">
        <v>6</v>
      </c>
      <c r="N19" s="6">
        <f t="shared" si="7"/>
        <v>19864.48123540894</v>
      </c>
      <c r="O19" s="6">
        <f t="shared" si="8"/>
        <v>4465.53538171993</v>
      </c>
      <c r="P19" s="6">
        <f t="shared" si="9"/>
        <v>49835.26666666666</v>
      </c>
      <c r="Q19" s="6">
        <f t="shared" si="10"/>
        <v>11202.967946666666</v>
      </c>
      <c r="S19" s="2">
        <v>45796.77795</v>
      </c>
      <c r="T19" t="s">
        <v>13</v>
      </c>
      <c r="U19" s="9">
        <f t="shared" si="11"/>
        <v>0.12433358932783917</v>
      </c>
      <c r="X19" s="9"/>
    </row>
    <row r="20" spans="1:24" ht="12.75">
      <c r="A20">
        <v>13</v>
      </c>
      <c r="B20" t="s">
        <v>15</v>
      </c>
      <c r="C20" s="1">
        <v>17</v>
      </c>
      <c r="D20">
        <v>111</v>
      </c>
      <c r="E20" s="1">
        <v>52539.36</v>
      </c>
      <c r="F20" s="1">
        <v>-49587.17</v>
      </c>
      <c r="G20" s="1">
        <v>-93111.03</v>
      </c>
      <c r="H20" s="1">
        <v>29831.68</v>
      </c>
      <c r="I20" s="1">
        <v>259826.5</v>
      </c>
      <c r="J20" s="1">
        <v>-118204.5</v>
      </c>
      <c r="L20" s="1">
        <f t="shared" si="6"/>
        <v>106911.40377373454</v>
      </c>
      <c r="M20">
        <v>2</v>
      </c>
      <c r="N20" s="6">
        <f t="shared" si="7"/>
        <v>53455.70188686727</v>
      </c>
      <c r="O20" s="6">
        <f t="shared" si="8"/>
        <v>12016.841784167762</v>
      </c>
      <c r="P20" s="6">
        <f t="shared" si="9"/>
        <v>24793.585</v>
      </c>
      <c r="Q20" s="6">
        <f t="shared" si="10"/>
        <v>5573.597908</v>
      </c>
      <c r="S20" s="2">
        <v>45796.77795</v>
      </c>
      <c r="T20" t="s">
        <v>15</v>
      </c>
      <c r="U20" s="9">
        <f t="shared" si="11"/>
        <v>0.29394783851012707</v>
      </c>
      <c r="X20" s="9"/>
    </row>
    <row r="21" spans="1:24" ht="12.75">
      <c r="A21">
        <v>14</v>
      </c>
      <c r="B21" t="s">
        <v>16</v>
      </c>
      <c r="C21" s="1">
        <v>18</v>
      </c>
      <c r="D21">
        <v>111</v>
      </c>
      <c r="E21" s="1">
        <v>75622.57</v>
      </c>
      <c r="F21" s="1">
        <v>-142397.1</v>
      </c>
      <c r="G21" s="1">
        <v>-94692.06</v>
      </c>
      <c r="H21" s="1">
        <v>146152.2</v>
      </c>
      <c r="I21" s="1">
        <v>257338.6</v>
      </c>
      <c r="J21" s="1">
        <v>-277338.5</v>
      </c>
      <c r="L21" s="1">
        <f t="shared" si="6"/>
        <v>121183.16434409733</v>
      </c>
      <c r="M21">
        <v>4</v>
      </c>
      <c r="N21" s="6">
        <f t="shared" si="7"/>
        <v>30295.791086024332</v>
      </c>
      <c r="O21" s="6">
        <f t="shared" si="8"/>
        <v>6810.49383613827</v>
      </c>
      <c r="P21" s="6">
        <f t="shared" si="9"/>
        <v>35599.275</v>
      </c>
      <c r="Q21" s="6">
        <f t="shared" si="10"/>
        <v>8002.71702</v>
      </c>
      <c r="S21" s="2">
        <v>45796.77795</v>
      </c>
      <c r="T21" t="s">
        <v>16</v>
      </c>
      <c r="U21" s="9">
        <f t="shared" si="11"/>
        <v>0.1758073921956264</v>
      </c>
      <c r="X21" s="9"/>
    </row>
    <row r="22" spans="1:24" ht="12.75">
      <c r="A22">
        <v>12</v>
      </c>
      <c r="B22" t="s">
        <v>14</v>
      </c>
      <c r="C22" s="1">
        <v>19</v>
      </c>
      <c r="D22">
        <v>111</v>
      </c>
      <c r="E22" s="1">
        <v>-153096.3</v>
      </c>
      <c r="F22" s="1">
        <v>272493.1</v>
      </c>
      <c r="G22" s="1">
        <v>139967.9</v>
      </c>
      <c r="H22" s="1">
        <v>-310968.8</v>
      </c>
      <c r="I22" s="1">
        <v>-310999.9</v>
      </c>
      <c r="J22" s="1">
        <v>267681.7</v>
      </c>
      <c r="L22" s="1">
        <f t="shared" si="6"/>
        <v>207435.50830101385</v>
      </c>
      <c r="M22">
        <v>5</v>
      </c>
      <c r="N22" s="6">
        <f t="shared" si="7"/>
        <v>41487.10166020277</v>
      </c>
      <c r="O22" s="6">
        <f t="shared" si="8"/>
        <v>9326.300453213582</v>
      </c>
      <c r="P22" s="6">
        <f t="shared" si="9"/>
        <v>-54498.619999999995</v>
      </c>
      <c r="Q22" s="6">
        <f t="shared" si="10"/>
        <v>-12251.289776</v>
      </c>
      <c r="S22" s="2">
        <v>45796.77795</v>
      </c>
      <c r="T22" t="s">
        <v>14</v>
      </c>
      <c r="U22" s="9">
        <f t="shared" si="11"/>
        <v>0.16476859451112658</v>
      </c>
      <c r="X22" s="9"/>
    </row>
    <row r="23" spans="1:24" ht="12.75">
      <c r="A23">
        <v>35</v>
      </c>
      <c r="B23" t="s">
        <v>62</v>
      </c>
      <c r="C23" s="1">
        <v>20</v>
      </c>
      <c r="D23">
        <v>111</v>
      </c>
      <c r="E23">
        <v>-148888.7</v>
      </c>
      <c r="F23">
        <v>927722.3</v>
      </c>
      <c r="G23">
        <v>867325.2</v>
      </c>
      <c r="H23">
        <v>-348862.4</v>
      </c>
      <c r="I23">
        <v>-1084677</v>
      </c>
      <c r="J23">
        <v>719099.9</v>
      </c>
      <c r="L23" s="1">
        <f t="shared" si="6"/>
        <v>880011.8451150132</v>
      </c>
      <c r="M23">
        <v>3.5</v>
      </c>
      <c r="N23" s="6">
        <f t="shared" si="7"/>
        <v>251431.95574714663</v>
      </c>
      <c r="O23" s="6">
        <f t="shared" si="8"/>
        <v>56521.903651958564</v>
      </c>
      <c r="P23" s="6">
        <f t="shared" si="9"/>
        <v>-265063.5142857143</v>
      </c>
      <c r="Q23" s="6">
        <f t="shared" si="10"/>
        <v>-59586.27801142858</v>
      </c>
      <c r="S23" s="2">
        <v>45796.77795</v>
      </c>
      <c r="T23" t="s">
        <v>62</v>
      </c>
      <c r="U23" s="9">
        <f t="shared" si="11"/>
        <v>0.574690655996755</v>
      </c>
      <c r="X23" s="9"/>
    </row>
    <row r="24" spans="1:24" ht="12.75">
      <c r="A24">
        <v>42</v>
      </c>
      <c r="B24" t="s">
        <v>69</v>
      </c>
      <c r="C24" s="1">
        <v>21</v>
      </c>
      <c r="D24">
        <v>111</v>
      </c>
      <c r="E24">
        <v>417335.2</v>
      </c>
      <c r="F24">
        <v>1449363</v>
      </c>
      <c r="G24">
        <v>-132477</v>
      </c>
      <c r="H24">
        <v>635047.9</v>
      </c>
      <c r="I24">
        <v>-58278.77</v>
      </c>
      <c r="J24">
        <v>795660.6</v>
      </c>
      <c r="L24" s="1">
        <f t="shared" si="6"/>
        <v>437857.08249158197</v>
      </c>
      <c r="M24">
        <v>3.5</v>
      </c>
      <c r="N24" s="6">
        <f t="shared" si="7"/>
        <v>125102.02356902343</v>
      </c>
      <c r="O24" s="6">
        <f t="shared" si="8"/>
        <v>28122.934898316467</v>
      </c>
      <c r="P24" s="6">
        <f t="shared" si="9"/>
        <v>-414103.71428571426</v>
      </c>
      <c r="Q24" s="6">
        <f t="shared" si="10"/>
        <v>-93090.51497142857</v>
      </c>
      <c r="S24" s="2">
        <v>45796.77795</v>
      </c>
      <c r="T24" t="s">
        <v>69</v>
      </c>
      <c r="U24" s="9">
        <f t="shared" si="11"/>
        <v>0.21987772121713509</v>
      </c>
      <c r="X24" s="9"/>
    </row>
    <row r="25" spans="1:24" ht="12.75">
      <c r="A25">
        <v>47</v>
      </c>
      <c r="C25" s="1">
        <v>22</v>
      </c>
      <c r="N25" s="6"/>
      <c r="O25" s="6"/>
      <c r="P25" s="6"/>
      <c r="Q25" s="6"/>
      <c r="X25" s="9"/>
    </row>
    <row r="26" spans="1:24" ht="12.75">
      <c r="A26">
        <v>1</v>
      </c>
      <c r="B26" t="s">
        <v>3</v>
      </c>
      <c r="C26" s="1">
        <v>23</v>
      </c>
      <c r="D26">
        <v>0</v>
      </c>
      <c r="E26" s="1">
        <v>73777.6</v>
      </c>
      <c r="F26" s="1">
        <v>325823.5</v>
      </c>
      <c r="G26" s="1">
        <v>108021.6</v>
      </c>
      <c r="H26" s="1">
        <v>368353.1</v>
      </c>
      <c r="I26" s="1">
        <v>-139593.7</v>
      </c>
      <c r="J26" s="1">
        <v>232242.5</v>
      </c>
      <c r="L26" s="1">
        <f aca="true" t="shared" si="12" ref="L26:L31">SQRT(E26^2+G26^2)</f>
        <v>130812.08020790742</v>
      </c>
      <c r="M26">
        <v>4</v>
      </c>
      <c r="N26" s="6">
        <f aca="true" t="shared" si="13" ref="N26:N31">IF(M26=0,0,L26/M26)</f>
        <v>32703.020051976855</v>
      </c>
      <c r="O26" s="6">
        <f aca="true" t="shared" si="14" ref="O26:O31">N26*0.2248</f>
        <v>7351.638907684397</v>
      </c>
      <c r="P26" s="6">
        <f aca="true" t="shared" si="15" ref="P26:P31">IF(M26=0,0,-F26/M26)</f>
        <v>-81455.875</v>
      </c>
      <c r="Q26" s="6">
        <f aca="true" t="shared" si="16" ref="Q26:Q31">P26*0.2248</f>
        <v>-18311.2807</v>
      </c>
      <c r="S26" s="2">
        <v>45796.77795</v>
      </c>
      <c r="T26" t="s">
        <v>3</v>
      </c>
      <c r="U26" s="9">
        <f aca="true" t="shared" si="17" ref="U26:U31">IF(M26=0,L26/F26,O26/(S26-Q26*(1-0.118)))</f>
        <v>0.1186756426971395</v>
      </c>
      <c r="X26" s="9"/>
    </row>
    <row r="27" spans="1:24" ht="12.75">
      <c r="A27">
        <v>2</v>
      </c>
      <c r="B27" t="s">
        <v>4</v>
      </c>
      <c r="C27" s="1">
        <v>24</v>
      </c>
      <c r="D27">
        <v>0</v>
      </c>
      <c r="E27" s="1">
        <v>-146535.4</v>
      </c>
      <c r="F27" s="1">
        <v>-256036.8</v>
      </c>
      <c r="G27" s="1">
        <v>-119239</v>
      </c>
      <c r="H27" s="1">
        <v>-265750.1</v>
      </c>
      <c r="I27" s="1">
        <v>435505.2</v>
      </c>
      <c r="J27" s="1">
        <v>-533735</v>
      </c>
      <c r="L27" s="1">
        <f t="shared" si="12"/>
        <v>188919.4605490922</v>
      </c>
      <c r="M27">
        <v>6</v>
      </c>
      <c r="N27" s="6">
        <f t="shared" si="13"/>
        <v>31486.576758182036</v>
      </c>
      <c r="O27" s="6">
        <f t="shared" si="14"/>
        <v>7078.182455239322</v>
      </c>
      <c r="P27" s="6">
        <f t="shared" si="15"/>
        <v>42672.799999999996</v>
      </c>
      <c r="Q27" s="6">
        <f t="shared" si="16"/>
        <v>9592.84544</v>
      </c>
      <c r="S27" s="2">
        <v>45796.77795</v>
      </c>
      <c r="T27" t="s">
        <v>4</v>
      </c>
      <c r="U27" s="9">
        <f t="shared" si="17"/>
        <v>0.18958119875676727</v>
      </c>
      <c r="X27" s="9"/>
    </row>
    <row r="28" spans="1:24" ht="12.75">
      <c r="A28">
        <v>4</v>
      </c>
      <c r="B28" t="s">
        <v>6</v>
      </c>
      <c r="C28" s="1">
        <v>25</v>
      </c>
      <c r="D28">
        <v>0</v>
      </c>
      <c r="E28" s="1">
        <v>128860.5</v>
      </c>
      <c r="F28" s="1">
        <v>-274936.9</v>
      </c>
      <c r="G28" s="1">
        <v>-105421.2</v>
      </c>
      <c r="H28" s="1">
        <v>276668</v>
      </c>
      <c r="I28" s="1">
        <v>386158.3</v>
      </c>
      <c r="J28" s="1">
        <v>-580944.7</v>
      </c>
      <c r="L28" s="1">
        <f t="shared" si="12"/>
        <v>166489.21247243017</v>
      </c>
      <c r="M28">
        <v>6</v>
      </c>
      <c r="N28" s="6">
        <f t="shared" si="13"/>
        <v>27748.202078738363</v>
      </c>
      <c r="O28" s="6">
        <f t="shared" si="14"/>
        <v>6237.795827300384</v>
      </c>
      <c r="P28" s="6">
        <f t="shared" si="15"/>
        <v>45822.81666666667</v>
      </c>
      <c r="Q28" s="6">
        <f t="shared" si="16"/>
        <v>10300.969186666669</v>
      </c>
      <c r="S28" s="2">
        <v>45796.77795</v>
      </c>
      <c r="T28" t="s">
        <v>6</v>
      </c>
      <c r="U28" s="9">
        <f t="shared" si="17"/>
        <v>0.16991476459892332</v>
      </c>
      <c r="X28" s="9"/>
    </row>
    <row r="29" spans="1:24" ht="12.75">
      <c r="A29">
        <v>3</v>
      </c>
      <c r="B29" t="s">
        <v>5</v>
      </c>
      <c r="C29" s="1">
        <v>26</v>
      </c>
      <c r="D29">
        <v>0</v>
      </c>
      <c r="E29" s="1">
        <v>-155104.3</v>
      </c>
      <c r="F29" s="1">
        <v>389043</v>
      </c>
      <c r="G29" s="1">
        <v>107673.6</v>
      </c>
      <c r="H29" s="1">
        <v>-434889.7</v>
      </c>
      <c r="I29" s="1">
        <v>-226830.4</v>
      </c>
      <c r="J29" s="1">
        <v>272857.2</v>
      </c>
      <c r="L29" s="1">
        <f t="shared" si="12"/>
        <v>188814.58634186606</v>
      </c>
      <c r="M29">
        <v>4</v>
      </c>
      <c r="N29" s="6">
        <f t="shared" si="13"/>
        <v>47203.646585466515</v>
      </c>
      <c r="O29" s="6">
        <f t="shared" si="14"/>
        <v>10611.379752412873</v>
      </c>
      <c r="P29" s="6">
        <f t="shared" si="15"/>
        <v>-97260.75</v>
      </c>
      <c r="Q29" s="6">
        <f t="shared" si="16"/>
        <v>-21864.2166</v>
      </c>
      <c r="S29" s="2">
        <v>45796.77795</v>
      </c>
      <c r="T29" t="s">
        <v>5</v>
      </c>
      <c r="U29" s="9">
        <f t="shared" si="17"/>
        <v>0.16304876971802243</v>
      </c>
      <c r="X29" s="9"/>
    </row>
    <row r="30" spans="1:24" ht="12.75">
      <c r="A30">
        <v>31</v>
      </c>
      <c r="B30" t="s">
        <v>58</v>
      </c>
      <c r="C30" s="1">
        <v>27</v>
      </c>
      <c r="D30">
        <v>0</v>
      </c>
      <c r="E30">
        <v>-463307.8</v>
      </c>
      <c r="F30">
        <v>1127457</v>
      </c>
      <c r="G30">
        <v>271077.6</v>
      </c>
      <c r="H30">
        <v>-499251.1</v>
      </c>
      <c r="I30">
        <v>-489252.1</v>
      </c>
      <c r="J30">
        <v>767623.2</v>
      </c>
      <c r="L30" s="1">
        <f t="shared" si="12"/>
        <v>536784.1118760875</v>
      </c>
      <c r="M30">
        <v>3.5</v>
      </c>
      <c r="N30" s="6">
        <f t="shared" si="13"/>
        <v>153366.88910745358</v>
      </c>
      <c r="O30" s="6">
        <f t="shared" si="14"/>
        <v>34476.87667135557</v>
      </c>
      <c r="P30" s="6">
        <f t="shared" si="15"/>
        <v>-322130.5714285714</v>
      </c>
      <c r="Q30" s="6">
        <f t="shared" si="16"/>
        <v>-72414.95245714285</v>
      </c>
      <c r="S30" s="2">
        <v>45796.77795</v>
      </c>
      <c r="T30" t="s">
        <v>58</v>
      </c>
      <c r="U30" s="9">
        <f t="shared" si="17"/>
        <v>0.3143785298268781</v>
      </c>
      <c r="X30" s="9"/>
    </row>
    <row r="31" spans="1:24" ht="12.75">
      <c r="A31">
        <v>38</v>
      </c>
      <c r="B31" t="s">
        <v>65</v>
      </c>
      <c r="C31" s="1">
        <v>28</v>
      </c>
      <c r="D31">
        <v>0</v>
      </c>
      <c r="E31">
        <v>448694.1</v>
      </c>
      <c r="F31">
        <v>1149268</v>
      </c>
      <c r="G31">
        <v>396419.9</v>
      </c>
      <c r="H31">
        <v>514725.2</v>
      </c>
      <c r="I31">
        <v>-583167.9</v>
      </c>
      <c r="J31">
        <v>792156.4</v>
      </c>
      <c r="L31" s="1">
        <f t="shared" si="12"/>
        <v>598727.9286043202</v>
      </c>
      <c r="M31">
        <v>3.5</v>
      </c>
      <c r="N31" s="6">
        <f t="shared" si="13"/>
        <v>171065.12245837718</v>
      </c>
      <c r="O31" s="6">
        <f t="shared" si="14"/>
        <v>38455.43952864319</v>
      </c>
      <c r="P31" s="6">
        <f t="shared" si="15"/>
        <v>-328362.28571428574</v>
      </c>
      <c r="Q31" s="6">
        <f t="shared" si="16"/>
        <v>-73815.84182857143</v>
      </c>
      <c r="S31" s="2">
        <v>45796.77795</v>
      </c>
      <c r="T31" t="s">
        <v>65</v>
      </c>
      <c r="U31" s="9">
        <f t="shared" si="17"/>
        <v>0.34675044645223563</v>
      </c>
      <c r="X31" s="9"/>
    </row>
    <row r="32" spans="1:24" ht="12.75">
      <c r="A32">
        <v>48</v>
      </c>
      <c r="C32" s="1">
        <v>29</v>
      </c>
      <c r="N32" s="6"/>
      <c r="O32" s="6"/>
      <c r="P32" s="6"/>
      <c r="Q32" s="6"/>
      <c r="X32" s="9"/>
    </row>
    <row r="33" spans="1:24" ht="12.75">
      <c r="A33">
        <v>5</v>
      </c>
      <c r="B33" t="s">
        <v>7</v>
      </c>
      <c r="C33" s="1">
        <v>30</v>
      </c>
      <c r="D33">
        <v>101</v>
      </c>
      <c r="E33" s="1">
        <v>104806.3</v>
      </c>
      <c r="F33" s="1">
        <v>271041.2</v>
      </c>
      <c r="G33" s="1">
        <v>148814.4</v>
      </c>
      <c r="H33" s="1">
        <v>309024.8</v>
      </c>
      <c r="I33" s="1">
        <v>-264709.1</v>
      </c>
      <c r="J33" s="1">
        <v>267926.1</v>
      </c>
      <c r="L33" s="1">
        <f aca="true" t="shared" si="18" ref="L33:L39">SQRT(E33^2+G33^2)</f>
        <v>182016.71947117933</v>
      </c>
      <c r="M33">
        <v>5</v>
      </c>
      <c r="N33" s="6">
        <f aca="true" t="shared" si="19" ref="N33:N39">IF(M33=0,0,L33/M33)</f>
        <v>36403.34389423586</v>
      </c>
      <c r="O33" s="6">
        <f aca="true" t="shared" si="20" ref="O33:O39">N33*0.2248</f>
        <v>8183.471707424222</v>
      </c>
      <c r="P33" s="6">
        <f aca="true" t="shared" si="21" ref="P33:P39">IF(M33=0,0,-F33/M33)</f>
        <v>-54208.240000000005</v>
      </c>
      <c r="Q33" s="6">
        <f aca="true" t="shared" si="22" ref="Q33:Q39">P33*0.2248</f>
        <v>-12186.012352000002</v>
      </c>
      <c r="S33" s="2">
        <v>45796.77795</v>
      </c>
      <c r="T33" t="s">
        <v>7</v>
      </c>
      <c r="U33" s="9">
        <f aca="true" t="shared" si="23" ref="U33:U39">IF(M33=0,L33/F33,O33/(S33-Q33*(1-0.118)))</f>
        <v>0.14472534691421668</v>
      </c>
      <c r="X33" s="9"/>
    </row>
    <row r="34" spans="1:24" ht="12.75">
      <c r="A34">
        <v>6</v>
      </c>
      <c r="B34" t="s">
        <v>8</v>
      </c>
      <c r="C34" s="1">
        <v>31</v>
      </c>
      <c r="D34">
        <v>101</v>
      </c>
      <c r="E34" s="1">
        <v>-102217.3</v>
      </c>
      <c r="F34" s="1">
        <v>-150883.7</v>
      </c>
      <c r="G34" s="1">
        <v>-100278.8</v>
      </c>
      <c r="H34" s="1">
        <v>-157823.1</v>
      </c>
      <c r="I34" s="1">
        <v>298269.2</v>
      </c>
      <c r="J34" s="1">
        <v>-291405.8</v>
      </c>
      <c r="L34" s="1">
        <f t="shared" si="18"/>
        <v>143192.9263222524</v>
      </c>
      <c r="M34">
        <v>4</v>
      </c>
      <c r="N34" s="6">
        <f t="shared" si="19"/>
        <v>35798.2315805631</v>
      </c>
      <c r="O34" s="6">
        <f t="shared" si="20"/>
        <v>8047.442459310585</v>
      </c>
      <c r="P34" s="6">
        <f t="shared" si="21"/>
        <v>37720.925</v>
      </c>
      <c r="Q34" s="6">
        <f t="shared" si="22"/>
        <v>8479.66394</v>
      </c>
      <c r="S34" s="2">
        <v>45796.77795</v>
      </c>
      <c r="T34" t="s">
        <v>8</v>
      </c>
      <c r="U34" s="9">
        <f t="shared" si="23"/>
        <v>0.2100188540676172</v>
      </c>
      <c r="X34" s="9"/>
    </row>
    <row r="35" spans="1:24" ht="12.75">
      <c r="A35">
        <v>7</v>
      </c>
      <c r="B35" t="s">
        <v>9</v>
      </c>
      <c r="C35" s="1">
        <v>32</v>
      </c>
      <c r="D35">
        <v>101</v>
      </c>
      <c r="E35" s="1">
        <v>-56141.74</v>
      </c>
      <c r="F35" s="1">
        <v>-31755.87</v>
      </c>
      <c r="G35" s="1">
        <v>-94739.65</v>
      </c>
      <c r="H35" s="1">
        <v>-19940.73</v>
      </c>
      <c r="I35" s="1">
        <v>266072.6</v>
      </c>
      <c r="J35" s="1">
        <v>-74886.06</v>
      </c>
      <c r="L35" s="1">
        <f t="shared" si="18"/>
        <v>110124.91204241708</v>
      </c>
      <c r="M35">
        <v>2</v>
      </c>
      <c r="N35" s="6">
        <f t="shared" si="19"/>
        <v>55062.45602120854</v>
      </c>
      <c r="O35" s="6">
        <f t="shared" si="20"/>
        <v>12378.04011356768</v>
      </c>
      <c r="P35" s="6">
        <f t="shared" si="21"/>
        <v>15877.935</v>
      </c>
      <c r="Q35" s="6">
        <f t="shared" si="22"/>
        <v>3569.3597879999998</v>
      </c>
      <c r="S35" s="2">
        <v>45796.77795</v>
      </c>
      <c r="T35" t="s">
        <v>9</v>
      </c>
      <c r="U35" s="9">
        <f t="shared" si="23"/>
        <v>0.29023319297777783</v>
      </c>
      <c r="X35" s="9"/>
    </row>
    <row r="36" spans="1:24" ht="12.75">
      <c r="A36">
        <v>9</v>
      </c>
      <c r="B36" t="s">
        <v>11</v>
      </c>
      <c r="C36" s="1">
        <v>33</v>
      </c>
      <c r="D36">
        <v>101</v>
      </c>
      <c r="E36" s="1">
        <v>149375.2</v>
      </c>
      <c r="F36" s="1">
        <v>-359150.7</v>
      </c>
      <c r="G36" s="1">
        <v>-66873.3</v>
      </c>
      <c r="H36" s="1">
        <v>282549.4</v>
      </c>
      <c r="I36" s="1">
        <v>284116.8</v>
      </c>
      <c r="J36" s="1">
        <v>-752796.7</v>
      </c>
      <c r="L36" s="1">
        <f t="shared" si="18"/>
        <v>163661.20074082923</v>
      </c>
      <c r="M36">
        <v>6</v>
      </c>
      <c r="N36" s="6">
        <f t="shared" si="19"/>
        <v>27276.866790138203</v>
      </c>
      <c r="O36" s="6">
        <f t="shared" si="20"/>
        <v>6131.839654423068</v>
      </c>
      <c r="P36" s="6">
        <f t="shared" si="21"/>
        <v>59858.450000000004</v>
      </c>
      <c r="Q36" s="6">
        <f t="shared" si="22"/>
        <v>13456.17956</v>
      </c>
      <c r="S36" s="2">
        <v>45796.77795</v>
      </c>
      <c r="T36" t="s">
        <v>11</v>
      </c>
      <c r="U36" s="9">
        <f t="shared" si="23"/>
        <v>0.18072867185818656</v>
      </c>
      <c r="W36" s="2"/>
      <c r="X36" s="9"/>
    </row>
    <row r="37" spans="1:24" ht="12.75">
      <c r="A37">
        <v>8</v>
      </c>
      <c r="B37" t="s">
        <v>10</v>
      </c>
      <c r="C37" s="1">
        <v>34</v>
      </c>
      <c r="D37">
        <v>101</v>
      </c>
      <c r="E37" s="1">
        <v>89576.79</v>
      </c>
      <c r="F37" s="1">
        <v>284625.7</v>
      </c>
      <c r="G37" s="1">
        <v>-20784.33</v>
      </c>
      <c r="H37" s="1">
        <v>-300999.4</v>
      </c>
      <c r="I37" s="1">
        <v>99285.88</v>
      </c>
      <c r="J37" s="1">
        <v>166225.7</v>
      </c>
      <c r="L37" s="1">
        <f t="shared" si="18"/>
        <v>91956.45534845826</v>
      </c>
      <c r="M37">
        <v>9</v>
      </c>
      <c r="N37" s="6">
        <f t="shared" si="19"/>
        <v>10217.383927606474</v>
      </c>
      <c r="O37" s="6">
        <f t="shared" si="20"/>
        <v>2296.867906925935</v>
      </c>
      <c r="P37" s="6">
        <f t="shared" si="21"/>
        <v>-31625.07777777778</v>
      </c>
      <c r="Q37" s="6">
        <f t="shared" si="22"/>
        <v>-7109.317484444445</v>
      </c>
      <c r="S37" s="2">
        <v>45796.77795</v>
      </c>
      <c r="T37" t="s">
        <v>10</v>
      </c>
      <c r="U37" s="9">
        <f t="shared" si="23"/>
        <v>0.044113531832843</v>
      </c>
      <c r="W37" s="2"/>
      <c r="X37" s="9"/>
    </row>
    <row r="38" spans="1:24" ht="12.75">
      <c r="A38">
        <v>32</v>
      </c>
      <c r="B38" t="s">
        <v>59</v>
      </c>
      <c r="C38" s="1">
        <v>35</v>
      </c>
      <c r="D38">
        <v>101</v>
      </c>
      <c r="E38">
        <v>-371834.6</v>
      </c>
      <c r="F38">
        <v>1530367</v>
      </c>
      <c r="G38">
        <v>-128030.2</v>
      </c>
      <c r="H38">
        <v>-680676.7</v>
      </c>
      <c r="I38">
        <v>-70652.83</v>
      </c>
      <c r="J38">
        <v>841141.2</v>
      </c>
      <c r="L38" s="1">
        <f t="shared" si="18"/>
        <v>393259.077287734</v>
      </c>
      <c r="M38">
        <v>3.5</v>
      </c>
      <c r="N38" s="6">
        <f t="shared" si="19"/>
        <v>112359.73636792401</v>
      </c>
      <c r="O38" s="6">
        <f t="shared" si="20"/>
        <v>25258.468735509316</v>
      </c>
      <c r="P38" s="6">
        <f t="shared" si="21"/>
        <v>-437247.71428571426</v>
      </c>
      <c r="Q38" s="6">
        <f t="shared" si="22"/>
        <v>-98293.28617142857</v>
      </c>
      <c r="S38" s="2">
        <v>45796.77795</v>
      </c>
      <c r="T38" t="s">
        <v>59</v>
      </c>
      <c r="U38" s="9">
        <f t="shared" si="23"/>
        <v>0.19064224540014468</v>
      </c>
      <c r="X38" s="9"/>
    </row>
    <row r="39" spans="1:24" ht="12.75">
      <c r="A39">
        <v>39</v>
      </c>
      <c r="B39" t="s">
        <v>66</v>
      </c>
      <c r="C39" s="1">
        <v>36</v>
      </c>
      <c r="D39">
        <v>101</v>
      </c>
      <c r="E39">
        <v>59964.62</v>
      </c>
      <c r="F39">
        <v>905389</v>
      </c>
      <c r="G39">
        <v>886961.3</v>
      </c>
      <c r="H39">
        <v>352869.4</v>
      </c>
      <c r="I39">
        <v>-1061095</v>
      </c>
      <c r="J39">
        <v>705717.1</v>
      </c>
      <c r="L39" s="1">
        <f t="shared" si="18"/>
        <v>888985.9972741046</v>
      </c>
      <c r="M39">
        <v>3.5</v>
      </c>
      <c r="N39" s="6">
        <f t="shared" si="19"/>
        <v>253995.99922117274</v>
      </c>
      <c r="O39" s="6">
        <f t="shared" si="20"/>
        <v>57098.30062491963</v>
      </c>
      <c r="P39" s="6">
        <f t="shared" si="21"/>
        <v>-258682.57142857142</v>
      </c>
      <c r="Q39" s="6">
        <f t="shared" si="22"/>
        <v>-58151.84205714286</v>
      </c>
      <c r="S39" s="2">
        <v>45796.77795</v>
      </c>
      <c r="T39" t="s">
        <v>66</v>
      </c>
      <c r="U39" s="9">
        <f t="shared" si="23"/>
        <v>0.5881165913529259</v>
      </c>
      <c r="X39" s="9"/>
    </row>
    <row r="40" spans="1:24" ht="12.75">
      <c r="A40">
        <v>49</v>
      </c>
      <c r="C40" s="1">
        <v>37</v>
      </c>
      <c r="N40" s="6"/>
      <c r="O40" s="6"/>
      <c r="P40" s="6"/>
      <c r="Q40" s="6"/>
      <c r="W40" s="2"/>
      <c r="X40" s="9"/>
    </row>
    <row r="41" spans="1:24" ht="12.75">
      <c r="A41">
        <v>15</v>
      </c>
      <c r="B41" t="s">
        <v>17</v>
      </c>
      <c r="C41" s="1">
        <v>38</v>
      </c>
      <c r="D41">
        <v>102</v>
      </c>
      <c r="E41" s="1">
        <v>-92111.98</v>
      </c>
      <c r="F41" s="1">
        <v>316578.7</v>
      </c>
      <c r="G41" s="1">
        <v>73823.68</v>
      </c>
      <c r="H41" s="1">
        <v>187486.4</v>
      </c>
      <c r="I41" s="1">
        <v>-97763.06</v>
      </c>
      <c r="J41" s="1">
        <v>263931.3</v>
      </c>
      <c r="L41" s="1">
        <f aca="true" t="shared" si="24" ref="L41:L48">SQRT(E41^2+G41^2)</f>
        <v>118044.70588833198</v>
      </c>
      <c r="M41">
        <v>8</v>
      </c>
      <c r="N41" s="6">
        <f aca="true" t="shared" si="25" ref="N41:N48">IF(M41=0,0,L41/M41)</f>
        <v>14755.588236041498</v>
      </c>
      <c r="O41" s="6">
        <f aca="true" t="shared" si="26" ref="O41:O48">N41*0.2248</f>
        <v>3317.056235462129</v>
      </c>
      <c r="P41" s="6">
        <f aca="true" t="shared" si="27" ref="P41:P48">IF(M41=0,0,-F41/M41)</f>
        <v>-39572.3375</v>
      </c>
      <c r="Q41" s="6">
        <f aca="true" t="shared" si="28" ref="Q41:Q48">P41*0.2248</f>
        <v>-8895.86147</v>
      </c>
      <c r="S41" s="2">
        <v>45796.77795</v>
      </c>
      <c r="T41" t="s">
        <v>17</v>
      </c>
      <c r="U41" s="9">
        <f aca="true" t="shared" si="29" ref="U41:U48">IF(M41=0,L41/F41,O41/(S41-Q41*(1-0.118)))</f>
        <v>0.06183585373822859</v>
      </c>
      <c r="X41" s="9"/>
    </row>
    <row r="42" spans="1:24" ht="12.75">
      <c r="A42">
        <v>16</v>
      </c>
      <c r="B42" t="s">
        <v>18</v>
      </c>
      <c r="C42" s="1">
        <v>39</v>
      </c>
      <c r="D42">
        <v>102</v>
      </c>
      <c r="E42" s="1">
        <v>-23556.04</v>
      </c>
      <c r="F42" s="1">
        <v>87058.65</v>
      </c>
      <c r="G42" s="1">
        <v>-33450.73</v>
      </c>
      <c r="H42" s="1">
        <v>69249.98</v>
      </c>
      <c r="I42" s="1">
        <v>51465.29</v>
      </c>
      <c r="J42" s="1">
        <v>157751.9</v>
      </c>
      <c r="L42" s="1">
        <f t="shared" si="24"/>
        <v>40912.56968236657</v>
      </c>
      <c r="M42">
        <v>3</v>
      </c>
      <c r="N42" s="6">
        <f t="shared" si="25"/>
        <v>13637.523227455524</v>
      </c>
      <c r="O42" s="6">
        <f t="shared" si="26"/>
        <v>3065.7152215320016</v>
      </c>
      <c r="P42" s="6">
        <f t="shared" si="27"/>
        <v>-29019.55</v>
      </c>
      <c r="Q42" s="6">
        <f t="shared" si="28"/>
        <v>-6523.59484</v>
      </c>
      <c r="S42" s="2">
        <v>45796.77795</v>
      </c>
      <c r="T42" t="s">
        <v>18</v>
      </c>
      <c r="U42" s="9">
        <f t="shared" si="29"/>
        <v>0.059470033317885494</v>
      </c>
      <c r="X42" s="9"/>
    </row>
    <row r="43" spans="1:24" ht="12.75">
      <c r="A43">
        <v>17</v>
      </c>
      <c r="B43" t="s">
        <v>19</v>
      </c>
      <c r="C43" s="1">
        <v>40</v>
      </c>
      <c r="D43">
        <v>102</v>
      </c>
      <c r="E43" s="1">
        <v>6421.187</v>
      </c>
      <c r="F43" s="1">
        <v>-152484.8</v>
      </c>
      <c r="G43" s="1">
        <v>-130714.4</v>
      </c>
      <c r="H43" s="1">
        <v>-16929.87</v>
      </c>
      <c r="I43" s="1">
        <v>305128.1</v>
      </c>
      <c r="J43" s="1">
        <v>-347427.7</v>
      </c>
      <c r="L43" s="1">
        <f t="shared" si="24"/>
        <v>130872.0214937057</v>
      </c>
      <c r="M43">
        <v>6</v>
      </c>
      <c r="N43" s="6">
        <f t="shared" si="25"/>
        <v>21812.003582284284</v>
      </c>
      <c r="O43" s="6">
        <f t="shared" si="26"/>
        <v>4903.338405297507</v>
      </c>
      <c r="P43" s="6">
        <f t="shared" si="27"/>
        <v>25414.13333333333</v>
      </c>
      <c r="Q43" s="6">
        <f t="shared" si="28"/>
        <v>5713.097173333333</v>
      </c>
      <c r="S43" s="2">
        <v>45796.77795</v>
      </c>
      <c r="T43" t="s">
        <v>19</v>
      </c>
      <c r="U43" s="9">
        <f t="shared" si="29"/>
        <v>0.12030421779731688</v>
      </c>
      <c r="X43" s="9"/>
    </row>
    <row r="44" spans="1:24" ht="12.75">
      <c r="A44">
        <v>19</v>
      </c>
      <c r="B44" t="s">
        <v>21</v>
      </c>
      <c r="C44" s="1">
        <v>41</v>
      </c>
      <c r="D44">
        <v>102</v>
      </c>
      <c r="E44" s="1">
        <v>21734.09</v>
      </c>
      <c r="F44" s="1">
        <v>-80824</v>
      </c>
      <c r="G44" s="1">
        <v>-1455.177</v>
      </c>
      <c r="H44" s="1">
        <v>47004.4</v>
      </c>
      <c r="I44" s="1">
        <v>16018.81</v>
      </c>
      <c r="J44" s="1">
        <v>-165425.9</v>
      </c>
      <c r="L44" s="1">
        <f t="shared" si="24"/>
        <v>21782.750244848077</v>
      </c>
      <c r="M44">
        <v>2</v>
      </c>
      <c r="N44" s="6">
        <f t="shared" si="25"/>
        <v>10891.375122424039</v>
      </c>
      <c r="O44" s="6">
        <f t="shared" si="26"/>
        <v>2448.381127520924</v>
      </c>
      <c r="P44" s="6">
        <f t="shared" si="27"/>
        <v>40412</v>
      </c>
      <c r="Q44" s="6">
        <f t="shared" si="28"/>
        <v>9084.6176</v>
      </c>
      <c r="S44" s="2">
        <v>45796.77795</v>
      </c>
      <c r="T44" t="s">
        <v>21</v>
      </c>
      <c r="U44" s="9">
        <f t="shared" si="29"/>
        <v>0.06479916676226159</v>
      </c>
      <c r="X44" s="9"/>
    </row>
    <row r="45" spans="1:24" ht="12.75">
      <c r="A45">
        <v>20</v>
      </c>
      <c r="B45" t="s">
        <v>22</v>
      </c>
      <c r="C45" s="1">
        <v>42</v>
      </c>
      <c r="D45">
        <v>102</v>
      </c>
      <c r="E45" s="1">
        <v>102109.6</v>
      </c>
      <c r="F45" s="1">
        <v>-395292.2</v>
      </c>
      <c r="G45" s="1">
        <v>80954.82</v>
      </c>
      <c r="H45" s="1">
        <v>352705.1</v>
      </c>
      <c r="I45" s="1">
        <v>-50010.25</v>
      </c>
      <c r="J45" s="1">
        <v>-679246.5</v>
      </c>
      <c r="L45" s="1">
        <f t="shared" si="24"/>
        <v>130307.5335250898</v>
      </c>
      <c r="M45">
        <v>5</v>
      </c>
      <c r="N45" s="6">
        <f t="shared" si="25"/>
        <v>26061.50670501796</v>
      </c>
      <c r="O45" s="6">
        <f t="shared" si="26"/>
        <v>5858.626707288037</v>
      </c>
      <c r="P45" s="6">
        <f t="shared" si="27"/>
        <v>79058.44</v>
      </c>
      <c r="Q45" s="6">
        <f t="shared" si="28"/>
        <v>17772.337312</v>
      </c>
      <c r="S45" s="2">
        <v>45796.77795</v>
      </c>
      <c r="T45" t="s">
        <v>22</v>
      </c>
      <c r="U45" s="9">
        <f t="shared" si="29"/>
        <v>0.194499338997057</v>
      </c>
      <c r="X45" s="9"/>
    </row>
    <row r="46" spans="1:24" ht="12.75">
      <c r="A46">
        <v>18</v>
      </c>
      <c r="B46" t="s">
        <v>20</v>
      </c>
      <c r="C46" s="1">
        <v>43</v>
      </c>
      <c r="D46">
        <v>102</v>
      </c>
      <c r="E46" s="1">
        <v>138737.1</v>
      </c>
      <c r="F46" s="1">
        <v>244721</v>
      </c>
      <c r="G46" s="1">
        <v>4582.691</v>
      </c>
      <c r="H46" s="1">
        <v>-241947.6</v>
      </c>
      <c r="I46" s="1">
        <v>109890</v>
      </c>
      <c r="J46" s="1">
        <v>163834.6</v>
      </c>
      <c r="L46" s="1">
        <f t="shared" si="24"/>
        <v>138812.7658870447</v>
      </c>
      <c r="M46">
        <v>5</v>
      </c>
      <c r="N46" s="6">
        <f t="shared" si="25"/>
        <v>27762.55317740894</v>
      </c>
      <c r="O46" s="6">
        <f t="shared" si="26"/>
        <v>6241.021954281529</v>
      </c>
      <c r="P46" s="6">
        <f t="shared" si="27"/>
        <v>-48944.2</v>
      </c>
      <c r="Q46" s="6">
        <f t="shared" si="28"/>
        <v>-11002.656159999999</v>
      </c>
      <c r="S46" s="2">
        <v>45796.77795</v>
      </c>
      <c r="T46" t="s">
        <v>20</v>
      </c>
      <c r="U46" s="9">
        <f t="shared" si="29"/>
        <v>0.11244857540650816</v>
      </c>
      <c r="X46" s="9"/>
    </row>
    <row r="47" spans="1:24" ht="12.75">
      <c r="A47">
        <v>33</v>
      </c>
      <c r="B47" t="s">
        <v>60</v>
      </c>
      <c r="C47" s="1">
        <v>44</v>
      </c>
      <c r="D47">
        <v>102</v>
      </c>
      <c r="E47">
        <v>-122461.2</v>
      </c>
      <c r="F47">
        <v>1558228</v>
      </c>
      <c r="G47">
        <v>27022.99</v>
      </c>
      <c r="H47">
        <v>-748372.4</v>
      </c>
      <c r="I47">
        <v>47052.43</v>
      </c>
      <c r="J47">
        <v>807537.9</v>
      </c>
      <c r="L47" s="1">
        <f t="shared" si="24"/>
        <v>125407.28644692102</v>
      </c>
      <c r="M47">
        <v>0</v>
      </c>
      <c r="N47" s="6">
        <f t="shared" si="25"/>
        <v>0</v>
      </c>
      <c r="O47" s="6">
        <f t="shared" si="26"/>
        <v>0</v>
      </c>
      <c r="P47" s="6">
        <f t="shared" si="27"/>
        <v>0</v>
      </c>
      <c r="Q47" s="6">
        <f t="shared" si="28"/>
        <v>0</v>
      </c>
      <c r="S47" s="2">
        <v>45796.77795</v>
      </c>
      <c r="T47" t="s">
        <v>60</v>
      </c>
      <c r="U47" s="9">
        <f t="shared" si="29"/>
        <v>0.08048070400924705</v>
      </c>
      <c r="X47" s="9"/>
    </row>
    <row r="48" spans="1:24" ht="12.75">
      <c r="A48">
        <v>40</v>
      </c>
      <c r="B48" t="s">
        <v>67</v>
      </c>
      <c r="C48" s="1">
        <v>45</v>
      </c>
      <c r="D48">
        <v>102</v>
      </c>
      <c r="E48">
        <v>-669582.3</v>
      </c>
      <c r="F48">
        <v>853597.2</v>
      </c>
      <c r="G48">
        <v>147903.4</v>
      </c>
      <c r="H48">
        <v>138349.1</v>
      </c>
      <c r="I48">
        <v>99357.48</v>
      </c>
      <c r="J48">
        <v>448713.7</v>
      </c>
      <c r="L48" s="1">
        <f t="shared" si="24"/>
        <v>685722.8829526182</v>
      </c>
      <c r="M48">
        <v>3</v>
      </c>
      <c r="N48" s="6">
        <f t="shared" si="25"/>
        <v>228574.2943175394</v>
      </c>
      <c r="O48" s="6">
        <f t="shared" si="26"/>
        <v>51383.50136258286</v>
      </c>
      <c r="P48" s="6">
        <f t="shared" si="27"/>
        <v>-284532.39999999997</v>
      </c>
      <c r="Q48" s="6">
        <f t="shared" si="28"/>
        <v>-63962.88351999999</v>
      </c>
      <c r="S48" s="2">
        <v>45796.77795</v>
      </c>
      <c r="T48" t="s">
        <v>67</v>
      </c>
      <c r="U48" s="9">
        <f t="shared" si="29"/>
        <v>0.5027147560303601</v>
      </c>
      <c r="X48" s="9"/>
    </row>
    <row r="49" spans="1:24" ht="12.75">
      <c r="A49">
        <v>50</v>
      </c>
      <c r="C49" s="1">
        <v>46</v>
      </c>
      <c r="N49" s="6"/>
      <c r="O49" s="6"/>
      <c r="P49" s="6"/>
      <c r="Q49" s="6"/>
      <c r="X49" s="9"/>
    </row>
    <row r="50" spans="1:24" ht="12.75">
      <c r="A50">
        <v>27</v>
      </c>
      <c r="B50" t="s">
        <v>29</v>
      </c>
      <c r="C50" s="1">
        <v>47</v>
      </c>
      <c r="D50">
        <v>103</v>
      </c>
      <c r="E50" s="1">
        <v>-388174.1</v>
      </c>
      <c r="F50" s="1">
        <v>-178640.9</v>
      </c>
      <c r="G50" s="1">
        <v>-198372.1</v>
      </c>
      <c r="H50" s="1">
        <v>-108774.4</v>
      </c>
      <c r="I50" s="1">
        <v>662002.7</v>
      </c>
      <c r="J50" s="1">
        <v>-378337.1</v>
      </c>
      <c r="L50" s="1">
        <f>SQRT(E50^2+G50^2)</f>
        <v>435925.0187465959</v>
      </c>
      <c r="M50">
        <v>16</v>
      </c>
      <c r="N50" s="6">
        <f>IF(M50=0,0,L50/M50)</f>
        <v>27245.313671662243</v>
      </c>
      <c r="O50" s="6">
        <f>N50*0.2248</f>
        <v>6124.746513389672</v>
      </c>
      <c r="P50" s="6">
        <f>IF(M50=0,0,-F50/M50)</f>
        <v>11165.05625</v>
      </c>
      <c r="Q50" s="6">
        <f>P50*0.2248</f>
        <v>2509.904645</v>
      </c>
      <c r="S50" s="2">
        <v>45796.77795</v>
      </c>
      <c r="T50" t="s">
        <v>29</v>
      </c>
      <c r="U50" s="9">
        <f>IF(M50=0,L50/F50,O50/(S50-Q50*(1-0.118)))</f>
        <v>0.14053049591917188</v>
      </c>
      <c r="X50" s="9"/>
    </row>
    <row r="51" spans="1:24" ht="12.75">
      <c r="A51">
        <v>28</v>
      </c>
      <c r="B51" t="s">
        <v>30</v>
      </c>
      <c r="C51" s="1">
        <v>48</v>
      </c>
      <c r="D51">
        <v>103</v>
      </c>
      <c r="E51" s="1">
        <v>273161.9</v>
      </c>
      <c r="F51" s="1">
        <v>-208864</v>
      </c>
      <c r="G51" s="1">
        <v>-23244.24</v>
      </c>
      <c r="H51" s="1">
        <v>106271.5</v>
      </c>
      <c r="I51" s="1">
        <v>274726.3</v>
      </c>
      <c r="J51" s="1">
        <v>-479512.6</v>
      </c>
      <c r="L51" s="1">
        <f>SQRT(E51^2+G51^2)</f>
        <v>274149.08043761086</v>
      </c>
      <c r="M51">
        <v>16</v>
      </c>
      <c r="N51" s="6">
        <f>IF(M51=0,0,L51/M51)</f>
        <v>17134.31752735068</v>
      </c>
      <c r="O51" s="6">
        <f>N51*0.2248</f>
        <v>3851.7945801484325</v>
      </c>
      <c r="P51" s="6">
        <f>IF(M51=0,0,-F51/M51)</f>
        <v>13054</v>
      </c>
      <c r="Q51" s="6">
        <f>P51*0.2248</f>
        <v>2934.5392</v>
      </c>
      <c r="S51" s="2">
        <v>45796.77795</v>
      </c>
      <c r="T51" t="s">
        <v>30</v>
      </c>
      <c r="U51" s="9">
        <f>IF(M51=0,L51/F51,O51/(S51-Q51*(1-0.118)))</f>
        <v>0.08914434193839245</v>
      </c>
      <c r="X51" s="9"/>
    </row>
    <row r="52" spans="1:24" ht="12.75">
      <c r="A52">
        <v>34</v>
      </c>
      <c r="B52" t="s">
        <v>61</v>
      </c>
      <c r="C52" s="1">
        <v>49</v>
      </c>
      <c r="D52">
        <v>103</v>
      </c>
      <c r="E52">
        <v>448633.2</v>
      </c>
      <c r="F52">
        <v>1393379</v>
      </c>
      <c r="G52">
        <v>-166952.2</v>
      </c>
      <c r="H52">
        <v>-578799.9</v>
      </c>
      <c r="I52">
        <v>392133.9</v>
      </c>
      <c r="J52">
        <v>718899.7</v>
      </c>
      <c r="L52" s="1">
        <f>SQRT(E52^2+G52^2)</f>
        <v>478690.69891431986</v>
      </c>
      <c r="M52">
        <v>0</v>
      </c>
      <c r="N52" s="6">
        <f>IF(M52=0,0,L52/M52)</f>
        <v>0</v>
      </c>
      <c r="O52" s="6">
        <f>N52*0.2248</f>
        <v>0</v>
      </c>
      <c r="P52" s="6">
        <f>IF(M52=0,0,-F52/M52)</f>
        <v>0</v>
      </c>
      <c r="Q52" s="6">
        <f>P52*0.2248</f>
        <v>0</v>
      </c>
      <c r="S52" s="2">
        <v>45796.77795</v>
      </c>
      <c r="T52" t="s">
        <v>61</v>
      </c>
      <c r="U52" s="9">
        <f>IF(M52=0,L52/F52,O52/(S52-Q52*(1-0.118)))</f>
        <v>0.34354665809827756</v>
      </c>
      <c r="X52" s="9"/>
    </row>
    <row r="53" spans="1:24" ht="12.75">
      <c r="A53">
        <v>41</v>
      </c>
      <c r="B53" t="s">
        <v>68</v>
      </c>
      <c r="C53" s="1">
        <v>50</v>
      </c>
      <c r="D53">
        <v>103</v>
      </c>
      <c r="E53">
        <v>-399216.8</v>
      </c>
      <c r="F53">
        <v>1483107</v>
      </c>
      <c r="G53">
        <v>-169492.2</v>
      </c>
      <c r="H53">
        <v>557798.6</v>
      </c>
      <c r="I53">
        <v>358232.5</v>
      </c>
      <c r="J53">
        <v>755375.5</v>
      </c>
      <c r="L53" s="1">
        <f>SQRT(E53^2+G53^2)</f>
        <v>433706.8817335966</v>
      </c>
      <c r="M53">
        <v>0</v>
      </c>
      <c r="N53" s="6">
        <f>IF(M53=0,0,L53/M53)</f>
        <v>0</v>
      </c>
      <c r="O53" s="6">
        <f>N53*0.2248</f>
        <v>0</v>
      </c>
      <c r="P53" s="6">
        <f>IF(M53=0,0,-F53/M53)</f>
        <v>0</v>
      </c>
      <c r="Q53" s="6">
        <f>P53*0.2248</f>
        <v>0</v>
      </c>
      <c r="S53" s="2">
        <v>45796.77795</v>
      </c>
      <c r="T53" t="s">
        <v>68</v>
      </c>
      <c r="U53" s="9">
        <f>IF(M53=0,L53/F53,O53/(S53-Q53*(1-0.118)))</f>
        <v>0.29243128225650383</v>
      </c>
      <c r="X53" s="9"/>
    </row>
    <row r="54" spans="14:24" ht="12.75">
      <c r="N54" s="6"/>
      <c r="O54" s="6"/>
      <c r="P54" s="6"/>
      <c r="Q54" s="6"/>
      <c r="X54" s="9"/>
    </row>
    <row r="55" spans="1:24" ht="12.75">
      <c r="A55" s="4" t="s">
        <v>44</v>
      </c>
      <c r="N55" s="8" t="s">
        <v>45</v>
      </c>
      <c r="O55" s="8">
        <f>MAX(O4:O39)</f>
        <v>57098.30062491963</v>
      </c>
      <c r="P55" s="7"/>
      <c r="Q55" s="8">
        <f>MAX(Q4:Q39)</f>
        <v>13456.17956</v>
      </c>
      <c r="U55" s="10">
        <f>MAX(U4:U48)</f>
        <v>0.5881165913529259</v>
      </c>
      <c r="X55" s="10"/>
    </row>
    <row r="56" spans="1:24" ht="12.75">
      <c r="A56">
        <v>38</v>
      </c>
      <c r="B56" t="s">
        <v>33</v>
      </c>
      <c r="D56">
        <v>0</v>
      </c>
      <c r="E56" s="1">
        <v>-113615.4</v>
      </c>
      <c r="F56" s="1">
        <v>2460617</v>
      </c>
      <c r="G56" s="1">
        <v>658532.6</v>
      </c>
      <c r="H56" s="1">
        <v>-40144.59</v>
      </c>
      <c r="I56" s="1">
        <v>-617180.6</v>
      </c>
      <c r="J56" s="1">
        <v>950199.6</v>
      </c>
      <c r="L56" s="1">
        <f aca="true" t="shared" si="30" ref="L56:L62">SQRT(E56^2+G56^2)</f>
        <v>668261.6586187778</v>
      </c>
      <c r="M56">
        <v>20</v>
      </c>
      <c r="N56" s="3">
        <f aca="true" t="shared" si="31" ref="N56:N62">L56/M56</f>
        <v>33413.08293093889</v>
      </c>
      <c r="O56" s="3">
        <f aca="true" t="shared" si="32" ref="O56:O62">N56*0.2248</f>
        <v>7511.261042875061</v>
      </c>
      <c r="P56" s="3">
        <f aca="true" t="shared" si="33" ref="P56:P62">-F56/M56</f>
        <v>-123030.85</v>
      </c>
      <c r="Q56" s="3">
        <f aca="true" t="shared" si="34" ref="Q56:Q62">P56*0.2248</f>
        <v>-27657.33508</v>
      </c>
      <c r="S56" s="2">
        <v>45796.77795</v>
      </c>
      <c r="T56" t="s">
        <v>33</v>
      </c>
      <c r="U56" s="9">
        <f aca="true" t="shared" si="35" ref="U56:U62">O56/(S56-Q56*(1-0.118))</f>
        <v>0.10701242989855946</v>
      </c>
      <c r="X56" s="9"/>
    </row>
    <row r="57" spans="1:24" ht="12.75">
      <c r="A57">
        <v>39</v>
      </c>
      <c r="B57" t="s">
        <v>34</v>
      </c>
      <c r="D57">
        <v>101</v>
      </c>
      <c r="E57" s="1">
        <v>-126470.8</v>
      </c>
      <c r="F57" s="1">
        <v>2449633</v>
      </c>
      <c r="G57" s="1">
        <v>625069.4</v>
      </c>
      <c r="H57" s="1">
        <v>-214996.2</v>
      </c>
      <c r="I57" s="1">
        <v>-448712.6</v>
      </c>
      <c r="J57" s="1">
        <v>861921.5</v>
      </c>
      <c r="L57" s="1">
        <f t="shared" si="30"/>
        <v>637735.5392864663</v>
      </c>
      <c r="M57">
        <v>26</v>
      </c>
      <c r="N57" s="3">
        <f t="shared" si="31"/>
        <v>24528.2899725564</v>
      </c>
      <c r="O57" s="3">
        <f t="shared" si="32"/>
        <v>5513.959585830678</v>
      </c>
      <c r="P57" s="3">
        <f t="shared" si="33"/>
        <v>-94216.65384615384</v>
      </c>
      <c r="Q57" s="3">
        <f t="shared" si="34"/>
        <v>-21179.903784615384</v>
      </c>
      <c r="S57" s="2">
        <v>45796.77795</v>
      </c>
      <c r="T57" t="s">
        <v>34</v>
      </c>
      <c r="U57" s="9">
        <f t="shared" si="35"/>
        <v>0.08551763944990964</v>
      </c>
      <c r="X57" s="9"/>
    </row>
    <row r="58" spans="1:24" ht="12.75">
      <c r="A58">
        <v>40</v>
      </c>
      <c r="B58" t="s">
        <v>35</v>
      </c>
      <c r="D58">
        <v>102</v>
      </c>
      <c r="E58" s="1">
        <v>-638709.5</v>
      </c>
      <c r="F58" s="1">
        <v>2431583</v>
      </c>
      <c r="G58" s="1">
        <v>168667.3</v>
      </c>
      <c r="H58" s="1">
        <v>-212454.9</v>
      </c>
      <c r="I58" s="1">
        <v>481138.9</v>
      </c>
      <c r="J58" s="1">
        <v>649669.2</v>
      </c>
      <c r="L58" s="1">
        <f t="shared" si="30"/>
        <v>660604.6347699508</v>
      </c>
      <c r="M58">
        <v>29</v>
      </c>
      <c r="N58" s="3">
        <f t="shared" si="31"/>
        <v>22779.47016448106</v>
      </c>
      <c r="O58" s="3">
        <f t="shared" si="32"/>
        <v>5120.824892975342</v>
      </c>
      <c r="P58" s="3">
        <f t="shared" si="33"/>
        <v>-83847.68965517242</v>
      </c>
      <c r="Q58" s="3">
        <f t="shared" si="34"/>
        <v>-18848.96063448276</v>
      </c>
      <c r="S58" s="2">
        <v>45796.77795</v>
      </c>
      <c r="T58" t="s">
        <v>35</v>
      </c>
      <c r="U58" s="9">
        <f t="shared" si="35"/>
        <v>0.08203615533002624</v>
      </c>
      <c r="X58" s="9"/>
    </row>
    <row r="59" spans="1:24" ht="12.75">
      <c r="A59">
        <v>41</v>
      </c>
      <c r="B59" t="s">
        <v>36</v>
      </c>
      <c r="D59">
        <v>103</v>
      </c>
      <c r="E59" s="1">
        <v>-69600.41</v>
      </c>
      <c r="F59" s="1">
        <v>2488808</v>
      </c>
      <c r="G59" s="1">
        <v>-556545.7</v>
      </c>
      <c r="H59" s="1">
        <v>-22431.39</v>
      </c>
      <c r="I59" s="1">
        <v>1687013</v>
      </c>
      <c r="J59" s="1">
        <v>616216.2</v>
      </c>
      <c r="L59" s="1">
        <f t="shared" si="30"/>
        <v>560880.8547817067</v>
      </c>
      <c r="M59">
        <v>32</v>
      </c>
      <c r="N59" s="3">
        <f t="shared" si="31"/>
        <v>17527.526711928334</v>
      </c>
      <c r="O59" s="3">
        <f t="shared" si="32"/>
        <v>3940.1880048414896</v>
      </c>
      <c r="P59" s="3">
        <f t="shared" si="33"/>
        <v>-77775.25</v>
      </c>
      <c r="Q59" s="3">
        <f t="shared" si="34"/>
        <v>-17483.8762</v>
      </c>
      <c r="S59" s="2">
        <v>45796.77795</v>
      </c>
      <c r="T59" t="s">
        <v>36</v>
      </c>
      <c r="U59" s="9">
        <f t="shared" si="35"/>
        <v>0.06436369259870592</v>
      </c>
      <c r="X59" s="9"/>
    </row>
    <row r="60" spans="1:24" ht="12.75">
      <c r="A60">
        <v>42</v>
      </c>
      <c r="B60" t="s">
        <v>37</v>
      </c>
      <c r="D60">
        <v>111</v>
      </c>
      <c r="E60" s="1">
        <v>-87056.29</v>
      </c>
      <c r="F60" s="1">
        <v>2371916</v>
      </c>
      <c r="G60" s="1">
        <v>625069.4</v>
      </c>
      <c r="H60" s="1">
        <v>139526.6</v>
      </c>
      <c r="I60" s="1">
        <v>-476171.8</v>
      </c>
      <c r="J60" s="1">
        <v>861970.2</v>
      </c>
      <c r="L60" s="1">
        <f t="shared" si="30"/>
        <v>631102.6481048262</v>
      </c>
      <c r="M60">
        <v>26</v>
      </c>
      <c r="N60" s="3">
        <f t="shared" si="31"/>
        <v>24273.178773262545</v>
      </c>
      <c r="O60" s="3">
        <f t="shared" si="32"/>
        <v>5456.6105882294205</v>
      </c>
      <c r="P60" s="3">
        <f t="shared" si="33"/>
        <v>-91227.53846153847</v>
      </c>
      <c r="Q60" s="3">
        <f t="shared" si="34"/>
        <v>-20507.950646153848</v>
      </c>
      <c r="S60" s="2">
        <v>45796.77795</v>
      </c>
      <c r="T60" t="s">
        <v>37</v>
      </c>
      <c r="U60" s="9">
        <f t="shared" si="35"/>
        <v>0.08541329716140132</v>
      </c>
      <c r="X60" s="9"/>
    </row>
    <row r="61" spans="1:24" ht="12.75">
      <c r="A61">
        <v>43</v>
      </c>
      <c r="B61" t="s">
        <v>38</v>
      </c>
      <c r="D61">
        <v>112</v>
      </c>
      <c r="E61" s="1">
        <v>464640.6</v>
      </c>
      <c r="F61" s="1">
        <v>2285522</v>
      </c>
      <c r="G61" s="1">
        <v>168667.3</v>
      </c>
      <c r="H61" s="1">
        <v>150861.1</v>
      </c>
      <c r="I61" s="1">
        <v>429526.6</v>
      </c>
      <c r="J61" s="1">
        <v>649764.3</v>
      </c>
      <c r="L61" s="1">
        <f t="shared" si="30"/>
        <v>494307.13656354387</v>
      </c>
      <c r="M61">
        <v>29</v>
      </c>
      <c r="N61" s="3">
        <f t="shared" si="31"/>
        <v>17045.073674604962</v>
      </c>
      <c r="O61" s="3">
        <f t="shared" si="32"/>
        <v>3831.7325620511956</v>
      </c>
      <c r="P61" s="3">
        <f t="shared" si="33"/>
        <v>-78811.10344827586</v>
      </c>
      <c r="Q61" s="3">
        <f t="shared" si="34"/>
        <v>-17716.736055172412</v>
      </c>
      <c r="S61" s="2">
        <v>45796.77795</v>
      </c>
      <c r="T61" t="s">
        <v>38</v>
      </c>
      <c r="U61" s="9">
        <f t="shared" si="35"/>
        <v>0.06238276147373019</v>
      </c>
      <c r="X61" s="9"/>
    </row>
    <row r="62" spans="1:24" ht="12.75">
      <c r="A62">
        <v>44</v>
      </c>
      <c r="B62" t="s">
        <v>39</v>
      </c>
      <c r="D62">
        <v>113</v>
      </c>
      <c r="E62" s="1">
        <v>-69600.41</v>
      </c>
      <c r="F62" s="1">
        <v>2488808</v>
      </c>
      <c r="G62" s="1">
        <v>-556545.7</v>
      </c>
      <c r="H62" s="1">
        <v>-22431.39</v>
      </c>
      <c r="I62" s="1">
        <v>1687013</v>
      </c>
      <c r="J62" s="1">
        <v>616216.2</v>
      </c>
      <c r="L62" s="1">
        <f t="shared" si="30"/>
        <v>560880.8547817067</v>
      </c>
      <c r="M62">
        <v>32</v>
      </c>
      <c r="N62" s="3">
        <f t="shared" si="31"/>
        <v>17527.526711928334</v>
      </c>
      <c r="O62" s="3">
        <f t="shared" si="32"/>
        <v>3940.1880048414896</v>
      </c>
      <c r="P62" s="3">
        <f t="shared" si="33"/>
        <v>-77775.25</v>
      </c>
      <c r="Q62" s="3">
        <f t="shared" si="34"/>
        <v>-17483.8762</v>
      </c>
      <c r="S62" s="2">
        <v>45796.77795</v>
      </c>
      <c r="T62" t="s">
        <v>39</v>
      </c>
      <c r="U62" s="9">
        <f t="shared" si="35"/>
        <v>0.06436369259870592</v>
      </c>
      <c r="X62" s="9"/>
    </row>
    <row r="63" spans="14:24" ht="12.75">
      <c r="N63" s="5" t="s">
        <v>45</v>
      </c>
      <c r="O63" s="5">
        <f>MAX(O56:O62)</f>
        <v>7511.261042875061</v>
      </c>
      <c r="P63" s="5"/>
      <c r="Q63" s="5">
        <f>MAX(Q56:Q62)</f>
        <v>-17483.8762</v>
      </c>
      <c r="U63" s="10">
        <f>MAX(U56:U62)</f>
        <v>0.10701242989855946</v>
      </c>
      <c r="X63" s="10"/>
    </row>
    <row r="65" spans="16:17" ht="12.75">
      <c r="P65" s="12" t="s">
        <v>43</v>
      </c>
      <c r="Q65" s="12"/>
    </row>
    <row r="66" spans="16:17" ht="12.75">
      <c r="P66" s="12"/>
      <c r="Q66" s="12"/>
    </row>
    <row r="67" spans="16:17" ht="12.75">
      <c r="P67" s="13"/>
      <c r="Q67" s="13"/>
    </row>
    <row r="68" spans="16:17" ht="12.75">
      <c r="P68" s="13"/>
      <c r="Q68" s="13"/>
    </row>
    <row r="69" spans="16:17" ht="12.75">
      <c r="P69" s="13"/>
      <c r="Q69" s="13"/>
    </row>
  </sheetData>
  <mergeCells count="3">
    <mergeCell ref="P65:Q69"/>
    <mergeCell ref="U2:U3"/>
    <mergeCell ref="N2:Q2"/>
  </mergeCells>
  <conditionalFormatting sqref="X4:X54 U4:U54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69"/>
  <sheetViews>
    <sheetView workbookViewId="0" topLeftCell="A59">
      <selection activeCell="V94" sqref="V94"/>
    </sheetView>
  </sheetViews>
  <sheetFormatPr defaultColWidth="9.140625" defaultRowHeight="12.75"/>
  <cols>
    <col min="3" max="3" width="6.421875" style="1" customWidth="1"/>
    <col min="5" max="7" width="9.140625" style="1" customWidth="1"/>
    <col min="8" max="10" width="9.140625" style="1" hidden="1" customWidth="1"/>
    <col min="11" max="11" width="3.57421875" style="0" customWidth="1"/>
    <col min="12" max="12" width="9.140625" style="1" customWidth="1"/>
    <col min="14" max="14" width="12.8515625" style="2" customWidth="1"/>
    <col min="15" max="15" width="9.140625" style="1" customWidth="1"/>
    <col min="18" max="18" width="2.57421875" style="0" customWidth="1"/>
    <col min="19" max="19" width="13.140625" style="2" customWidth="1"/>
    <col min="21" max="21" width="12.28125" style="9" customWidth="1"/>
    <col min="22" max="22" width="9.140625" style="1" customWidth="1"/>
    <col min="23" max="23" width="2.8515625" style="0" customWidth="1"/>
  </cols>
  <sheetData>
    <row r="1" ht="12.75">
      <c r="A1" s="4" t="s">
        <v>76</v>
      </c>
    </row>
    <row r="2" spans="1:21" ht="12.75" customHeight="1">
      <c r="A2" s="4"/>
      <c r="F2" s="1" t="s">
        <v>46</v>
      </c>
      <c r="L2" s="1" t="s">
        <v>50</v>
      </c>
      <c r="N2" s="15" t="s">
        <v>55</v>
      </c>
      <c r="O2" s="15"/>
      <c r="P2" s="15"/>
      <c r="Q2" s="15"/>
      <c r="S2" s="2" t="s">
        <v>51</v>
      </c>
      <c r="U2" s="14" t="s">
        <v>48</v>
      </c>
    </row>
    <row r="3" spans="1:21" ht="12.75">
      <c r="A3" s="4" t="s">
        <v>49</v>
      </c>
      <c r="E3" s="1" t="s">
        <v>52</v>
      </c>
      <c r="F3" s="1" t="s">
        <v>53</v>
      </c>
      <c r="G3" s="1" t="s">
        <v>54</v>
      </c>
      <c r="H3" s="1" t="s">
        <v>0</v>
      </c>
      <c r="I3" s="1" t="s">
        <v>1</v>
      </c>
      <c r="J3" s="1" t="s">
        <v>2</v>
      </c>
      <c r="L3" s="1" t="s">
        <v>40</v>
      </c>
      <c r="M3" s="1" t="s">
        <v>41</v>
      </c>
      <c r="N3" s="2" t="s">
        <v>56</v>
      </c>
      <c r="O3" s="2" t="s">
        <v>42</v>
      </c>
      <c r="P3" s="2" t="s">
        <v>57</v>
      </c>
      <c r="Q3" s="2" t="s">
        <v>42</v>
      </c>
      <c r="S3" s="2" t="s">
        <v>47</v>
      </c>
      <c r="U3" s="14"/>
    </row>
    <row r="4" spans="1:24" ht="12.75">
      <c r="A4">
        <v>29</v>
      </c>
      <c r="B4" t="s">
        <v>31</v>
      </c>
      <c r="C4" s="1">
        <v>1</v>
      </c>
      <c r="D4">
        <v>113</v>
      </c>
      <c r="E4" s="1">
        <v>-394055.3</v>
      </c>
      <c r="F4" s="1">
        <v>-178844.1</v>
      </c>
      <c r="G4" s="1">
        <v>-198320.5</v>
      </c>
      <c r="H4" s="1">
        <v>-108759.8</v>
      </c>
      <c r="I4" s="1">
        <v>668118.9</v>
      </c>
      <c r="J4" s="1">
        <v>-378642.2</v>
      </c>
      <c r="L4" s="1">
        <f>SQRT(E4^2+G4^2)</f>
        <v>441146.9145061994</v>
      </c>
      <c r="M4">
        <v>16</v>
      </c>
      <c r="N4" s="6">
        <f>IF(M4=0,0,L4/M4)</f>
        <v>27571.682156637464</v>
      </c>
      <c r="O4" s="6">
        <f>N4*0.2248</f>
        <v>6198.114148812102</v>
      </c>
      <c r="P4" s="6">
        <f>IF(M4=0,0,-F4/M4)</f>
        <v>11177.75625</v>
      </c>
      <c r="Q4" s="6">
        <f>P4*0.2248</f>
        <v>2512.759605</v>
      </c>
      <c r="S4" s="2">
        <v>45796.77795</v>
      </c>
      <c r="T4" t="s">
        <v>31</v>
      </c>
      <c r="U4" s="9">
        <f>IF(M4=0,L4/F4,O4/(S4-Q4*(1-0.118)))</f>
        <v>0.14222211169111967</v>
      </c>
      <c r="X4" s="9"/>
    </row>
    <row r="5" spans="1:24" ht="12.75">
      <c r="A5">
        <v>30</v>
      </c>
      <c r="B5" t="s">
        <v>32</v>
      </c>
      <c r="C5" s="1">
        <v>2</v>
      </c>
      <c r="D5">
        <v>113</v>
      </c>
      <c r="E5" s="1">
        <v>279248.5</v>
      </c>
      <c r="F5" s="1">
        <v>-203283.3</v>
      </c>
      <c r="G5" s="1">
        <v>-49647.31</v>
      </c>
      <c r="H5" s="1">
        <v>101099</v>
      </c>
      <c r="I5" s="1">
        <v>303306.3</v>
      </c>
      <c r="J5" s="1">
        <v>-474364.7</v>
      </c>
      <c r="L5" s="1">
        <f>SQRT(E5^2+G5^2)</f>
        <v>283627.53770127136</v>
      </c>
      <c r="M5">
        <v>16</v>
      </c>
      <c r="N5" s="6">
        <f>IF(M5=0,0,L5/M5)</f>
        <v>17726.72110632946</v>
      </c>
      <c r="O5" s="6">
        <f>N5*0.2248</f>
        <v>3984.9669047028624</v>
      </c>
      <c r="P5" s="6">
        <f>IF(M5=0,0,-F5/M5)</f>
        <v>12705.20625</v>
      </c>
      <c r="Q5" s="6">
        <f>P5*0.2248</f>
        <v>2856.130365</v>
      </c>
      <c r="S5" s="2">
        <v>45796.77795</v>
      </c>
      <c r="T5" t="s">
        <v>32</v>
      </c>
      <c r="U5" s="9">
        <f>IF(M5=0,L5/F5,O5/(S5-Q5*(1-0.118)))</f>
        <v>0.0920790517503344</v>
      </c>
      <c r="X5" s="9"/>
    </row>
    <row r="6" spans="1:24" ht="12.75">
      <c r="A6">
        <v>37</v>
      </c>
      <c r="B6" t="s">
        <v>64</v>
      </c>
      <c r="C6" s="1">
        <v>3</v>
      </c>
      <c r="D6">
        <v>113</v>
      </c>
      <c r="E6">
        <v>439564.8</v>
      </c>
      <c r="F6">
        <v>1477541</v>
      </c>
      <c r="G6">
        <v>-124566.7</v>
      </c>
      <c r="H6">
        <v>-573708.5</v>
      </c>
      <c r="I6">
        <v>354696.2</v>
      </c>
      <c r="J6">
        <v>753328.8</v>
      </c>
      <c r="L6" s="1">
        <f>SQRT(E6^2+G6^2)</f>
        <v>456874.24544170796</v>
      </c>
      <c r="M6">
        <v>0</v>
      </c>
      <c r="N6" s="6">
        <f>IF(M6=0,0,L6/M6)</f>
        <v>0</v>
      </c>
      <c r="O6" s="6">
        <f>N6*0.2248</f>
        <v>0</v>
      </c>
      <c r="P6" s="6">
        <f>IF(M6=0,0,-F6/M6)</f>
        <v>0</v>
      </c>
      <c r="Q6" s="6">
        <f>P6*0.2248</f>
        <v>0</v>
      </c>
      <c r="S6" s="2">
        <v>45796.77795</v>
      </c>
      <c r="T6" t="s">
        <v>64</v>
      </c>
      <c r="U6" s="9">
        <f>IF(M6=0,L6/F6,O6/(S6-Q6*(1-0.118)))</f>
        <v>0.3092125669891448</v>
      </c>
      <c r="X6" s="9"/>
    </row>
    <row r="7" spans="1:24" ht="12.75">
      <c r="A7">
        <v>44</v>
      </c>
      <c r="B7" t="s">
        <v>71</v>
      </c>
      <c r="C7" s="1">
        <v>4</v>
      </c>
      <c r="D7">
        <v>113</v>
      </c>
      <c r="E7">
        <v>-394358.4</v>
      </c>
      <c r="F7">
        <v>1393394</v>
      </c>
      <c r="G7">
        <v>-184011.2</v>
      </c>
      <c r="H7">
        <v>558938</v>
      </c>
      <c r="I7">
        <v>360891.5</v>
      </c>
      <c r="J7">
        <v>715894.3</v>
      </c>
      <c r="L7" s="1">
        <f>SQRT(E7^2+G7^2)</f>
        <v>435176.5956206745</v>
      </c>
      <c r="M7">
        <v>0</v>
      </c>
      <c r="N7" s="6">
        <f>IF(M7=0,0,L7/M7)</f>
        <v>0</v>
      </c>
      <c r="O7" s="6">
        <f>N7*0.2248</f>
        <v>0</v>
      </c>
      <c r="P7" s="6">
        <f>IF(M7=0,0,-F7/M7)</f>
        <v>0</v>
      </c>
      <c r="Q7" s="6">
        <f>P7*0.2248</f>
        <v>0</v>
      </c>
      <c r="S7" s="2">
        <v>45796.77795</v>
      </c>
      <c r="T7" t="s">
        <v>71</v>
      </c>
      <c r="U7" s="9">
        <f>IF(M7=0,L7/F7,O7/(S7-Q7*(1-0.118)))</f>
        <v>0.3123141018410259</v>
      </c>
      <c r="X7" s="9"/>
    </row>
    <row r="8" spans="1:24" ht="12.75">
      <c r="A8">
        <v>45</v>
      </c>
      <c r="C8" s="1">
        <v>5</v>
      </c>
      <c r="N8" s="6"/>
      <c r="O8" s="6"/>
      <c r="P8" s="6"/>
      <c r="Q8" s="6"/>
      <c r="X8" s="9"/>
    </row>
    <row r="9" spans="1:24" ht="12.75">
      <c r="A9">
        <v>21</v>
      </c>
      <c r="B9" t="s">
        <v>23</v>
      </c>
      <c r="C9" s="1">
        <v>6</v>
      </c>
      <c r="D9">
        <v>112</v>
      </c>
      <c r="E9" s="1">
        <v>-220195.4</v>
      </c>
      <c r="F9" s="1">
        <v>46659.19</v>
      </c>
      <c r="G9" s="1">
        <v>-71369.78</v>
      </c>
      <c r="H9" s="1">
        <v>20695.48</v>
      </c>
      <c r="I9" s="1">
        <v>280187.5</v>
      </c>
      <c r="J9" s="1">
        <v>-19276.93</v>
      </c>
      <c r="L9" s="1">
        <f aca="true" t="shared" si="0" ref="L9:L16">SQRT(E9^2+G9^2)</f>
        <v>231472.8054835133</v>
      </c>
      <c r="M9">
        <v>5</v>
      </c>
      <c r="N9" s="6">
        <f aca="true" t="shared" si="1" ref="N9:N16">IF(M9=0,0,L9/M9)</f>
        <v>46294.56109670266</v>
      </c>
      <c r="O9" s="6">
        <f aca="true" t="shared" si="2" ref="O9:O16">N9*0.2248</f>
        <v>10407.017334538757</v>
      </c>
      <c r="P9" s="6">
        <f aca="true" t="shared" si="3" ref="P9:P16">IF(M9=0,0,-F9/M9)</f>
        <v>-9331.838</v>
      </c>
      <c r="Q9" s="6">
        <f aca="true" t="shared" si="4" ref="Q9:Q16">P9*0.2248</f>
        <v>-2097.7971824</v>
      </c>
      <c r="S9" s="2">
        <v>45796.77795</v>
      </c>
      <c r="T9" t="s">
        <v>23</v>
      </c>
      <c r="U9" s="9">
        <f aca="true" t="shared" si="5" ref="U9:U16">IF(M9=0,L9/F9,O9/(S9-Q9*(1-0.118)))</f>
        <v>0.21841899124191946</v>
      </c>
      <c r="X9" s="9"/>
    </row>
    <row r="10" spans="1:24" ht="12.75">
      <c r="A10">
        <v>22</v>
      </c>
      <c r="B10" t="s">
        <v>24</v>
      </c>
      <c r="C10" s="1">
        <v>7</v>
      </c>
      <c r="D10">
        <v>112</v>
      </c>
      <c r="E10" s="1">
        <v>-159157.1</v>
      </c>
      <c r="F10" s="1">
        <v>-239363.2</v>
      </c>
      <c r="G10" s="1">
        <v>85035.74</v>
      </c>
      <c r="H10" s="1">
        <v>-213245.3</v>
      </c>
      <c r="I10" s="1">
        <v>-11260.92</v>
      </c>
      <c r="J10" s="1">
        <v>-399357.2</v>
      </c>
      <c r="L10" s="1">
        <f t="shared" si="0"/>
        <v>180449.60392795992</v>
      </c>
      <c r="M10">
        <v>5</v>
      </c>
      <c r="N10" s="6">
        <f t="shared" si="1"/>
        <v>36089.92078559198</v>
      </c>
      <c r="O10" s="6">
        <f t="shared" si="2"/>
        <v>8113.014192601077</v>
      </c>
      <c r="P10" s="6">
        <f t="shared" si="3"/>
        <v>47872.64</v>
      </c>
      <c r="Q10" s="6">
        <f t="shared" si="4"/>
        <v>10761.769472</v>
      </c>
      <c r="S10" s="2">
        <v>45796.77795</v>
      </c>
      <c r="T10" t="s">
        <v>24</v>
      </c>
      <c r="U10" s="9">
        <f t="shared" si="5"/>
        <v>0.2234688651228402</v>
      </c>
      <c r="X10" s="9"/>
    </row>
    <row r="11" spans="1:24" ht="12.75">
      <c r="A11">
        <v>23</v>
      </c>
      <c r="B11" t="s">
        <v>25</v>
      </c>
      <c r="C11" s="1">
        <v>8</v>
      </c>
      <c r="D11">
        <v>112</v>
      </c>
      <c r="E11" s="1">
        <v>8817.677</v>
      </c>
      <c r="F11" s="1">
        <v>-47413.05</v>
      </c>
      <c r="G11" s="1">
        <v>38147.63</v>
      </c>
      <c r="H11" s="1">
        <v>-22895.28</v>
      </c>
      <c r="I11" s="1">
        <v>-84341.71</v>
      </c>
      <c r="J11" s="1">
        <v>-98777.86</v>
      </c>
      <c r="L11" s="1">
        <f t="shared" si="0"/>
        <v>39153.45581546064</v>
      </c>
      <c r="M11">
        <v>2</v>
      </c>
      <c r="N11" s="6">
        <f t="shared" si="1"/>
        <v>19576.72790773032</v>
      </c>
      <c r="O11" s="6">
        <f t="shared" si="2"/>
        <v>4400.848433657776</v>
      </c>
      <c r="P11" s="6">
        <f t="shared" si="3"/>
        <v>23706.525</v>
      </c>
      <c r="Q11" s="6">
        <f t="shared" si="4"/>
        <v>5329.226820000001</v>
      </c>
      <c r="S11" s="2">
        <v>45796.77795</v>
      </c>
      <c r="T11" t="s">
        <v>25</v>
      </c>
      <c r="U11" s="9">
        <f t="shared" si="5"/>
        <v>0.10708598429369737</v>
      </c>
      <c r="X11" s="9"/>
    </row>
    <row r="12" spans="1:24" ht="12.75">
      <c r="A12">
        <v>25</v>
      </c>
      <c r="B12" t="s">
        <v>27</v>
      </c>
      <c r="C12" s="1">
        <v>9</v>
      </c>
      <c r="D12">
        <v>112</v>
      </c>
      <c r="E12" s="1">
        <v>-16443.23</v>
      </c>
      <c r="F12" s="1">
        <v>-247901.3</v>
      </c>
      <c r="G12" s="1">
        <v>-82031.51</v>
      </c>
      <c r="H12" s="1">
        <v>53907.86</v>
      </c>
      <c r="I12" s="1">
        <v>187311.8</v>
      </c>
      <c r="J12" s="1">
        <v>-563995.7</v>
      </c>
      <c r="L12" s="1">
        <f t="shared" si="0"/>
        <v>83663.3040568743</v>
      </c>
      <c r="M12">
        <v>6</v>
      </c>
      <c r="N12" s="6">
        <f t="shared" si="1"/>
        <v>13943.88400947905</v>
      </c>
      <c r="O12" s="6">
        <f t="shared" si="2"/>
        <v>3134.5851253308906</v>
      </c>
      <c r="P12" s="6">
        <f t="shared" si="3"/>
        <v>41316.88333333333</v>
      </c>
      <c r="Q12" s="6">
        <f t="shared" si="4"/>
        <v>9288.035373333332</v>
      </c>
      <c r="S12" s="2">
        <v>45796.77795</v>
      </c>
      <c r="T12" t="s">
        <v>27</v>
      </c>
      <c r="U12" s="9">
        <f t="shared" si="5"/>
        <v>0.08335613798460381</v>
      </c>
      <c r="X12" s="9"/>
    </row>
    <row r="13" spans="1:25" ht="12.75">
      <c r="A13">
        <v>26</v>
      </c>
      <c r="B13" t="s">
        <v>28</v>
      </c>
      <c r="C13" s="1">
        <v>10</v>
      </c>
      <c r="D13">
        <v>112</v>
      </c>
      <c r="E13" s="1">
        <v>-39899.36</v>
      </c>
      <c r="F13" s="1">
        <v>160433.2</v>
      </c>
      <c r="G13" s="1">
        <v>-78878.41</v>
      </c>
      <c r="H13" s="1">
        <v>-135382.9</v>
      </c>
      <c r="I13" s="1">
        <v>79756</v>
      </c>
      <c r="J13" s="1">
        <v>306095.1</v>
      </c>
      <c r="L13" s="1">
        <f t="shared" si="0"/>
        <v>88395.48909609416</v>
      </c>
      <c r="M13">
        <v>3</v>
      </c>
      <c r="N13" s="6">
        <f t="shared" si="1"/>
        <v>29465.163032031385</v>
      </c>
      <c r="O13" s="6">
        <f t="shared" si="2"/>
        <v>6623.768649600655</v>
      </c>
      <c r="P13" s="6">
        <f t="shared" si="3"/>
        <v>-53477.73333333334</v>
      </c>
      <c r="Q13" s="6">
        <f t="shared" si="4"/>
        <v>-12021.794453333334</v>
      </c>
      <c r="S13" s="2">
        <v>45796.77795</v>
      </c>
      <c r="T13" t="s">
        <v>28</v>
      </c>
      <c r="U13" s="9">
        <f t="shared" si="5"/>
        <v>0.11744270518337137</v>
      </c>
      <c r="X13" s="9"/>
      <c r="Y13" s="2"/>
    </row>
    <row r="14" spans="1:25" ht="12.75">
      <c r="A14">
        <v>24</v>
      </c>
      <c r="B14" t="s">
        <v>26</v>
      </c>
      <c r="C14" s="1">
        <v>11</v>
      </c>
      <c r="D14">
        <v>112</v>
      </c>
      <c r="E14" s="1">
        <v>58014.58</v>
      </c>
      <c r="F14" s="1">
        <v>249341</v>
      </c>
      <c r="G14" s="1">
        <v>92643.54</v>
      </c>
      <c r="H14" s="1">
        <v>-125271.8</v>
      </c>
      <c r="I14" s="1">
        <v>-150165.8</v>
      </c>
      <c r="J14" s="1">
        <v>199763.8</v>
      </c>
      <c r="L14" s="1">
        <f t="shared" si="0"/>
        <v>109309.27223391435</v>
      </c>
      <c r="M14">
        <v>8</v>
      </c>
      <c r="N14" s="6">
        <f t="shared" si="1"/>
        <v>13663.659029239294</v>
      </c>
      <c r="O14" s="6">
        <f t="shared" si="2"/>
        <v>3071.590549772993</v>
      </c>
      <c r="P14" s="6">
        <f t="shared" si="3"/>
        <v>-31167.625</v>
      </c>
      <c r="Q14" s="6">
        <f t="shared" si="4"/>
        <v>-7006.4821</v>
      </c>
      <c r="S14" s="2">
        <v>45796.77795</v>
      </c>
      <c r="T14" t="s">
        <v>26</v>
      </c>
      <c r="U14" s="9">
        <f t="shared" si="5"/>
        <v>0.05909576127031384</v>
      </c>
      <c r="X14" s="9"/>
      <c r="Y14" s="2"/>
    </row>
    <row r="15" spans="1:25" ht="12.75">
      <c r="A15">
        <v>36</v>
      </c>
      <c r="B15" t="s">
        <v>63</v>
      </c>
      <c r="C15" s="1">
        <v>12</v>
      </c>
      <c r="D15">
        <v>112</v>
      </c>
      <c r="E15">
        <v>697511.1</v>
      </c>
      <c r="F15">
        <v>853924</v>
      </c>
      <c r="G15">
        <v>165646.1</v>
      </c>
      <c r="H15">
        <v>-135670.9</v>
      </c>
      <c r="I15">
        <v>96230.67</v>
      </c>
      <c r="J15">
        <v>446916.2</v>
      </c>
      <c r="L15" s="1">
        <f t="shared" si="0"/>
        <v>716910.2908094011</v>
      </c>
      <c r="M15">
        <v>0</v>
      </c>
      <c r="N15" s="6">
        <f t="shared" si="1"/>
        <v>0</v>
      </c>
      <c r="O15" s="6">
        <f t="shared" si="2"/>
        <v>0</v>
      </c>
      <c r="P15" s="6">
        <f t="shared" si="3"/>
        <v>0</v>
      </c>
      <c r="Q15" s="6">
        <f t="shared" si="4"/>
        <v>0</v>
      </c>
      <c r="S15" s="2">
        <v>45796.77795</v>
      </c>
      <c r="T15" t="s">
        <v>63</v>
      </c>
      <c r="U15" s="9">
        <f t="shared" si="5"/>
        <v>0.8395481223263441</v>
      </c>
      <c r="X15" s="9"/>
      <c r="Y15" s="2"/>
    </row>
    <row r="16" spans="1:24" ht="12.75">
      <c r="A16">
        <v>43</v>
      </c>
      <c r="B16" t="s">
        <v>70</v>
      </c>
      <c r="C16" s="1">
        <v>13</v>
      </c>
      <c r="D16">
        <v>112</v>
      </c>
      <c r="E16">
        <v>135992.5</v>
      </c>
      <c r="F16">
        <v>1509842</v>
      </c>
      <c r="G16">
        <v>19473.99</v>
      </c>
      <c r="H16">
        <v>708724</v>
      </c>
      <c r="I16">
        <v>31809.1</v>
      </c>
      <c r="J16">
        <v>778396.9</v>
      </c>
      <c r="L16" s="1">
        <f t="shared" si="0"/>
        <v>137379.75230276876</v>
      </c>
      <c r="M16">
        <v>0</v>
      </c>
      <c r="N16" s="6">
        <f t="shared" si="1"/>
        <v>0</v>
      </c>
      <c r="O16" s="6">
        <f t="shared" si="2"/>
        <v>0</v>
      </c>
      <c r="P16" s="6">
        <f t="shared" si="3"/>
        <v>0</v>
      </c>
      <c r="Q16" s="6">
        <f t="shared" si="4"/>
        <v>0</v>
      </c>
      <c r="S16" s="2">
        <v>45796.77795</v>
      </c>
      <c r="T16" t="s">
        <v>70</v>
      </c>
      <c r="U16" s="9">
        <f t="shared" si="5"/>
        <v>0.09098948916692526</v>
      </c>
      <c r="X16" s="9"/>
    </row>
    <row r="17" spans="1:24" ht="12.75">
      <c r="A17">
        <v>46</v>
      </c>
      <c r="C17" s="1">
        <v>14</v>
      </c>
      <c r="N17" s="6"/>
      <c r="O17" s="6"/>
      <c r="P17" s="6"/>
      <c r="Q17" s="6"/>
      <c r="X17" s="9"/>
    </row>
    <row r="18" spans="1:24" ht="12.75">
      <c r="A18">
        <v>10</v>
      </c>
      <c r="B18" t="s">
        <v>12</v>
      </c>
      <c r="C18" s="1">
        <v>15</v>
      </c>
      <c r="D18">
        <v>111</v>
      </c>
      <c r="E18" s="1">
        <v>-218297.9</v>
      </c>
      <c r="F18" s="1">
        <v>213333.2</v>
      </c>
      <c r="G18" s="1">
        <v>-21933.26</v>
      </c>
      <c r="H18" s="1">
        <v>223363.8</v>
      </c>
      <c r="I18" s="1">
        <v>265641.8</v>
      </c>
      <c r="J18" s="1">
        <v>104054.2</v>
      </c>
      <c r="L18" s="1">
        <f aca="true" t="shared" si="6" ref="L18:L24">SQRT(E18^2+G18^2)</f>
        <v>219396.9941422115</v>
      </c>
      <c r="M18">
        <v>9</v>
      </c>
      <c r="N18" s="6">
        <f aca="true" t="shared" si="7" ref="N18:N24">IF(M18=0,0,L18/M18)</f>
        <v>24377.443793579056</v>
      </c>
      <c r="O18" s="6">
        <f aca="true" t="shared" si="8" ref="O18:O24">N18*0.2248</f>
        <v>5480.049364796571</v>
      </c>
      <c r="P18" s="6">
        <f aca="true" t="shared" si="9" ref="P18:P24">IF(M18=0,0,-F18/M18)</f>
        <v>-23703.68888888889</v>
      </c>
      <c r="Q18" s="6">
        <f aca="true" t="shared" si="10" ref="Q18:Q24">P18*0.2248</f>
        <v>-5328.589262222223</v>
      </c>
      <c r="S18" s="2">
        <v>45796.77795</v>
      </c>
      <c r="T18" t="s">
        <v>12</v>
      </c>
      <c r="U18" s="9">
        <f aca="true" t="shared" si="11" ref="U18:U24">IF(M18=0,L18/F18,O18/(S18-Q18*(1-0.118)))</f>
        <v>0.10852314909797907</v>
      </c>
      <c r="W18" s="2"/>
      <c r="X18" s="9"/>
    </row>
    <row r="19" spans="1:24" ht="12.75">
      <c r="A19">
        <v>11</v>
      </c>
      <c r="B19" t="s">
        <v>13</v>
      </c>
      <c r="C19" s="1">
        <v>16</v>
      </c>
      <c r="D19">
        <v>111</v>
      </c>
      <c r="E19" s="1">
        <v>-112270.6</v>
      </c>
      <c r="F19" s="1">
        <v>-299011.6</v>
      </c>
      <c r="G19" s="1">
        <v>-40010.33</v>
      </c>
      <c r="H19" s="1">
        <v>-235037.8</v>
      </c>
      <c r="I19" s="1">
        <v>194976.8</v>
      </c>
      <c r="J19" s="1">
        <v>-628983.3</v>
      </c>
      <c r="L19" s="1">
        <f t="shared" si="6"/>
        <v>119186.88741245364</v>
      </c>
      <c r="M19">
        <v>6</v>
      </c>
      <c r="N19" s="6">
        <f t="shared" si="7"/>
        <v>19864.48123540894</v>
      </c>
      <c r="O19" s="6">
        <f t="shared" si="8"/>
        <v>4465.53538171993</v>
      </c>
      <c r="P19" s="6">
        <f t="shared" si="9"/>
        <v>49835.26666666666</v>
      </c>
      <c r="Q19" s="6">
        <f t="shared" si="10"/>
        <v>11202.967946666666</v>
      </c>
      <c r="S19" s="2">
        <v>45796.77795</v>
      </c>
      <c r="T19" t="s">
        <v>13</v>
      </c>
      <c r="U19" s="9">
        <f t="shared" si="11"/>
        <v>0.12433358932783917</v>
      </c>
      <c r="X19" s="9"/>
    </row>
    <row r="20" spans="1:24" ht="12.75">
      <c r="A20">
        <v>13</v>
      </c>
      <c r="B20" t="s">
        <v>15</v>
      </c>
      <c r="C20" s="1">
        <v>17</v>
      </c>
      <c r="D20">
        <v>111</v>
      </c>
      <c r="E20" s="1">
        <v>52539.36</v>
      </c>
      <c r="F20" s="1">
        <v>-49587.17</v>
      </c>
      <c r="G20" s="1">
        <v>-93111.03</v>
      </c>
      <c r="H20" s="1">
        <v>29831.68</v>
      </c>
      <c r="I20" s="1">
        <v>259826.5</v>
      </c>
      <c r="J20" s="1">
        <v>-118204.5</v>
      </c>
      <c r="L20" s="1">
        <f t="shared" si="6"/>
        <v>106911.40377373454</v>
      </c>
      <c r="M20">
        <v>2</v>
      </c>
      <c r="N20" s="6">
        <f t="shared" si="7"/>
        <v>53455.70188686727</v>
      </c>
      <c r="O20" s="6">
        <f t="shared" si="8"/>
        <v>12016.841784167762</v>
      </c>
      <c r="P20" s="6">
        <f t="shared" si="9"/>
        <v>24793.585</v>
      </c>
      <c r="Q20" s="6">
        <f t="shared" si="10"/>
        <v>5573.597908</v>
      </c>
      <c r="S20" s="2">
        <v>45796.77795</v>
      </c>
      <c r="T20" t="s">
        <v>15</v>
      </c>
      <c r="U20" s="9">
        <f t="shared" si="11"/>
        <v>0.29394783851012707</v>
      </c>
      <c r="X20" s="9"/>
    </row>
    <row r="21" spans="1:24" ht="12.75">
      <c r="A21">
        <v>14</v>
      </c>
      <c r="B21" t="s">
        <v>16</v>
      </c>
      <c r="C21" s="1">
        <v>18</v>
      </c>
      <c r="D21">
        <v>111</v>
      </c>
      <c r="E21" s="1">
        <v>75622.57</v>
      </c>
      <c r="F21" s="1">
        <v>-142397.1</v>
      </c>
      <c r="G21" s="1">
        <v>-94692.06</v>
      </c>
      <c r="H21" s="1">
        <v>146152.2</v>
      </c>
      <c r="I21" s="1">
        <v>257338.6</v>
      </c>
      <c r="J21" s="1">
        <v>-277338.5</v>
      </c>
      <c r="L21" s="1">
        <f t="shared" si="6"/>
        <v>121183.16434409733</v>
      </c>
      <c r="M21">
        <v>4</v>
      </c>
      <c r="N21" s="6">
        <f t="shared" si="7"/>
        <v>30295.791086024332</v>
      </c>
      <c r="O21" s="6">
        <f t="shared" si="8"/>
        <v>6810.49383613827</v>
      </c>
      <c r="P21" s="6">
        <f t="shared" si="9"/>
        <v>35599.275</v>
      </c>
      <c r="Q21" s="6">
        <f t="shared" si="10"/>
        <v>8002.71702</v>
      </c>
      <c r="S21" s="2">
        <v>45796.77795</v>
      </c>
      <c r="T21" t="s">
        <v>16</v>
      </c>
      <c r="U21" s="9">
        <f t="shared" si="11"/>
        <v>0.1758073921956264</v>
      </c>
      <c r="X21" s="9"/>
    </row>
    <row r="22" spans="1:24" ht="12.75">
      <c r="A22">
        <v>12</v>
      </c>
      <c r="B22" t="s">
        <v>14</v>
      </c>
      <c r="C22" s="1">
        <v>19</v>
      </c>
      <c r="D22">
        <v>111</v>
      </c>
      <c r="E22" s="1">
        <v>-153096.3</v>
      </c>
      <c r="F22" s="1">
        <v>272493.1</v>
      </c>
      <c r="G22" s="1">
        <v>139967.9</v>
      </c>
      <c r="H22" s="1">
        <v>-310968.8</v>
      </c>
      <c r="I22" s="1">
        <v>-310999.9</v>
      </c>
      <c r="J22" s="1">
        <v>267681.7</v>
      </c>
      <c r="L22" s="1">
        <f t="shared" si="6"/>
        <v>207435.50830101385</v>
      </c>
      <c r="M22">
        <v>5</v>
      </c>
      <c r="N22" s="6">
        <f t="shared" si="7"/>
        <v>41487.10166020277</v>
      </c>
      <c r="O22" s="6">
        <f t="shared" si="8"/>
        <v>9326.300453213582</v>
      </c>
      <c r="P22" s="6">
        <f t="shared" si="9"/>
        <v>-54498.619999999995</v>
      </c>
      <c r="Q22" s="6">
        <f t="shared" si="10"/>
        <v>-12251.289776</v>
      </c>
      <c r="S22" s="2">
        <v>45796.77795</v>
      </c>
      <c r="T22" t="s">
        <v>14</v>
      </c>
      <c r="U22" s="9">
        <f t="shared" si="11"/>
        <v>0.16476859451112658</v>
      </c>
      <c r="X22" s="9"/>
    </row>
    <row r="23" spans="1:24" ht="12.75">
      <c r="A23">
        <v>35</v>
      </c>
      <c r="B23" t="s">
        <v>62</v>
      </c>
      <c r="C23" s="1">
        <v>20</v>
      </c>
      <c r="D23">
        <v>111</v>
      </c>
      <c r="E23">
        <v>-148888.7</v>
      </c>
      <c r="F23">
        <v>927722.3</v>
      </c>
      <c r="G23">
        <v>867325.2</v>
      </c>
      <c r="H23">
        <v>-348862.4</v>
      </c>
      <c r="I23">
        <v>-1084677</v>
      </c>
      <c r="J23">
        <v>719099.9</v>
      </c>
      <c r="L23" s="1">
        <f t="shared" si="6"/>
        <v>880011.8451150132</v>
      </c>
      <c r="M23">
        <v>0</v>
      </c>
      <c r="N23" s="6">
        <f t="shared" si="7"/>
        <v>0</v>
      </c>
      <c r="O23" s="6">
        <f t="shared" si="8"/>
        <v>0</v>
      </c>
      <c r="P23" s="6">
        <f t="shared" si="9"/>
        <v>0</v>
      </c>
      <c r="Q23" s="6">
        <f t="shared" si="10"/>
        <v>0</v>
      </c>
      <c r="S23" s="2">
        <v>45796.77795</v>
      </c>
      <c r="T23" t="s">
        <v>62</v>
      </c>
      <c r="U23" s="9">
        <f t="shared" si="11"/>
        <v>0.9485724824282149</v>
      </c>
      <c r="X23" s="9"/>
    </row>
    <row r="24" spans="1:24" ht="12.75">
      <c r="A24">
        <v>42</v>
      </c>
      <c r="B24" t="s">
        <v>69</v>
      </c>
      <c r="C24" s="1">
        <v>21</v>
      </c>
      <c r="D24">
        <v>111</v>
      </c>
      <c r="E24">
        <v>417335.2</v>
      </c>
      <c r="F24">
        <v>1449363</v>
      </c>
      <c r="G24">
        <v>-132477</v>
      </c>
      <c r="H24">
        <v>635047.9</v>
      </c>
      <c r="I24">
        <v>-58278.77</v>
      </c>
      <c r="J24">
        <v>795660.6</v>
      </c>
      <c r="L24" s="1">
        <f t="shared" si="6"/>
        <v>437857.08249158197</v>
      </c>
      <c r="M24">
        <v>0</v>
      </c>
      <c r="N24" s="6">
        <f t="shared" si="7"/>
        <v>0</v>
      </c>
      <c r="O24" s="6">
        <f t="shared" si="8"/>
        <v>0</v>
      </c>
      <c r="P24" s="6">
        <f t="shared" si="9"/>
        <v>0</v>
      </c>
      <c r="Q24" s="6">
        <f t="shared" si="10"/>
        <v>0</v>
      </c>
      <c r="S24" s="2">
        <v>45796.77795</v>
      </c>
      <c r="T24" t="s">
        <v>69</v>
      </c>
      <c r="U24" s="9">
        <f t="shared" si="11"/>
        <v>0.30210311874360113</v>
      </c>
      <c r="X24" s="9"/>
    </row>
    <row r="25" spans="1:24" ht="12.75">
      <c r="A25">
        <v>47</v>
      </c>
      <c r="C25" s="1">
        <v>22</v>
      </c>
      <c r="N25" s="6"/>
      <c r="O25" s="6"/>
      <c r="P25" s="6"/>
      <c r="Q25" s="6"/>
      <c r="X25" s="9"/>
    </row>
    <row r="26" spans="1:24" ht="12.75">
      <c r="A26">
        <v>1</v>
      </c>
      <c r="B26" t="s">
        <v>3</v>
      </c>
      <c r="C26" s="1">
        <v>23</v>
      </c>
      <c r="D26">
        <v>0</v>
      </c>
      <c r="E26" s="1">
        <v>73777.6</v>
      </c>
      <c r="F26" s="1">
        <v>325823.5</v>
      </c>
      <c r="G26" s="1">
        <v>108021.6</v>
      </c>
      <c r="H26" s="1">
        <v>368353.1</v>
      </c>
      <c r="I26" s="1">
        <v>-139593.7</v>
      </c>
      <c r="J26" s="1">
        <v>232242.5</v>
      </c>
      <c r="L26" s="1">
        <f aca="true" t="shared" si="12" ref="L26:L31">SQRT(E26^2+G26^2)</f>
        <v>130812.08020790742</v>
      </c>
      <c r="M26">
        <v>4</v>
      </c>
      <c r="N26" s="6">
        <f aca="true" t="shared" si="13" ref="N26:N31">IF(M26=0,0,L26/M26)</f>
        <v>32703.020051976855</v>
      </c>
      <c r="O26" s="6">
        <f aca="true" t="shared" si="14" ref="O26:O31">N26*0.2248</f>
        <v>7351.638907684397</v>
      </c>
      <c r="P26" s="6">
        <f aca="true" t="shared" si="15" ref="P26:P31">IF(M26=0,0,-F26/M26)</f>
        <v>-81455.875</v>
      </c>
      <c r="Q26" s="6">
        <f aca="true" t="shared" si="16" ref="Q26:Q31">P26*0.2248</f>
        <v>-18311.2807</v>
      </c>
      <c r="S26" s="2">
        <v>45796.77795</v>
      </c>
      <c r="T26" t="s">
        <v>3</v>
      </c>
      <c r="U26" s="9">
        <f aca="true" t="shared" si="17" ref="U26:U31">IF(M26=0,L26/F26,O26/(S26-Q26*(1-0.118)))</f>
        <v>0.1186756426971395</v>
      </c>
      <c r="X26" s="9"/>
    </row>
    <row r="27" spans="1:24" ht="12.75">
      <c r="A27">
        <v>2</v>
      </c>
      <c r="B27" t="s">
        <v>4</v>
      </c>
      <c r="C27" s="1">
        <v>24</v>
      </c>
      <c r="D27">
        <v>0</v>
      </c>
      <c r="E27" s="1">
        <v>-146535.4</v>
      </c>
      <c r="F27" s="1">
        <v>-256036.8</v>
      </c>
      <c r="G27" s="1">
        <v>-119239</v>
      </c>
      <c r="H27" s="1">
        <v>-265750.1</v>
      </c>
      <c r="I27" s="1">
        <v>435505.2</v>
      </c>
      <c r="J27" s="1">
        <v>-533735</v>
      </c>
      <c r="L27" s="1">
        <f t="shared" si="12"/>
        <v>188919.4605490922</v>
      </c>
      <c r="M27">
        <v>6</v>
      </c>
      <c r="N27" s="6">
        <f t="shared" si="13"/>
        <v>31486.576758182036</v>
      </c>
      <c r="O27" s="6">
        <f t="shared" si="14"/>
        <v>7078.182455239322</v>
      </c>
      <c r="P27" s="6">
        <f t="shared" si="15"/>
        <v>42672.799999999996</v>
      </c>
      <c r="Q27" s="6">
        <f t="shared" si="16"/>
        <v>9592.84544</v>
      </c>
      <c r="S27" s="2">
        <v>45796.77795</v>
      </c>
      <c r="T27" t="s">
        <v>4</v>
      </c>
      <c r="U27" s="9">
        <f t="shared" si="17"/>
        <v>0.18958119875676727</v>
      </c>
      <c r="X27" s="9"/>
    </row>
    <row r="28" spans="1:24" ht="12.75">
      <c r="A28">
        <v>4</v>
      </c>
      <c r="B28" t="s">
        <v>6</v>
      </c>
      <c r="C28" s="1">
        <v>25</v>
      </c>
      <c r="D28">
        <v>0</v>
      </c>
      <c r="E28" s="1">
        <v>128860.5</v>
      </c>
      <c r="F28" s="1">
        <v>-274936.9</v>
      </c>
      <c r="G28" s="1">
        <v>-105421.2</v>
      </c>
      <c r="H28" s="1">
        <v>276668</v>
      </c>
      <c r="I28" s="1">
        <v>386158.3</v>
      </c>
      <c r="J28" s="1">
        <v>-580944.7</v>
      </c>
      <c r="L28" s="1">
        <f t="shared" si="12"/>
        <v>166489.21247243017</v>
      </c>
      <c r="M28">
        <v>6</v>
      </c>
      <c r="N28" s="6">
        <f t="shared" si="13"/>
        <v>27748.202078738363</v>
      </c>
      <c r="O28" s="6">
        <f t="shared" si="14"/>
        <v>6237.795827300384</v>
      </c>
      <c r="P28" s="6">
        <f t="shared" si="15"/>
        <v>45822.81666666667</v>
      </c>
      <c r="Q28" s="6">
        <f t="shared" si="16"/>
        <v>10300.969186666669</v>
      </c>
      <c r="S28" s="2">
        <v>45796.77795</v>
      </c>
      <c r="T28" t="s">
        <v>6</v>
      </c>
      <c r="U28" s="9">
        <f t="shared" si="17"/>
        <v>0.16991476459892332</v>
      </c>
      <c r="X28" s="9"/>
    </row>
    <row r="29" spans="1:24" ht="12.75">
      <c r="A29">
        <v>3</v>
      </c>
      <c r="B29" t="s">
        <v>5</v>
      </c>
      <c r="C29" s="1">
        <v>26</v>
      </c>
      <c r="D29">
        <v>0</v>
      </c>
      <c r="E29" s="1">
        <v>-155104.3</v>
      </c>
      <c r="F29" s="1">
        <v>389043</v>
      </c>
      <c r="G29" s="1">
        <v>107673.6</v>
      </c>
      <c r="H29" s="1">
        <v>-434889.7</v>
      </c>
      <c r="I29" s="1">
        <v>-226830.4</v>
      </c>
      <c r="J29" s="1">
        <v>272857.2</v>
      </c>
      <c r="L29" s="1">
        <f t="shared" si="12"/>
        <v>188814.58634186606</v>
      </c>
      <c r="M29">
        <v>4</v>
      </c>
      <c r="N29" s="6">
        <f t="shared" si="13"/>
        <v>47203.646585466515</v>
      </c>
      <c r="O29" s="6">
        <f t="shared" si="14"/>
        <v>10611.379752412873</v>
      </c>
      <c r="P29" s="6">
        <f t="shared" si="15"/>
        <v>-97260.75</v>
      </c>
      <c r="Q29" s="6">
        <f t="shared" si="16"/>
        <v>-21864.2166</v>
      </c>
      <c r="S29" s="2">
        <v>45796.77795</v>
      </c>
      <c r="T29" t="s">
        <v>5</v>
      </c>
      <c r="U29" s="9">
        <f t="shared" si="17"/>
        <v>0.16304876971802243</v>
      </c>
      <c r="X29" s="9"/>
    </row>
    <row r="30" spans="1:24" ht="12.75">
      <c r="A30">
        <v>31</v>
      </c>
      <c r="B30" t="s">
        <v>58</v>
      </c>
      <c r="C30" s="1">
        <v>27</v>
      </c>
      <c r="D30">
        <v>0</v>
      </c>
      <c r="E30">
        <v>-463307.8</v>
      </c>
      <c r="F30">
        <v>1127457</v>
      </c>
      <c r="G30">
        <v>271077.6</v>
      </c>
      <c r="H30">
        <v>-499251.1</v>
      </c>
      <c r="I30">
        <v>-489252.1</v>
      </c>
      <c r="J30">
        <v>767623.2</v>
      </c>
      <c r="L30" s="1">
        <f t="shared" si="12"/>
        <v>536784.1118760875</v>
      </c>
      <c r="M30">
        <v>0</v>
      </c>
      <c r="N30" s="6">
        <f t="shared" si="13"/>
        <v>0</v>
      </c>
      <c r="O30" s="6">
        <f t="shared" si="14"/>
        <v>0</v>
      </c>
      <c r="P30" s="6">
        <f t="shared" si="15"/>
        <v>0</v>
      </c>
      <c r="Q30" s="6">
        <f t="shared" si="16"/>
        <v>0</v>
      </c>
      <c r="S30" s="2">
        <v>45796.77795</v>
      </c>
      <c r="T30" t="s">
        <v>58</v>
      </c>
      <c r="U30" s="9">
        <f t="shared" si="17"/>
        <v>0.47610162682575696</v>
      </c>
      <c r="X30" s="9"/>
    </row>
    <row r="31" spans="1:24" ht="12.75">
      <c r="A31">
        <v>38</v>
      </c>
      <c r="B31" t="s">
        <v>65</v>
      </c>
      <c r="C31" s="1">
        <v>28</v>
      </c>
      <c r="D31">
        <v>0</v>
      </c>
      <c r="E31">
        <v>448694.1</v>
      </c>
      <c r="F31">
        <v>1149268</v>
      </c>
      <c r="G31">
        <v>396419.9</v>
      </c>
      <c r="H31">
        <v>514725.2</v>
      </c>
      <c r="I31">
        <v>-583167.9</v>
      </c>
      <c r="J31">
        <v>792156.4</v>
      </c>
      <c r="L31" s="1">
        <f t="shared" si="12"/>
        <v>598727.9286043202</v>
      </c>
      <c r="M31">
        <v>0</v>
      </c>
      <c r="N31" s="6">
        <f t="shared" si="13"/>
        <v>0</v>
      </c>
      <c r="O31" s="6">
        <f t="shared" si="14"/>
        <v>0</v>
      </c>
      <c r="P31" s="6">
        <f t="shared" si="15"/>
        <v>0</v>
      </c>
      <c r="Q31" s="6">
        <f t="shared" si="16"/>
        <v>0</v>
      </c>
      <c r="S31" s="2">
        <v>45796.77795</v>
      </c>
      <c r="T31" t="s">
        <v>65</v>
      </c>
      <c r="U31" s="9">
        <f t="shared" si="17"/>
        <v>0.5209645866797998</v>
      </c>
      <c r="X31" s="9"/>
    </row>
    <row r="32" spans="1:24" ht="12.75">
      <c r="A32">
        <v>48</v>
      </c>
      <c r="C32" s="1">
        <v>29</v>
      </c>
      <c r="N32" s="6"/>
      <c r="O32" s="6"/>
      <c r="P32" s="6"/>
      <c r="Q32" s="6"/>
      <c r="X32" s="9"/>
    </row>
    <row r="33" spans="1:24" ht="12.75">
      <c r="A33">
        <v>5</v>
      </c>
      <c r="B33" t="s">
        <v>7</v>
      </c>
      <c r="C33" s="1">
        <v>30</v>
      </c>
      <c r="D33">
        <v>101</v>
      </c>
      <c r="E33" s="1">
        <v>104806.3</v>
      </c>
      <c r="F33" s="1">
        <v>271041.2</v>
      </c>
      <c r="G33" s="1">
        <v>148814.4</v>
      </c>
      <c r="H33" s="1">
        <v>309024.8</v>
      </c>
      <c r="I33" s="1">
        <v>-264709.1</v>
      </c>
      <c r="J33" s="1">
        <v>267926.1</v>
      </c>
      <c r="L33" s="1">
        <f aca="true" t="shared" si="18" ref="L33:L39">SQRT(E33^2+G33^2)</f>
        <v>182016.71947117933</v>
      </c>
      <c r="M33">
        <v>5</v>
      </c>
      <c r="N33" s="6">
        <f aca="true" t="shared" si="19" ref="N33:N39">IF(M33=0,0,L33/M33)</f>
        <v>36403.34389423586</v>
      </c>
      <c r="O33" s="6">
        <f aca="true" t="shared" si="20" ref="O33:O39">N33*0.2248</f>
        <v>8183.471707424222</v>
      </c>
      <c r="P33" s="6">
        <f aca="true" t="shared" si="21" ref="P33:P39">IF(M33=0,0,-F33/M33)</f>
        <v>-54208.240000000005</v>
      </c>
      <c r="Q33" s="6">
        <f aca="true" t="shared" si="22" ref="Q33:Q39">P33*0.2248</f>
        <v>-12186.012352000002</v>
      </c>
      <c r="S33" s="2">
        <v>45796.77795</v>
      </c>
      <c r="T33" t="s">
        <v>7</v>
      </c>
      <c r="U33" s="9">
        <f aca="true" t="shared" si="23" ref="U33:U39">IF(M33=0,L33/F33,O33/(S33-Q33*(1-0.118)))</f>
        <v>0.14472534691421668</v>
      </c>
      <c r="X33" s="9"/>
    </row>
    <row r="34" spans="1:24" ht="12.75">
      <c r="A34">
        <v>6</v>
      </c>
      <c r="B34" t="s">
        <v>8</v>
      </c>
      <c r="C34" s="1">
        <v>31</v>
      </c>
      <c r="D34">
        <v>101</v>
      </c>
      <c r="E34" s="1">
        <v>-102217.3</v>
      </c>
      <c r="F34" s="1">
        <v>-150883.7</v>
      </c>
      <c r="G34" s="1">
        <v>-100278.8</v>
      </c>
      <c r="H34" s="1">
        <v>-157823.1</v>
      </c>
      <c r="I34" s="1">
        <v>298269.2</v>
      </c>
      <c r="J34" s="1">
        <v>-291405.8</v>
      </c>
      <c r="L34" s="1">
        <f t="shared" si="18"/>
        <v>143192.9263222524</v>
      </c>
      <c r="M34">
        <v>4</v>
      </c>
      <c r="N34" s="6">
        <f t="shared" si="19"/>
        <v>35798.2315805631</v>
      </c>
      <c r="O34" s="6">
        <f t="shared" si="20"/>
        <v>8047.442459310585</v>
      </c>
      <c r="P34" s="6">
        <f t="shared" si="21"/>
        <v>37720.925</v>
      </c>
      <c r="Q34" s="6">
        <f t="shared" si="22"/>
        <v>8479.66394</v>
      </c>
      <c r="S34" s="2">
        <v>45796.77795</v>
      </c>
      <c r="T34" t="s">
        <v>8</v>
      </c>
      <c r="U34" s="9">
        <f t="shared" si="23"/>
        <v>0.2100188540676172</v>
      </c>
      <c r="X34" s="9"/>
    </row>
    <row r="35" spans="1:24" ht="12.75">
      <c r="A35">
        <v>7</v>
      </c>
      <c r="B35" t="s">
        <v>9</v>
      </c>
      <c r="C35" s="1">
        <v>32</v>
      </c>
      <c r="D35">
        <v>101</v>
      </c>
      <c r="E35" s="1">
        <v>-56141.74</v>
      </c>
      <c r="F35" s="1">
        <v>-31755.87</v>
      </c>
      <c r="G35" s="1">
        <v>-94739.65</v>
      </c>
      <c r="H35" s="1">
        <v>-19940.73</v>
      </c>
      <c r="I35" s="1">
        <v>266072.6</v>
      </c>
      <c r="J35" s="1">
        <v>-74886.06</v>
      </c>
      <c r="L35" s="1">
        <f t="shared" si="18"/>
        <v>110124.91204241708</v>
      </c>
      <c r="M35">
        <v>2</v>
      </c>
      <c r="N35" s="6">
        <f t="shared" si="19"/>
        <v>55062.45602120854</v>
      </c>
      <c r="O35" s="6">
        <f t="shared" si="20"/>
        <v>12378.04011356768</v>
      </c>
      <c r="P35" s="6">
        <f t="shared" si="21"/>
        <v>15877.935</v>
      </c>
      <c r="Q35" s="6">
        <f t="shared" si="22"/>
        <v>3569.3597879999998</v>
      </c>
      <c r="S35" s="2">
        <v>45796.77795</v>
      </c>
      <c r="T35" t="s">
        <v>9</v>
      </c>
      <c r="U35" s="9">
        <f t="shared" si="23"/>
        <v>0.29023319297777783</v>
      </c>
      <c r="X35" s="9"/>
    </row>
    <row r="36" spans="1:24" ht="12.75">
      <c r="A36">
        <v>9</v>
      </c>
      <c r="B36" t="s">
        <v>11</v>
      </c>
      <c r="C36" s="1">
        <v>33</v>
      </c>
      <c r="D36">
        <v>101</v>
      </c>
      <c r="E36" s="1">
        <v>149375.2</v>
      </c>
      <c r="F36" s="1">
        <v>-359150.7</v>
      </c>
      <c r="G36" s="1">
        <v>-66873.3</v>
      </c>
      <c r="H36" s="1">
        <v>282549.4</v>
      </c>
      <c r="I36" s="1">
        <v>284116.8</v>
      </c>
      <c r="J36" s="1">
        <v>-752796.7</v>
      </c>
      <c r="L36" s="1">
        <f t="shared" si="18"/>
        <v>163661.20074082923</v>
      </c>
      <c r="M36">
        <v>6</v>
      </c>
      <c r="N36" s="6">
        <f t="shared" si="19"/>
        <v>27276.866790138203</v>
      </c>
      <c r="O36" s="6">
        <f t="shared" si="20"/>
        <v>6131.839654423068</v>
      </c>
      <c r="P36" s="6">
        <f t="shared" si="21"/>
        <v>59858.450000000004</v>
      </c>
      <c r="Q36" s="6">
        <f t="shared" si="22"/>
        <v>13456.17956</v>
      </c>
      <c r="S36" s="2">
        <v>45796.77795</v>
      </c>
      <c r="T36" t="s">
        <v>11</v>
      </c>
      <c r="U36" s="9">
        <f t="shared" si="23"/>
        <v>0.18072867185818656</v>
      </c>
      <c r="W36" s="2"/>
      <c r="X36" s="9"/>
    </row>
    <row r="37" spans="1:24" ht="12.75">
      <c r="A37">
        <v>8</v>
      </c>
      <c r="B37" t="s">
        <v>10</v>
      </c>
      <c r="C37" s="1">
        <v>34</v>
      </c>
      <c r="D37">
        <v>101</v>
      </c>
      <c r="E37" s="1">
        <v>89576.79</v>
      </c>
      <c r="F37" s="1">
        <v>284625.7</v>
      </c>
      <c r="G37" s="1">
        <v>-20784.33</v>
      </c>
      <c r="H37" s="1">
        <v>-300999.4</v>
      </c>
      <c r="I37" s="1">
        <v>99285.88</v>
      </c>
      <c r="J37" s="1">
        <v>166225.7</v>
      </c>
      <c r="L37" s="1">
        <f t="shared" si="18"/>
        <v>91956.45534845826</v>
      </c>
      <c r="M37">
        <v>9</v>
      </c>
      <c r="N37" s="6">
        <f t="shared" si="19"/>
        <v>10217.383927606474</v>
      </c>
      <c r="O37" s="6">
        <f t="shared" si="20"/>
        <v>2296.867906925935</v>
      </c>
      <c r="P37" s="6">
        <f t="shared" si="21"/>
        <v>-31625.07777777778</v>
      </c>
      <c r="Q37" s="6">
        <f t="shared" si="22"/>
        <v>-7109.317484444445</v>
      </c>
      <c r="S37" s="2">
        <v>45796.77795</v>
      </c>
      <c r="T37" t="s">
        <v>10</v>
      </c>
      <c r="U37" s="9">
        <f t="shared" si="23"/>
        <v>0.044113531832843</v>
      </c>
      <c r="W37" s="2"/>
      <c r="X37" s="9"/>
    </row>
    <row r="38" spans="1:24" ht="12.75">
      <c r="A38">
        <v>32</v>
      </c>
      <c r="B38" t="s">
        <v>59</v>
      </c>
      <c r="C38" s="1">
        <v>35</v>
      </c>
      <c r="D38">
        <v>101</v>
      </c>
      <c r="E38">
        <v>-371834.6</v>
      </c>
      <c r="F38">
        <v>1530367</v>
      </c>
      <c r="G38">
        <v>-128030.2</v>
      </c>
      <c r="H38">
        <v>-680676.7</v>
      </c>
      <c r="I38">
        <v>-70652.83</v>
      </c>
      <c r="J38">
        <v>841141.2</v>
      </c>
      <c r="L38" s="1">
        <f t="shared" si="18"/>
        <v>393259.077287734</v>
      </c>
      <c r="M38">
        <v>0</v>
      </c>
      <c r="N38" s="6">
        <f t="shared" si="19"/>
        <v>0</v>
      </c>
      <c r="O38" s="6">
        <f t="shared" si="20"/>
        <v>0</v>
      </c>
      <c r="P38" s="6">
        <f t="shared" si="21"/>
        <v>0</v>
      </c>
      <c r="Q38" s="6">
        <f t="shared" si="22"/>
        <v>0</v>
      </c>
      <c r="S38" s="2">
        <v>45796.77795</v>
      </c>
      <c r="T38" t="s">
        <v>59</v>
      </c>
      <c r="U38" s="9">
        <f t="shared" si="23"/>
        <v>0.25697043734459385</v>
      </c>
      <c r="X38" s="9"/>
    </row>
    <row r="39" spans="1:24" ht="12.75">
      <c r="A39">
        <v>39</v>
      </c>
      <c r="B39" t="s">
        <v>66</v>
      </c>
      <c r="C39" s="1">
        <v>36</v>
      </c>
      <c r="D39">
        <v>101</v>
      </c>
      <c r="E39">
        <v>59964.62</v>
      </c>
      <c r="F39">
        <v>905389</v>
      </c>
      <c r="G39">
        <v>886961.3</v>
      </c>
      <c r="H39">
        <v>352869.4</v>
      </c>
      <c r="I39">
        <v>-1061095</v>
      </c>
      <c r="J39">
        <v>705717.1</v>
      </c>
      <c r="L39" s="1">
        <f t="shared" si="18"/>
        <v>888985.9972741046</v>
      </c>
      <c r="M39">
        <v>0</v>
      </c>
      <c r="N39" s="6">
        <f t="shared" si="19"/>
        <v>0</v>
      </c>
      <c r="O39" s="6">
        <f t="shared" si="20"/>
        <v>0</v>
      </c>
      <c r="P39" s="6">
        <f t="shared" si="21"/>
        <v>0</v>
      </c>
      <c r="Q39" s="6">
        <f t="shared" si="22"/>
        <v>0</v>
      </c>
      <c r="S39" s="2">
        <v>45796.77795</v>
      </c>
      <c r="T39" t="s">
        <v>66</v>
      </c>
      <c r="U39" s="9">
        <f t="shared" si="23"/>
        <v>0.9818829224500238</v>
      </c>
      <c r="X39" s="9"/>
    </row>
    <row r="40" spans="1:24" ht="12.75">
      <c r="A40">
        <v>49</v>
      </c>
      <c r="C40" s="1">
        <v>37</v>
      </c>
      <c r="N40" s="6"/>
      <c r="O40" s="6"/>
      <c r="P40" s="6"/>
      <c r="Q40" s="6"/>
      <c r="W40" s="2"/>
      <c r="X40" s="9"/>
    </row>
    <row r="41" spans="1:24" ht="12.75">
      <c r="A41">
        <v>15</v>
      </c>
      <c r="B41" t="s">
        <v>17</v>
      </c>
      <c r="C41" s="1">
        <v>38</v>
      </c>
      <c r="D41">
        <v>102</v>
      </c>
      <c r="E41" s="1">
        <v>-92111.98</v>
      </c>
      <c r="F41" s="1">
        <v>316578.7</v>
      </c>
      <c r="G41" s="1">
        <v>73823.68</v>
      </c>
      <c r="H41" s="1">
        <v>187486.4</v>
      </c>
      <c r="I41" s="1">
        <v>-97763.06</v>
      </c>
      <c r="J41" s="1">
        <v>263931.3</v>
      </c>
      <c r="L41" s="1">
        <f aca="true" t="shared" si="24" ref="L41:L48">SQRT(E41^2+G41^2)</f>
        <v>118044.70588833198</v>
      </c>
      <c r="M41">
        <v>8</v>
      </c>
      <c r="N41" s="6">
        <f aca="true" t="shared" si="25" ref="N41:N48">IF(M41=0,0,L41/M41)</f>
        <v>14755.588236041498</v>
      </c>
      <c r="O41" s="6">
        <f aca="true" t="shared" si="26" ref="O41:O48">N41*0.2248</f>
        <v>3317.056235462129</v>
      </c>
      <c r="P41" s="6">
        <f aca="true" t="shared" si="27" ref="P41:P48">IF(M41=0,0,-F41/M41)</f>
        <v>-39572.3375</v>
      </c>
      <c r="Q41" s="6">
        <f aca="true" t="shared" si="28" ref="Q41:Q48">P41*0.2248</f>
        <v>-8895.86147</v>
      </c>
      <c r="S41" s="2">
        <v>45796.77795</v>
      </c>
      <c r="T41" t="s">
        <v>17</v>
      </c>
      <c r="U41" s="9">
        <f aca="true" t="shared" si="29" ref="U41:U48">IF(M41=0,L41/F41,O41/(S41-Q41*(1-0.118)))</f>
        <v>0.06183585373822859</v>
      </c>
      <c r="X41" s="9"/>
    </row>
    <row r="42" spans="1:24" ht="12.75">
      <c r="A42">
        <v>16</v>
      </c>
      <c r="B42" t="s">
        <v>18</v>
      </c>
      <c r="C42" s="1">
        <v>39</v>
      </c>
      <c r="D42">
        <v>102</v>
      </c>
      <c r="E42" s="1">
        <v>-23556.04</v>
      </c>
      <c r="F42" s="1">
        <v>87058.65</v>
      </c>
      <c r="G42" s="1">
        <v>-33450.73</v>
      </c>
      <c r="H42" s="1">
        <v>69249.98</v>
      </c>
      <c r="I42" s="1">
        <v>51465.29</v>
      </c>
      <c r="J42" s="1">
        <v>157751.9</v>
      </c>
      <c r="L42" s="1">
        <f t="shared" si="24"/>
        <v>40912.56968236657</v>
      </c>
      <c r="M42">
        <v>3</v>
      </c>
      <c r="N42" s="6">
        <f t="shared" si="25"/>
        <v>13637.523227455524</v>
      </c>
      <c r="O42" s="6">
        <f t="shared" si="26"/>
        <v>3065.7152215320016</v>
      </c>
      <c r="P42" s="6">
        <f t="shared" si="27"/>
        <v>-29019.55</v>
      </c>
      <c r="Q42" s="6">
        <f t="shared" si="28"/>
        <v>-6523.59484</v>
      </c>
      <c r="S42" s="2">
        <v>45796.77795</v>
      </c>
      <c r="T42" t="s">
        <v>18</v>
      </c>
      <c r="U42" s="9">
        <f t="shared" si="29"/>
        <v>0.059470033317885494</v>
      </c>
      <c r="X42" s="9"/>
    </row>
    <row r="43" spans="1:24" ht="12.75">
      <c r="A43">
        <v>17</v>
      </c>
      <c r="B43" t="s">
        <v>19</v>
      </c>
      <c r="C43" s="1">
        <v>40</v>
      </c>
      <c r="D43">
        <v>102</v>
      </c>
      <c r="E43" s="1">
        <v>6421.187</v>
      </c>
      <c r="F43" s="1">
        <v>-152484.8</v>
      </c>
      <c r="G43" s="1">
        <v>-130714.4</v>
      </c>
      <c r="H43" s="1">
        <v>-16929.87</v>
      </c>
      <c r="I43" s="1">
        <v>305128.1</v>
      </c>
      <c r="J43" s="1">
        <v>-347427.7</v>
      </c>
      <c r="L43" s="1">
        <f t="shared" si="24"/>
        <v>130872.0214937057</v>
      </c>
      <c r="M43">
        <v>6</v>
      </c>
      <c r="N43" s="6">
        <f t="shared" si="25"/>
        <v>21812.003582284284</v>
      </c>
      <c r="O43" s="6">
        <f t="shared" si="26"/>
        <v>4903.338405297507</v>
      </c>
      <c r="P43" s="6">
        <f t="shared" si="27"/>
        <v>25414.13333333333</v>
      </c>
      <c r="Q43" s="6">
        <f t="shared" si="28"/>
        <v>5713.097173333333</v>
      </c>
      <c r="S43" s="2">
        <v>45796.77795</v>
      </c>
      <c r="T43" t="s">
        <v>19</v>
      </c>
      <c r="U43" s="9">
        <f t="shared" si="29"/>
        <v>0.12030421779731688</v>
      </c>
      <c r="X43" s="9"/>
    </row>
    <row r="44" spans="1:24" ht="12.75">
      <c r="A44">
        <v>19</v>
      </c>
      <c r="B44" t="s">
        <v>21</v>
      </c>
      <c r="C44" s="1">
        <v>41</v>
      </c>
      <c r="D44">
        <v>102</v>
      </c>
      <c r="E44" s="1">
        <v>21734.09</v>
      </c>
      <c r="F44" s="1">
        <v>-80824</v>
      </c>
      <c r="G44" s="1">
        <v>-1455.177</v>
      </c>
      <c r="H44" s="1">
        <v>47004.4</v>
      </c>
      <c r="I44" s="1">
        <v>16018.81</v>
      </c>
      <c r="J44" s="1">
        <v>-165425.9</v>
      </c>
      <c r="L44" s="1">
        <f t="shared" si="24"/>
        <v>21782.750244848077</v>
      </c>
      <c r="M44">
        <v>2</v>
      </c>
      <c r="N44" s="6">
        <f t="shared" si="25"/>
        <v>10891.375122424039</v>
      </c>
      <c r="O44" s="6">
        <f t="shared" si="26"/>
        <v>2448.381127520924</v>
      </c>
      <c r="P44" s="6">
        <f t="shared" si="27"/>
        <v>40412</v>
      </c>
      <c r="Q44" s="6">
        <f t="shared" si="28"/>
        <v>9084.6176</v>
      </c>
      <c r="S44" s="2">
        <v>45796.77795</v>
      </c>
      <c r="T44" t="s">
        <v>21</v>
      </c>
      <c r="U44" s="9">
        <f t="shared" si="29"/>
        <v>0.06479916676226159</v>
      </c>
      <c r="X44" s="9"/>
    </row>
    <row r="45" spans="1:24" ht="12.75">
      <c r="A45">
        <v>20</v>
      </c>
      <c r="B45" t="s">
        <v>22</v>
      </c>
      <c r="C45" s="1">
        <v>42</v>
      </c>
      <c r="D45">
        <v>102</v>
      </c>
      <c r="E45" s="1">
        <v>102109.6</v>
      </c>
      <c r="F45" s="1">
        <v>-395292.2</v>
      </c>
      <c r="G45" s="1">
        <v>80954.82</v>
      </c>
      <c r="H45" s="1">
        <v>352705.1</v>
      </c>
      <c r="I45" s="1">
        <v>-50010.25</v>
      </c>
      <c r="J45" s="1">
        <v>-679246.5</v>
      </c>
      <c r="L45" s="1">
        <f t="shared" si="24"/>
        <v>130307.5335250898</v>
      </c>
      <c r="M45">
        <v>5</v>
      </c>
      <c r="N45" s="6">
        <f t="shared" si="25"/>
        <v>26061.50670501796</v>
      </c>
      <c r="O45" s="6">
        <f t="shared" si="26"/>
        <v>5858.626707288037</v>
      </c>
      <c r="P45" s="6">
        <f t="shared" si="27"/>
        <v>79058.44</v>
      </c>
      <c r="Q45" s="6">
        <f t="shared" si="28"/>
        <v>17772.337312</v>
      </c>
      <c r="S45" s="2">
        <v>45796.77795</v>
      </c>
      <c r="T45" t="s">
        <v>22</v>
      </c>
      <c r="U45" s="9">
        <f t="shared" si="29"/>
        <v>0.194499338997057</v>
      </c>
      <c r="X45" s="9"/>
    </row>
    <row r="46" spans="1:24" ht="12.75">
      <c r="A46">
        <v>18</v>
      </c>
      <c r="B46" t="s">
        <v>20</v>
      </c>
      <c r="C46" s="1">
        <v>43</v>
      </c>
      <c r="D46">
        <v>102</v>
      </c>
      <c r="E46" s="1">
        <v>138737.1</v>
      </c>
      <c r="F46" s="1">
        <v>244721</v>
      </c>
      <c r="G46" s="1">
        <v>4582.691</v>
      </c>
      <c r="H46" s="1">
        <v>-241947.6</v>
      </c>
      <c r="I46" s="1">
        <v>109890</v>
      </c>
      <c r="J46" s="1">
        <v>163834.6</v>
      </c>
      <c r="L46" s="1">
        <f t="shared" si="24"/>
        <v>138812.7658870447</v>
      </c>
      <c r="M46">
        <v>5</v>
      </c>
      <c r="N46" s="6">
        <f t="shared" si="25"/>
        <v>27762.55317740894</v>
      </c>
      <c r="O46" s="6">
        <f t="shared" si="26"/>
        <v>6241.021954281529</v>
      </c>
      <c r="P46" s="6">
        <f t="shared" si="27"/>
        <v>-48944.2</v>
      </c>
      <c r="Q46" s="6">
        <f t="shared" si="28"/>
        <v>-11002.656159999999</v>
      </c>
      <c r="S46" s="2">
        <v>45796.77795</v>
      </c>
      <c r="T46" t="s">
        <v>20</v>
      </c>
      <c r="U46" s="9">
        <f t="shared" si="29"/>
        <v>0.11244857540650816</v>
      </c>
      <c r="X46" s="9"/>
    </row>
    <row r="47" spans="1:24" ht="12.75">
      <c r="A47">
        <v>33</v>
      </c>
      <c r="B47" t="s">
        <v>60</v>
      </c>
      <c r="C47" s="1">
        <v>44</v>
      </c>
      <c r="D47">
        <v>102</v>
      </c>
      <c r="E47">
        <v>-122461.2</v>
      </c>
      <c r="F47">
        <v>1558228</v>
      </c>
      <c r="G47">
        <v>27022.99</v>
      </c>
      <c r="H47">
        <v>-748372.4</v>
      </c>
      <c r="I47">
        <v>47052.43</v>
      </c>
      <c r="J47">
        <v>807537.9</v>
      </c>
      <c r="L47" s="1">
        <f t="shared" si="24"/>
        <v>125407.28644692102</v>
      </c>
      <c r="M47">
        <v>0</v>
      </c>
      <c r="N47" s="6">
        <f t="shared" si="25"/>
        <v>0</v>
      </c>
      <c r="O47" s="6">
        <f t="shared" si="26"/>
        <v>0</v>
      </c>
      <c r="P47" s="6">
        <f t="shared" si="27"/>
        <v>0</v>
      </c>
      <c r="Q47" s="6">
        <f t="shared" si="28"/>
        <v>0</v>
      </c>
      <c r="S47" s="2">
        <v>45796.77795</v>
      </c>
      <c r="T47" t="s">
        <v>60</v>
      </c>
      <c r="U47" s="9">
        <f t="shared" si="29"/>
        <v>0.08048070400924705</v>
      </c>
      <c r="X47" s="9"/>
    </row>
    <row r="48" spans="1:24" ht="12.75">
      <c r="A48">
        <v>40</v>
      </c>
      <c r="B48" t="s">
        <v>67</v>
      </c>
      <c r="C48" s="1">
        <v>45</v>
      </c>
      <c r="D48">
        <v>102</v>
      </c>
      <c r="E48">
        <v>-669582.3</v>
      </c>
      <c r="F48">
        <v>853597.2</v>
      </c>
      <c r="G48">
        <v>147903.4</v>
      </c>
      <c r="H48">
        <v>138349.1</v>
      </c>
      <c r="I48">
        <v>99357.48</v>
      </c>
      <c r="J48">
        <v>448713.7</v>
      </c>
      <c r="L48" s="1">
        <f t="shared" si="24"/>
        <v>685722.8829526182</v>
      </c>
      <c r="M48">
        <v>0</v>
      </c>
      <c r="N48" s="6">
        <f t="shared" si="25"/>
        <v>0</v>
      </c>
      <c r="O48" s="6">
        <f t="shared" si="26"/>
        <v>0</v>
      </c>
      <c r="P48" s="6">
        <f t="shared" si="27"/>
        <v>0</v>
      </c>
      <c r="Q48" s="6">
        <f t="shared" si="28"/>
        <v>0</v>
      </c>
      <c r="S48" s="2">
        <v>45796.77795</v>
      </c>
      <c r="T48" t="s">
        <v>67</v>
      </c>
      <c r="U48" s="9">
        <f t="shared" si="29"/>
        <v>0.8033330978037629</v>
      </c>
      <c r="X48" s="9"/>
    </row>
    <row r="49" spans="1:24" ht="12.75">
      <c r="A49">
        <v>50</v>
      </c>
      <c r="C49" s="1">
        <v>46</v>
      </c>
      <c r="N49" s="6"/>
      <c r="O49" s="6"/>
      <c r="P49" s="6"/>
      <c r="Q49" s="6"/>
      <c r="X49" s="9"/>
    </row>
    <row r="50" spans="1:24" ht="12.75">
      <c r="A50">
        <v>27</v>
      </c>
      <c r="B50" t="s">
        <v>29</v>
      </c>
      <c r="C50" s="1">
        <v>47</v>
      </c>
      <c r="D50">
        <v>103</v>
      </c>
      <c r="E50" s="1">
        <v>-388174.1</v>
      </c>
      <c r="F50" s="1">
        <v>-178640.9</v>
      </c>
      <c r="G50" s="1">
        <v>-198372.1</v>
      </c>
      <c r="H50" s="1">
        <v>-108774.4</v>
      </c>
      <c r="I50" s="1">
        <v>662002.7</v>
      </c>
      <c r="J50" s="1">
        <v>-378337.1</v>
      </c>
      <c r="L50" s="1">
        <f>SQRT(E50^2+G50^2)</f>
        <v>435925.0187465959</v>
      </c>
      <c r="M50">
        <v>16</v>
      </c>
      <c r="N50" s="6">
        <f>IF(M50=0,0,L50/M50)</f>
        <v>27245.313671662243</v>
      </c>
      <c r="O50" s="6">
        <f>N50*0.2248</f>
        <v>6124.746513389672</v>
      </c>
      <c r="P50" s="6">
        <f>IF(M50=0,0,-F50/M50)</f>
        <v>11165.05625</v>
      </c>
      <c r="Q50" s="6">
        <f>P50*0.2248</f>
        <v>2509.904645</v>
      </c>
      <c r="S50" s="2">
        <v>45796.77795</v>
      </c>
      <c r="T50" t="s">
        <v>29</v>
      </c>
      <c r="U50" s="9">
        <f>IF(M50=0,L50/F50,O50/(S50-Q50*(1-0.118)))</f>
        <v>0.14053049591917188</v>
      </c>
      <c r="X50" s="9"/>
    </row>
    <row r="51" spans="1:24" ht="12.75">
      <c r="A51">
        <v>28</v>
      </c>
      <c r="B51" t="s">
        <v>30</v>
      </c>
      <c r="C51" s="1">
        <v>48</v>
      </c>
      <c r="D51">
        <v>103</v>
      </c>
      <c r="E51" s="1">
        <v>273161.9</v>
      </c>
      <c r="F51" s="1">
        <v>-208864</v>
      </c>
      <c r="G51" s="1">
        <v>-23244.24</v>
      </c>
      <c r="H51" s="1">
        <v>106271.5</v>
      </c>
      <c r="I51" s="1">
        <v>274726.3</v>
      </c>
      <c r="J51" s="1">
        <v>-479512.6</v>
      </c>
      <c r="L51" s="1">
        <f>SQRT(E51^2+G51^2)</f>
        <v>274149.08043761086</v>
      </c>
      <c r="M51">
        <v>16</v>
      </c>
      <c r="N51" s="6">
        <f>IF(M51=0,0,L51/M51)</f>
        <v>17134.31752735068</v>
      </c>
      <c r="O51" s="6">
        <f>N51*0.2248</f>
        <v>3851.7945801484325</v>
      </c>
      <c r="P51" s="6">
        <f>IF(M51=0,0,-F51/M51)</f>
        <v>13054</v>
      </c>
      <c r="Q51" s="6">
        <f>P51*0.2248</f>
        <v>2934.5392</v>
      </c>
      <c r="S51" s="2">
        <v>45796.77795</v>
      </c>
      <c r="T51" t="s">
        <v>30</v>
      </c>
      <c r="U51" s="9">
        <f>IF(M51=0,L51/F51,O51/(S51-Q51*(1-0.118)))</f>
        <v>0.08914434193839245</v>
      </c>
      <c r="X51" s="9"/>
    </row>
    <row r="52" spans="1:24" ht="12.75">
      <c r="A52">
        <v>34</v>
      </c>
      <c r="B52" t="s">
        <v>61</v>
      </c>
      <c r="C52" s="1">
        <v>49</v>
      </c>
      <c r="D52">
        <v>103</v>
      </c>
      <c r="E52">
        <v>448633.2</v>
      </c>
      <c r="F52">
        <v>1393379</v>
      </c>
      <c r="G52">
        <v>-166952.2</v>
      </c>
      <c r="H52">
        <v>-578799.9</v>
      </c>
      <c r="I52">
        <v>392133.9</v>
      </c>
      <c r="J52">
        <v>718899.7</v>
      </c>
      <c r="L52" s="1">
        <f>SQRT(E52^2+G52^2)</f>
        <v>478690.69891431986</v>
      </c>
      <c r="M52">
        <v>0</v>
      </c>
      <c r="N52" s="6">
        <f>IF(M52=0,0,L52/M52)</f>
        <v>0</v>
      </c>
      <c r="O52" s="6">
        <f>N52*0.2248</f>
        <v>0</v>
      </c>
      <c r="P52" s="6">
        <f>IF(M52=0,0,-F52/M52)</f>
        <v>0</v>
      </c>
      <c r="Q52" s="6">
        <f>P52*0.2248</f>
        <v>0</v>
      </c>
      <c r="S52" s="2">
        <v>45796.77795</v>
      </c>
      <c r="T52" t="s">
        <v>61</v>
      </c>
      <c r="U52" s="9">
        <f>IF(M52=0,L52/F52,O52/(S52-Q52*(1-0.118)))</f>
        <v>0.34354665809827756</v>
      </c>
      <c r="X52" s="9"/>
    </row>
    <row r="53" spans="1:24" ht="12.75">
      <c r="A53">
        <v>41</v>
      </c>
      <c r="B53" t="s">
        <v>68</v>
      </c>
      <c r="C53" s="1">
        <v>50</v>
      </c>
      <c r="D53">
        <v>103</v>
      </c>
      <c r="E53">
        <v>-399216.8</v>
      </c>
      <c r="F53">
        <v>1483107</v>
      </c>
      <c r="G53">
        <v>-169492.2</v>
      </c>
      <c r="H53">
        <v>557798.6</v>
      </c>
      <c r="I53">
        <v>358232.5</v>
      </c>
      <c r="J53">
        <v>755375.5</v>
      </c>
      <c r="L53" s="1">
        <f>SQRT(E53^2+G53^2)</f>
        <v>433706.8817335966</v>
      </c>
      <c r="M53">
        <v>0</v>
      </c>
      <c r="N53" s="6">
        <f>IF(M53=0,0,L53/M53)</f>
        <v>0</v>
      </c>
      <c r="O53" s="6">
        <f>N53*0.2248</f>
        <v>0</v>
      </c>
      <c r="P53" s="6">
        <f>IF(M53=0,0,-F53/M53)</f>
        <v>0</v>
      </c>
      <c r="Q53" s="6">
        <f>P53*0.2248</f>
        <v>0</v>
      </c>
      <c r="S53" s="2">
        <v>45796.77795</v>
      </c>
      <c r="T53" t="s">
        <v>68</v>
      </c>
      <c r="U53" s="9">
        <f>IF(M53=0,L53/F53,O53/(S53-Q53*(1-0.118)))</f>
        <v>0.29243128225650383</v>
      </c>
      <c r="X53" s="9"/>
    </row>
    <row r="54" spans="14:24" ht="12.75">
      <c r="N54" s="6"/>
      <c r="O54" s="6"/>
      <c r="P54" s="6"/>
      <c r="Q54" s="6"/>
      <c r="X54" s="9"/>
    </row>
    <row r="55" spans="1:24" ht="12.75">
      <c r="A55" s="4" t="s">
        <v>44</v>
      </c>
      <c r="N55" s="8" t="s">
        <v>45</v>
      </c>
      <c r="O55" s="8">
        <f>MAX(O4:O39)</f>
        <v>12378.04011356768</v>
      </c>
      <c r="P55" s="7"/>
      <c r="Q55" s="8">
        <f>MAX(Q4:Q39)</f>
        <v>13456.17956</v>
      </c>
      <c r="U55" s="10">
        <f>MAX(U4:U48)</f>
        <v>0.9818829224500238</v>
      </c>
      <c r="X55" s="10"/>
    </row>
    <row r="56" spans="1:24" ht="12.75">
      <c r="A56">
        <v>38</v>
      </c>
      <c r="B56" t="s">
        <v>33</v>
      </c>
      <c r="D56">
        <v>0</v>
      </c>
      <c r="E56" s="1">
        <v>-113615.4</v>
      </c>
      <c r="F56" s="1">
        <v>2460617</v>
      </c>
      <c r="G56" s="1">
        <v>658532.6</v>
      </c>
      <c r="H56" s="1">
        <v>-40144.59</v>
      </c>
      <c r="I56" s="1">
        <v>-617180.6</v>
      </c>
      <c r="J56" s="1">
        <v>950199.6</v>
      </c>
      <c r="L56" s="1">
        <f aca="true" t="shared" si="30" ref="L56:L62">SQRT(E56^2+G56^2)</f>
        <v>668261.6586187778</v>
      </c>
      <c r="M56">
        <v>20</v>
      </c>
      <c r="N56" s="3">
        <f aca="true" t="shared" si="31" ref="N56:N62">L56/M56</f>
        <v>33413.08293093889</v>
      </c>
      <c r="O56" s="3">
        <f aca="true" t="shared" si="32" ref="O56:O62">N56*0.2248</f>
        <v>7511.261042875061</v>
      </c>
      <c r="P56" s="3">
        <f aca="true" t="shared" si="33" ref="P56:P62">-F56/M56</f>
        <v>-123030.85</v>
      </c>
      <c r="Q56" s="3">
        <f aca="true" t="shared" si="34" ref="Q56:Q62">P56*0.2248</f>
        <v>-27657.33508</v>
      </c>
      <c r="S56" s="2">
        <v>45796.77795</v>
      </c>
      <c r="T56" t="s">
        <v>33</v>
      </c>
      <c r="U56" s="9">
        <f aca="true" t="shared" si="35" ref="U56:U62">O56/(S56-Q56*(1-0.118))</f>
        <v>0.10701242989855946</v>
      </c>
      <c r="X56" s="9"/>
    </row>
    <row r="57" spans="1:24" ht="12.75">
      <c r="A57">
        <v>39</v>
      </c>
      <c r="B57" t="s">
        <v>34</v>
      </c>
      <c r="D57">
        <v>101</v>
      </c>
      <c r="E57" s="1">
        <v>-126470.8</v>
      </c>
      <c r="F57" s="1">
        <v>2449633</v>
      </c>
      <c r="G57" s="1">
        <v>625069.4</v>
      </c>
      <c r="H57" s="1">
        <v>-214996.2</v>
      </c>
      <c r="I57" s="1">
        <v>-448712.6</v>
      </c>
      <c r="J57" s="1">
        <v>861921.5</v>
      </c>
      <c r="L57" s="1">
        <f t="shared" si="30"/>
        <v>637735.5392864663</v>
      </c>
      <c r="M57">
        <v>26</v>
      </c>
      <c r="N57" s="3">
        <f t="shared" si="31"/>
        <v>24528.2899725564</v>
      </c>
      <c r="O57" s="3">
        <f t="shared" si="32"/>
        <v>5513.959585830678</v>
      </c>
      <c r="P57" s="3">
        <f t="shared" si="33"/>
        <v>-94216.65384615384</v>
      </c>
      <c r="Q57" s="3">
        <f t="shared" si="34"/>
        <v>-21179.903784615384</v>
      </c>
      <c r="S57" s="2">
        <v>45796.77795</v>
      </c>
      <c r="T57" t="s">
        <v>34</v>
      </c>
      <c r="U57" s="9">
        <f t="shared" si="35"/>
        <v>0.08551763944990964</v>
      </c>
      <c r="X57" s="9"/>
    </row>
    <row r="58" spans="1:24" ht="12.75">
      <c r="A58">
        <v>40</v>
      </c>
      <c r="B58" t="s">
        <v>35</v>
      </c>
      <c r="D58">
        <v>102</v>
      </c>
      <c r="E58" s="1">
        <v>-638709.5</v>
      </c>
      <c r="F58" s="1">
        <v>2431583</v>
      </c>
      <c r="G58" s="1">
        <v>168667.3</v>
      </c>
      <c r="H58" s="1">
        <v>-212454.9</v>
      </c>
      <c r="I58" s="1">
        <v>481138.9</v>
      </c>
      <c r="J58" s="1">
        <v>649669.2</v>
      </c>
      <c r="L58" s="1">
        <f t="shared" si="30"/>
        <v>660604.6347699508</v>
      </c>
      <c r="M58">
        <v>29</v>
      </c>
      <c r="N58" s="3">
        <f t="shared" si="31"/>
        <v>22779.47016448106</v>
      </c>
      <c r="O58" s="3">
        <f t="shared" si="32"/>
        <v>5120.824892975342</v>
      </c>
      <c r="P58" s="3">
        <f t="shared" si="33"/>
        <v>-83847.68965517242</v>
      </c>
      <c r="Q58" s="3">
        <f t="shared" si="34"/>
        <v>-18848.96063448276</v>
      </c>
      <c r="S58" s="2">
        <v>45796.77795</v>
      </c>
      <c r="T58" t="s">
        <v>35</v>
      </c>
      <c r="U58" s="9">
        <f t="shared" si="35"/>
        <v>0.08203615533002624</v>
      </c>
      <c r="X58" s="9"/>
    </row>
    <row r="59" spans="1:24" ht="12.75">
      <c r="A59">
        <v>41</v>
      </c>
      <c r="B59" t="s">
        <v>36</v>
      </c>
      <c r="D59">
        <v>103</v>
      </c>
      <c r="E59" s="1">
        <v>-69600.41</v>
      </c>
      <c r="F59" s="1">
        <v>2488808</v>
      </c>
      <c r="G59" s="1">
        <v>-556545.7</v>
      </c>
      <c r="H59" s="1">
        <v>-22431.39</v>
      </c>
      <c r="I59" s="1">
        <v>1687013</v>
      </c>
      <c r="J59" s="1">
        <v>616216.2</v>
      </c>
      <c r="L59" s="1">
        <f t="shared" si="30"/>
        <v>560880.8547817067</v>
      </c>
      <c r="M59">
        <v>32</v>
      </c>
      <c r="N59" s="3">
        <f t="shared" si="31"/>
        <v>17527.526711928334</v>
      </c>
      <c r="O59" s="3">
        <f t="shared" si="32"/>
        <v>3940.1880048414896</v>
      </c>
      <c r="P59" s="3">
        <f t="shared" si="33"/>
        <v>-77775.25</v>
      </c>
      <c r="Q59" s="3">
        <f t="shared" si="34"/>
        <v>-17483.8762</v>
      </c>
      <c r="S59" s="2">
        <v>45796.77795</v>
      </c>
      <c r="T59" t="s">
        <v>36</v>
      </c>
      <c r="U59" s="9">
        <f t="shared" si="35"/>
        <v>0.06436369259870592</v>
      </c>
      <c r="X59" s="9"/>
    </row>
    <row r="60" spans="1:24" ht="12.75">
      <c r="A60">
        <v>42</v>
      </c>
      <c r="B60" t="s">
        <v>37</v>
      </c>
      <c r="D60">
        <v>111</v>
      </c>
      <c r="E60" s="1">
        <v>-87056.29</v>
      </c>
      <c r="F60" s="1">
        <v>2371916</v>
      </c>
      <c r="G60" s="1">
        <v>625069.4</v>
      </c>
      <c r="H60" s="1">
        <v>139526.6</v>
      </c>
      <c r="I60" s="1">
        <v>-476171.8</v>
      </c>
      <c r="J60" s="1">
        <v>861970.2</v>
      </c>
      <c r="L60" s="1">
        <f t="shared" si="30"/>
        <v>631102.6481048262</v>
      </c>
      <c r="M60">
        <v>26</v>
      </c>
      <c r="N60" s="3">
        <f t="shared" si="31"/>
        <v>24273.178773262545</v>
      </c>
      <c r="O60" s="3">
        <f t="shared" si="32"/>
        <v>5456.6105882294205</v>
      </c>
      <c r="P60" s="3">
        <f t="shared" si="33"/>
        <v>-91227.53846153847</v>
      </c>
      <c r="Q60" s="3">
        <f t="shared" si="34"/>
        <v>-20507.950646153848</v>
      </c>
      <c r="S60" s="2">
        <v>45796.77795</v>
      </c>
      <c r="T60" t="s">
        <v>37</v>
      </c>
      <c r="U60" s="9">
        <f t="shared" si="35"/>
        <v>0.08541329716140132</v>
      </c>
      <c r="X60" s="9"/>
    </row>
    <row r="61" spans="1:24" ht="12.75">
      <c r="A61">
        <v>43</v>
      </c>
      <c r="B61" t="s">
        <v>38</v>
      </c>
      <c r="D61">
        <v>112</v>
      </c>
      <c r="E61" s="1">
        <v>464640.6</v>
      </c>
      <c r="F61" s="1">
        <v>2285522</v>
      </c>
      <c r="G61" s="1">
        <v>168667.3</v>
      </c>
      <c r="H61" s="1">
        <v>150861.1</v>
      </c>
      <c r="I61" s="1">
        <v>429526.6</v>
      </c>
      <c r="J61" s="1">
        <v>649764.3</v>
      </c>
      <c r="L61" s="1">
        <f t="shared" si="30"/>
        <v>494307.13656354387</v>
      </c>
      <c r="M61">
        <v>29</v>
      </c>
      <c r="N61" s="3">
        <f t="shared" si="31"/>
        <v>17045.073674604962</v>
      </c>
      <c r="O61" s="3">
        <f t="shared" si="32"/>
        <v>3831.7325620511956</v>
      </c>
      <c r="P61" s="3">
        <f t="shared" si="33"/>
        <v>-78811.10344827586</v>
      </c>
      <c r="Q61" s="3">
        <f t="shared" si="34"/>
        <v>-17716.736055172412</v>
      </c>
      <c r="S61" s="2">
        <v>45796.77795</v>
      </c>
      <c r="T61" t="s">
        <v>38</v>
      </c>
      <c r="U61" s="9">
        <f t="shared" si="35"/>
        <v>0.06238276147373019</v>
      </c>
      <c r="X61" s="9"/>
    </row>
    <row r="62" spans="1:24" ht="12.75">
      <c r="A62">
        <v>44</v>
      </c>
      <c r="B62" t="s">
        <v>39</v>
      </c>
      <c r="D62">
        <v>113</v>
      </c>
      <c r="E62" s="1">
        <v>-69600.41</v>
      </c>
      <c r="F62" s="1">
        <v>2488808</v>
      </c>
      <c r="G62" s="1">
        <v>-556545.7</v>
      </c>
      <c r="H62" s="1">
        <v>-22431.39</v>
      </c>
      <c r="I62" s="1">
        <v>1687013</v>
      </c>
      <c r="J62" s="1">
        <v>616216.2</v>
      </c>
      <c r="L62" s="1">
        <f t="shared" si="30"/>
        <v>560880.8547817067</v>
      </c>
      <c r="M62">
        <v>32</v>
      </c>
      <c r="N62" s="3">
        <f t="shared" si="31"/>
        <v>17527.526711928334</v>
      </c>
      <c r="O62" s="3">
        <f t="shared" si="32"/>
        <v>3940.1880048414896</v>
      </c>
      <c r="P62" s="3">
        <f t="shared" si="33"/>
        <v>-77775.25</v>
      </c>
      <c r="Q62" s="3">
        <f t="shared" si="34"/>
        <v>-17483.8762</v>
      </c>
      <c r="S62" s="2">
        <v>45796.77795</v>
      </c>
      <c r="T62" t="s">
        <v>39</v>
      </c>
      <c r="U62" s="9">
        <f t="shared" si="35"/>
        <v>0.06436369259870592</v>
      </c>
      <c r="X62" s="9"/>
    </row>
    <row r="63" spans="14:24" ht="12.75">
      <c r="N63" s="5" t="s">
        <v>45</v>
      </c>
      <c r="O63" s="5">
        <f>MAX(O56:O62)</f>
        <v>7511.261042875061</v>
      </c>
      <c r="P63" s="5"/>
      <c r="Q63" s="5">
        <f>MAX(Q56:Q62)</f>
        <v>-17483.8762</v>
      </c>
      <c r="U63" s="10">
        <f>MAX(U56:U62)</f>
        <v>0.10701242989855946</v>
      </c>
      <c r="X63" s="10"/>
    </row>
    <row r="65" spans="16:17" ht="12.75">
      <c r="P65" s="12" t="s">
        <v>43</v>
      </c>
      <c r="Q65" s="12"/>
    </row>
    <row r="66" spans="16:17" ht="12.75">
      <c r="P66" s="12"/>
      <c r="Q66" s="12"/>
    </row>
    <row r="67" spans="16:17" ht="12.75">
      <c r="P67" s="13"/>
      <c r="Q67" s="13"/>
    </row>
    <row r="68" spans="16:17" ht="12.75">
      <c r="P68" s="13"/>
      <c r="Q68" s="13"/>
    </row>
    <row r="69" spans="16:17" ht="12.75">
      <c r="P69" s="13"/>
      <c r="Q69" s="13"/>
    </row>
  </sheetData>
  <mergeCells count="3">
    <mergeCell ref="P65:Q69"/>
    <mergeCell ref="U2:U3"/>
    <mergeCell ref="N2:Q2"/>
  </mergeCells>
  <conditionalFormatting sqref="X4:X54 U4:U54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reiersen</cp:lastModifiedBy>
  <cp:lastPrinted>2006-04-03T18:18:40Z</cp:lastPrinted>
  <dcterms:created xsi:type="dcterms:W3CDTF">2005-12-20T20:16:31Z</dcterms:created>
  <dcterms:modified xsi:type="dcterms:W3CDTF">2006-04-03T18:19:25Z</dcterms:modified>
  <cp:category/>
  <cp:version/>
  <cp:contentType/>
  <cp:contentStatus/>
</cp:coreProperties>
</file>