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<sst xmlns="http://schemas.openxmlformats.org/spreadsheetml/2006/main" count="57" uniqueCount="50">
  <si>
    <t>COIL TEMP</t>
  </si>
  <si>
    <t>(shunt mvdc)</t>
  </si>
  <si>
    <t>Measured ADC</t>
  </si>
  <si>
    <t>Measured Loop VDC</t>
  </si>
  <si>
    <t>(at Coil)</t>
  </si>
  <si>
    <t>(at coil)</t>
  </si>
  <si>
    <t>50A</t>
  </si>
  <si>
    <t>40A</t>
  </si>
  <si>
    <t>30A</t>
  </si>
  <si>
    <t>20A</t>
  </si>
  <si>
    <t>10A</t>
  </si>
  <si>
    <t>5A</t>
  </si>
  <si>
    <t xml:space="preserve">Loop Ω (calc) </t>
  </si>
  <si>
    <t>I&amp;D</t>
  </si>
  <si>
    <t>Coil at Oper Temp.</t>
  </si>
  <si>
    <t>Coil at Room Temp.</t>
  </si>
  <si>
    <t>STEP</t>
  </si>
  <si>
    <t>TEST</t>
  </si>
  <si>
    <t>DVM(at SDS)&gt;</t>
  </si>
  <si>
    <t>DVM(at coil)&gt;</t>
  </si>
  <si>
    <t>Shunt Dat:100A-100mv (calib. .9996 mΩ, 5/06)</t>
  </si>
  <si>
    <t>Ducter&gt;</t>
  </si>
  <si>
    <t>Measured µohms (ducter)&gt;</t>
  </si>
  <si>
    <t>Test Instruments\/</t>
  </si>
  <si>
    <t>(Note: The coil volts and ducter resistance measurements were taken externally, at the coil thermal transition box input bus.)</t>
  </si>
  <si>
    <t>(at fixture input bus)</t>
  </si>
  <si>
    <t>67.9˚F  47.8% Hum.</t>
  </si>
  <si>
    <t>Measured mohms (ducter)&gt;</t>
  </si>
  <si>
    <t>BUS LEAD RESISTANCE</t>
  </si>
  <si>
    <t>Calculated coil resistance at 85K</t>
  </si>
  <si>
    <t>Calculated temp.at 1.835mohms</t>
  </si>
  <si>
    <t>Calculated coil &amp; Bus resistance at 85K</t>
  </si>
  <si>
    <t>Calculated temp of coil</t>
  </si>
  <si>
    <t>Han's measurement</t>
  </si>
  <si>
    <t>milliohms</t>
  </si>
  <si>
    <r>
      <t>R2 = R1*(1+</t>
    </r>
    <r>
      <rPr>
        <b/>
        <sz val="10"/>
        <rFont val="GreekC"/>
        <family val="0"/>
      </rPr>
      <t>a</t>
    </r>
    <r>
      <rPr>
        <b/>
        <sz val="10"/>
        <rFont val="Times New Roman"/>
        <family val="1"/>
      </rPr>
      <t>*(T2-T1)</t>
    </r>
  </si>
  <si>
    <t>R2</t>
  </si>
  <si>
    <t>R1</t>
  </si>
  <si>
    <t>T1</t>
  </si>
  <si>
    <t>T2</t>
  </si>
  <si>
    <t>a</t>
  </si>
  <si>
    <t>S1 BUS voltage drops - Information Mounir/Baker</t>
  </si>
  <si>
    <t xml:space="preserve">XST1 transformer Impedance (%): </t>
  </si>
  <si>
    <t>Shot#</t>
  </si>
  <si>
    <t>Bus Volt Normal</t>
  </si>
  <si>
    <t>Bus Volt on load</t>
  </si>
  <si>
    <t>Actual drop(kV)</t>
  </si>
  <si>
    <t>% drop</t>
  </si>
  <si>
    <t>Typical MVA for such drop</t>
  </si>
  <si>
    <t xml:space="preserve">XST1 transformer Rating: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</si>
</sst>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.###\ &quot;mΩ&quot;"/>
    <numFmt numFmtId="165" formatCode="###.###\ &quot;mVDC&quot;"/>
    <numFmt numFmtId="166" formatCode="###.000\ &quot;mVDC&quot;"/>
    <numFmt numFmtId="167" formatCode="###.###\ &quot;µΩ&quot;"/>
    <numFmt numFmtId="168" formatCode="0.0000"/>
    <numFmt numFmtId="169" formatCode="0.000"/>
    <numFmt numFmtId="170" formatCode="0.00000000000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3.9"/>
      <color indexed="12"/>
      <name val="Verdana"/>
      <family val="0"/>
    </font>
    <font>
      <u val="single"/>
      <sz val="13.9"/>
      <color indexed="61"/>
      <name val="Verdana"/>
      <family val="0"/>
    </font>
    <font>
      <sz val="10"/>
      <name val="Helv"/>
      <family val="0"/>
    </font>
    <font>
      <sz val="8"/>
      <name val="Verdana"/>
      <family val="0"/>
    </font>
    <font>
      <b/>
      <sz val="10"/>
      <name val="GreekC"/>
      <family val="0"/>
    </font>
    <font>
      <b/>
      <sz val="10"/>
      <name val="Times New Roman"/>
      <family val="1"/>
    </font>
    <font>
      <sz val="8"/>
      <name val="Helv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 diagonalUp="1" diagonalDown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 diagonalUp="1" diagonalDown="1">
      <left style="thin"/>
      <right>
        <color indexed="63"/>
      </right>
      <top style="hair"/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right" vertical="center"/>
    </xf>
    <xf numFmtId="168" fontId="6" fillId="0" borderId="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right" vertical="center"/>
    </xf>
    <xf numFmtId="169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69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169" fontId="6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39" zoomScaleNormal="139" workbookViewId="0" topLeftCell="A34">
      <selection activeCell="C39" sqref="C39"/>
    </sheetView>
  </sheetViews>
  <sheetFormatPr defaultColWidth="9.00390625" defaultRowHeight="12.75"/>
  <cols>
    <col min="1" max="1" width="9.00390625" style="30" customWidth="1"/>
    <col min="2" max="2" width="6.625" style="1" customWidth="1"/>
    <col min="3" max="5" width="14.75390625" style="1" customWidth="1"/>
    <col min="6" max="6" width="14.875" style="1" customWidth="1"/>
    <col min="7" max="7" width="12.75390625" style="1" customWidth="1"/>
    <col min="8" max="16384" width="10.75390625" style="1" customWidth="1"/>
  </cols>
  <sheetData>
    <row r="1" spans="1:8" ht="12.75" customHeight="1">
      <c r="A1" s="50" t="s">
        <v>0</v>
      </c>
      <c r="B1" s="2" t="s">
        <v>17</v>
      </c>
      <c r="C1" s="3" t="s">
        <v>2</v>
      </c>
      <c r="D1" s="36" t="s">
        <v>3</v>
      </c>
      <c r="E1" s="36"/>
      <c r="F1" s="36" t="s">
        <v>12</v>
      </c>
      <c r="G1" s="36"/>
      <c r="H1" s="65" t="s">
        <v>13</v>
      </c>
    </row>
    <row r="2" spans="1:8" ht="13.5" thickBot="1">
      <c r="A2" s="51"/>
      <c r="B2" s="10" t="s">
        <v>16</v>
      </c>
      <c r="C2" s="11" t="s">
        <v>1</v>
      </c>
      <c r="D2" s="12" t="s">
        <v>4</v>
      </c>
      <c r="E2" s="13" t="s">
        <v>25</v>
      </c>
      <c r="F2" s="12" t="s">
        <v>5</v>
      </c>
      <c r="G2" s="13" t="s">
        <v>25</v>
      </c>
      <c r="H2" s="66"/>
    </row>
    <row r="3" spans="1:8" ht="24" customHeight="1">
      <c r="A3" s="46" t="s">
        <v>15</v>
      </c>
      <c r="B3" s="47"/>
      <c r="C3" s="14"/>
      <c r="D3" s="14"/>
      <c r="E3" s="14"/>
      <c r="F3" s="14"/>
      <c r="G3" s="14"/>
      <c r="H3" s="14"/>
    </row>
    <row r="4" spans="1:8" ht="24" customHeight="1">
      <c r="A4" s="52" t="s">
        <v>26</v>
      </c>
      <c r="B4" s="5" t="s">
        <v>6</v>
      </c>
      <c r="C4" s="17">
        <v>50.06</v>
      </c>
      <c r="D4" s="20">
        <v>447.74</v>
      </c>
      <c r="E4" s="17">
        <v>471.1</v>
      </c>
      <c r="F4" s="24">
        <f aca="true" t="shared" si="0" ref="F4:F9">D4/C4</f>
        <v>8.944067119456651</v>
      </c>
      <c r="G4" s="5">
        <f aca="true" t="shared" si="1" ref="G4:G9">E4/C4</f>
        <v>9.410707151418299</v>
      </c>
      <c r="H4" s="43"/>
    </row>
    <row r="5" spans="1:8" ht="24" customHeight="1">
      <c r="A5" s="53"/>
      <c r="B5" s="6" t="s">
        <v>7</v>
      </c>
      <c r="C5" s="18">
        <v>40.001</v>
      </c>
      <c r="D5" s="21">
        <v>357.564</v>
      </c>
      <c r="E5" s="18">
        <v>376.2</v>
      </c>
      <c r="F5" s="24">
        <f t="shared" si="0"/>
        <v>8.9388765280868</v>
      </c>
      <c r="G5" s="5">
        <f t="shared" si="1"/>
        <v>9.404764880877979</v>
      </c>
      <c r="H5" s="44"/>
    </row>
    <row r="6" spans="1:8" ht="24" customHeight="1">
      <c r="A6" s="53"/>
      <c r="B6" s="6" t="s">
        <v>8</v>
      </c>
      <c r="C6" s="18">
        <v>30.005</v>
      </c>
      <c r="D6" s="21">
        <v>268.203</v>
      </c>
      <c r="E6" s="18">
        <v>282.2</v>
      </c>
      <c r="F6" s="24">
        <f t="shared" si="0"/>
        <v>8.938610231628061</v>
      </c>
      <c r="G6" s="5">
        <f t="shared" si="1"/>
        <v>9.405099150141643</v>
      </c>
      <c r="H6" s="44"/>
    </row>
    <row r="7" spans="1:8" ht="24" customHeight="1">
      <c r="A7" s="53"/>
      <c r="B7" s="6" t="s">
        <v>9</v>
      </c>
      <c r="C7" s="18">
        <v>20.018</v>
      </c>
      <c r="D7" s="21">
        <v>178.905</v>
      </c>
      <c r="E7" s="18">
        <v>188.25</v>
      </c>
      <c r="F7" s="24">
        <f t="shared" si="0"/>
        <v>8.937206514137277</v>
      </c>
      <c r="G7" s="5">
        <f t="shared" si="1"/>
        <v>9.404036367269457</v>
      </c>
      <c r="H7" s="44"/>
    </row>
    <row r="8" spans="1:8" ht="24" customHeight="1">
      <c r="A8" s="53"/>
      <c r="B8" s="6" t="s">
        <v>10</v>
      </c>
      <c r="C8" s="18">
        <v>9.998</v>
      </c>
      <c r="D8" s="21">
        <v>89.381</v>
      </c>
      <c r="E8" s="18">
        <v>94.05</v>
      </c>
      <c r="F8" s="24">
        <f t="shared" si="0"/>
        <v>8.93988797759552</v>
      </c>
      <c r="G8" s="5">
        <f t="shared" si="1"/>
        <v>9.406881376275255</v>
      </c>
      <c r="H8" s="44"/>
    </row>
    <row r="9" spans="1:8" ht="24" customHeight="1">
      <c r="A9" s="54"/>
      <c r="B9" s="8" t="s">
        <v>11</v>
      </c>
      <c r="C9" s="19">
        <v>4.933</v>
      </c>
      <c r="D9" s="22">
        <v>44.105</v>
      </c>
      <c r="E9" s="19">
        <v>46.41</v>
      </c>
      <c r="F9" s="24">
        <f t="shared" si="0"/>
        <v>8.940806811271031</v>
      </c>
      <c r="G9" s="5">
        <f t="shared" si="1"/>
        <v>9.408068112710318</v>
      </c>
      <c r="H9" s="45"/>
    </row>
    <row r="10" spans="1:7" ht="24" customHeight="1" thickBot="1">
      <c r="A10" s="37"/>
      <c r="B10" s="38"/>
      <c r="C10" s="16"/>
      <c r="D10" s="56" t="s">
        <v>27</v>
      </c>
      <c r="E10" s="57"/>
      <c r="F10" s="25">
        <v>8.92</v>
      </c>
      <c r="G10" s="25">
        <v>9.39</v>
      </c>
    </row>
    <row r="11" spans="1:8" ht="24" customHeight="1">
      <c r="A11" s="46" t="s">
        <v>14</v>
      </c>
      <c r="B11" s="47"/>
      <c r="C11" s="14"/>
      <c r="D11" s="14"/>
      <c r="E11" s="14"/>
      <c r="F11" s="14"/>
      <c r="G11" s="14"/>
      <c r="H11" s="14"/>
    </row>
    <row r="12" spans="1:8" ht="24" customHeight="1">
      <c r="A12" s="55"/>
      <c r="B12" s="5" t="s">
        <v>6</v>
      </c>
      <c r="C12" s="5"/>
      <c r="D12" s="5"/>
      <c r="E12" s="5"/>
      <c r="F12" s="5"/>
      <c r="G12" s="29">
        <f>G10-F10</f>
        <v>0.47000000000000064</v>
      </c>
      <c r="H12" s="43"/>
    </row>
    <row r="13" spans="1:8" ht="24" customHeight="1">
      <c r="A13" s="55"/>
      <c r="B13" s="6" t="s">
        <v>7</v>
      </c>
      <c r="C13" s="6"/>
      <c r="D13" s="6"/>
      <c r="E13" s="6"/>
      <c r="F13" s="6"/>
      <c r="G13" s="26"/>
      <c r="H13" s="44"/>
    </row>
    <row r="14" spans="1:8" ht="24" customHeight="1">
      <c r="A14" s="55"/>
      <c r="B14" s="6" t="s">
        <v>8</v>
      </c>
      <c r="C14" s="6"/>
      <c r="D14" s="6"/>
      <c r="E14" s="6"/>
      <c r="F14" s="6"/>
      <c r="G14" s="6"/>
      <c r="H14" s="44"/>
    </row>
    <row r="15" spans="1:8" ht="24" customHeight="1">
      <c r="A15" s="55"/>
      <c r="B15" s="6" t="s">
        <v>9</v>
      </c>
      <c r="C15" s="6"/>
      <c r="D15" s="6"/>
      <c r="E15" s="6"/>
      <c r="F15" s="6"/>
      <c r="G15" s="6"/>
      <c r="H15" s="44"/>
    </row>
    <row r="16" spans="1:8" ht="24" customHeight="1">
      <c r="A16" s="55"/>
      <c r="B16" s="6" t="s">
        <v>10</v>
      </c>
      <c r="C16" s="6"/>
      <c r="D16" s="6"/>
      <c r="E16" s="6"/>
      <c r="F16" s="6"/>
      <c r="G16" s="6"/>
      <c r="H16" s="44"/>
    </row>
    <row r="17" spans="1:8" ht="24" customHeight="1">
      <c r="A17" s="55"/>
      <c r="B17" s="7" t="s">
        <v>11</v>
      </c>
      <c r="C17" s="7"/>
      <c r="D17" s="7"/>
      <c r="E17" s="7"/>
      <c r="F17" s="7"/>
      <c r="G17" s="7"/>
      <c r="H17" s="45"/>
    </row>
    <row r="18" spans="1:8" ht="24" customHeight="1" thickBot="1">
      <c r="A18" s="58"/>
      <c r="B18" s="59"/>
      <c r="C18" s="15"/>
      <c r="D18" s="60" t="s">
        <v>22</v>
      </c>
      <c r="E18" s="61"/>
      <c r="F18" s="23"/>
      <c r="G18" s="23"/>
      <c r="H18" s="9"/>
    </row>
    <row r="19" spans="1:8" ht="24" customHeight="1" thickBot="1">
      <c r="A19" s="62" t="s">
        <v>23</v>
      </c>
      <c r="B19" s="62"/>
      <c r="C19" s="63" t="s">
        <v>24</v>
      </c>
      <c r="D19" s="64"/>
      <c r="E19" s="64"/>
      <c r="F19" s="64"/>
      <c r="G19" s="64"/>
      <c r="H19" s="64"/>
    </row>
    <row r="20" spans="1:8" ht="31.5" customHeight="1" thickBot="1">
      <c r="A20" s="48" t="s">
        <v>20</v>
      </c>
      <c r="B20" s="49"/>
      <c r="C20" s="41" t="s">
        <v>21</v>
      </c>
      <c r="D20" s="42"/>
      <c r="E20" s="39" t="s">
        <v>19</v>
      </c>
      <c r="F20" s="40"/>
      <c r="G20" s="39" t="s">
        <v>18</v>
      </c>
      <c r="H20" s="40"/>
    </row>
    <row r="21" spans="2:8" ht="31.5" customHeight="1">
      <c r="B21" s="4"/>
      <c r="C21" s="4"/>
      <c r="D21" s="4"/>
      <c r="E21" s="4"/>
      <c r="F21" s="4"/>
      <c r="G21" s="4"/>
      <c r="H21" s="4"/>
    </row>
    <row r="22" spans="1:8" ht="12.75">
      <c r="A22" s="30" t="s">
        <v>33</v>
      </c>
      <c r="B22" s="4"/>
      <c r="C22" s="4"/>
      <c r="D22" s="4"/>
      <c r="E22" s="4">
        <v>1.835</v>
      </c>
      <c r="F22" s="4" t="s">
        <v>34</v>
      </c>
      <c r="G22" s="4"/>
      <c r="H22" s="4"/>
    </row>
    <row r="23" spans="1:8" ht="12.75">
      <c r="A23" s="27" t="s">
        <v>28</v>
      </c>
      <c r="B23" s="27"/>
      <c r="C23" s="27"/>
      <c r="D23" s="27"/>
      <c r="E23" s="27">
        <f>G10-F10</f>
        <v>0.47000000000000064</v>
      </c>
      <c r="F23" s="28"/>
      <c r="G23" s="4"/>
      <c r="H23" s="4"/>
    </row>
    <row r="24" spans="1:8" ht="12.75">
      <c r="A24" s="27" t="s">
        <v>29</v>
      </c>
      <c r="B24" s="27"/>
      <c r="C24" s="27"/>
      <c r="D24" s="27"/>
      <c r="E24" s="27"/>
      <c r="F24" s="28"/>
      <c r="G24" s="4"/>
      <c r="H24" s="4"/>
    </row>
    <row r="25" spans="1:8" ht="12.75">
      <c r="A25" s="27" t="s">
        <v>30</v>
      </c>
      <c r="B25" s="27"/>
      <c r="C25" s="27"/>
      <c r="D25" s="27"/>
      <c r="E25" s="27">
        <f>F10*(1-0.00393*(273+20-85))</f>
        <v>1.6284351999999995</v>
      </c>
      <c r="F25" s="28"/>
      <c r="G25" s="4"/>
      <c r="H25" s="4"/>
    </row>
    <row r="26" spans="1:8" ht="12.75">
      <c r="A26" s="27"/>
      <c r="B26" s="27"/>
      <c r="C26" s="27"/>
      <c r="D26" s="27"/>
      <c r="E26" s="27"/>
      <c r="F26" s="28"/>
      <c r="G26" s="4"/>
      <c r="H26" s="4"/>
    </row>
    <row r="27" spans="2:8" ht="12.75">
      <c r="B27" s="4"/>
      <c r="C27" s="4"/>
      <c r="D27" s="4"/>
      <c r="E27" s="4"/>
      <c r="F27" s="4"/>
      <c r="G27" s="4"/>
      <c r="H27" s="4"/>
    </row>
    <row r="28" spans="1:8" ht="12.75">
      <c r="A28" s="27" t="s">
        <v>31</v>
      </c>
      <c r="B28" s="27"/>
      <c r="C28" s="27"/>
      <c r="D28" s="27"/>
      <c r="E28" s="27">
        <f>G10*(1-0.00393*(273+20-85))</f>
        <v>1.7142383999999995</v>
      </c>
      <c r="F28" s="4"/>
      <c r="G28" s="4"/>
      <c r="H28" s="4"/>
    </row>
    <row r="29" spans="1:8" ht="12.75">
      <c r="A29" s="27"/>
      <c r="B29" s="27"/>
      <c r="C29" s="27"/>
      <c r="D29" s="27"/>
      <c r="E29" s="27"/>
      <c r="F29" s="4"/>
      <c r="G29" s="4"/>
      <c r="H29" s="4"/>
    </row>
    <row r="30" spans="2:8" ht="12.75">
      <c r="B30" s="4"/>
      <c r="C30" s="4"/>
      <c r="D30" s="4"/>
      <c r="E30" s="4"/>
      <c r="F30" s="4"/>
      <c r="G30" s="4"/>
      <c r="H30" s="4"/>
    </row>
    <row r="31" spans="1:8" ht="12.75">
      <c r="A31" s="30" t="s">
        <v>32</v>
      </c>
      <c r="B31" s="4"/>
      <c r="C31" s="4"/>
      <c r="D31" s="4"/>
      <c r="E31" s="4">
        <f>-((1-(E22/G10))/0.00393)+20</f>
        <v>-184.7275673595699</v>
      </c>
      <c r="F31" s="4"/>
      <c r="G31" s="4"/>
      <c r="H31" s="4"/>
    </row>
    <row r="32" spans="2:8" ht="12.75">
      <c r="B32" s="4"/>
      <c r="C32" s="4"/>
      <c r="D32" s="4"/>
      <c r="E32" s="4">
        <f>273+E31</f>
        <v>88.27243264043011</v>
      </c>
      <c r="F32" s="4"/>
      <c r="G32" s="4"/>
      <c r="H32" s="4"/>
    </row>
    <row r="33" spans="1:8" ht="12.75">
      <c r="A33" s="30" t="s">
        <v>35</v>
      </c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1:8" ht="12.75">
      <c r="A35" s="30" t="s">
        <v>37</v>
      </c>
      <c r="B35" s="4" t="s">
        <v>38</v>
      </c>
      <c r="C35" s="4" t="s">
        <v>39</v>
      </c>
      <c r="D35" s="31" t="s">
        <v>40</v>
      </c>
      <c r="E35" s="4" t="s">
        <v>36</v>
      </c>
      <c r="F35" s="4"/>
      <c r="G35" s="4"/>
      <c r="H35" s="4"/>
    </row>
    <row r="36" spans="1:8" ht="12.75">
      <c r="A36" s="32">
        <f>G10</f>
        <v>9.39</v>
      </c>
      <c r="B36" s="4">
        <f>(67.9-32)*5/9</f>
        <v>19.944444444444446</v>
      </c>
      <c r="C36" s="4">
        <f>-(273-85)</f>
        <v>-188</v>
      </c>
      <c r="D36" s="4">
        <v>0.00393</v>
      </c>
      <c r="E36" s="4">
        <f>A36*(1+D36*(C36-B36))</f>
        <v>1.7162885499999994</v>
      </c>
      <c r="F36" s="4"/>
      <c r="G36" s="4"/>
      <c r="H36" s="4"/>
    </row>
    <row r="37" spans="1:8" ht="12.75">
      <c r="A37" s="32">
        <f>F10</f>
        <v>8.92</v>
      </c>
      <c r="B37" s="4">
        <f>(67.9-32)*5/9</f>
        <v>19.944444444444446</v>
      </c>
      <c r="C37" s="4">
        <f>-(273-85)</f>
        <v>-188</v>
      </c>
      <c r="D37" s="4">
        <v>0.00393</v>
      </c>
      <c r="E37" s="4">
        <f>A37*(1+D37*(C37-B37))</f>
        <v>1.6303827333333327</v>
      </c>
      <c r="F37" s="4"/>
      <c r="G37" s="4"/>
      <c r="H37" s="4"/>
    </row>
    <row r="38" spans="1:8" ht="12.75">
      <c r="A38" s="30">
        <f>(A36+A37)/2</f>
        <v>9.155000000000001</v>
      </c>
      <c r="B38" s="4">
        <f>(67.9-32)*5/9</f>
        <v>19.944444444444446</v>
      </c>
      <c r="C38" s="4">
        <f>-(273-85)</f>
        <v>-188</v>
      </c>
      <c r="D38" s="4">
        <v>0.00393</v>
      </c>
      <c r="E38" s="4">
        <f>A38*(1+D38*(C38-B38))</f>
        <v>1.6733356416666663</v>
      </c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  <row r="42" spans="1:6" ht="12.75">
      <c r="A42" s="30" t="s">
        <v>41</v>
      </c>
      <c r="E42" s="34"/>
      <c r="F42" s="34"/>
    </row>
    <row r="43" spans="1:6" ht="12.75">
      <c r="A43" s="30" t="s">
        <v>42</v>
      </c>
      <c r="D43" s="30">
        <v>7.44</v>
      </c>
      <c r="E43" s="34"/>
      <c r="F43" s="34"/>
    </row>
    <row r="44" spans="1:6" ht="12.75">
      <c r="A44" s="30" t="s">
        <v>49</v>
      </c>
      <c r="D44" s="30">
        <v>30</v>
      </c>
      <c r="E44" s="34"/>
      <c r="F44" s="34"/>
    </row>
    <row r="45" spans="1:6" ht="21.75">
      <c r="A45" s="30" t="s">
        <v>43</v>
      </c>
      <c r="B45" s="33" t="s">
        <v>44</v>
      </c>
      <c r="C45" s="1" t="s">
        <v>45</v>
      </c>
      <c r="D45" s="30" t="s">
        <v>46</v>
      </c>
      <c r="E45" s="34" t="s">
        <v>47</v>
      </c>
      <c r="F45" s="35" t="s">
        <v>48</v>
      </c>
    </row>
    <row r="46" spans="1:6" ht="12.75">
      <c r="A46" s="30">
        <v>121419</v>
      </c>
      <c r="B46" s="1">
        <v>13.855</v>
      </c>
      <c r="C46" s="1">
        <v>12.375</v>
      </c>
      <c r="D46" s="1">
        <f>B46-C46</f>
        <v>1.4800000000000004</v>
      </c>
      <c r="E46" s="34">
        <f>100*D46/B46</f>
        <v>10.682064236737643</v>
      </c>
      <c r="F46" s="34">
        <f>E46*$D$44/$D$43</f>
        <v>43.07283966426469</v>
      </c>
    </row>
    <row r="47" spans="1:6" ht="12.75">
      <c r="A47" s="30">
        <v>121426</v>
      </c>
      <c r="B47" s="1">
        <v>13.855</v>
      </c>
      <c r="C47" s="1">
        <v>12.375</v>
      </c>
      <c r="D47" s="1">
        <f>B47-C47</f>
        <v>1.4800000000000004</v>
      </c>
      <c r="E47" s="34">
        <f>100*D47/B47</f>
        <v>10.682064236737643</v>
      </c>
      <c r="F47" s="34">
        <f>E47*$D$44/$D$43</f>
        <v>43.07283966426469</v>
      </c>
    </row>
    <row r="48" spans="1:6" ht="12.75">
      <c r="A48" s="30">
        <v>121439</v>
      </c>
      <c r="B48" s="1">
        <v>13.855</v>
      </c>
      <c r="C48" s="1">
        <v>12.494</v>
      </c>
      <c r="D48" s="1">
        <f>B48-C48</f>
        <v>1.3610000000000007</v>
      </c>
      <c r="E48" s="34">
        <f>100*D48/B48</f>
        <v>9.823168531216172</v>
      </c>
      <c r="F48" s="34">
        <f>E48*$D$44/$D$43</f>
        <v>39.60955052909747</v>
      </c>
    </row>
    <row r="49" spans="1:6" ht="12.75">
      <c r="A49" s="30">
        <v>121453</v>
      </c>
      <c r="B49" s="1">
        <v>13.855</v>
      </c>
      <c r="C49" s="1">
        <v>12.494</v>
      </c>
      <c r="D49" s="1">
        <f>B49-C49</f>
        <v>1.3610000000000007</v>
      </c>
      <c r="E49" s="34">
        <f>100*D49/B49</f>
        <v>9.823168531216172</v>
      </c>
      <c r="F49" s="34">
        <f>E49*$D$44/$D$43</f>
        <v>39.60955052909747</v>
      </c>
    </row>
    <row r="50" spans="1:6" ht="12.75">
      <c r="A50" s="30">
        <v>121461</v>
      </c>
      <c r="B50" s="1">
        <v>13.855</v>
      </c>
      <c r="C50" s="1">
        <v>12.494</v>
      </c>
      <c r="D50" s="1">
        <f>B50-C50</f>
        <v>1.3610000000000007</v>
      </c>
      <c r="E50" s="34">
        <f>100*D50/B50</f>
        <v>9.823168531216172</v>
      </c>
      <c r="F50" s="34">
        <f>E50*$D$44/$D$43</f>
        <v>39.60955052909747</v>
      </c>
    </row>
  </sheetData>
  <mergeCells count="20">
    <mergeCell ref="E20:F20"/>
    <mergeCell ref="A1:A2"/>
    <mergeCell ref="A4:A9"/>
    <mergeCell ref="A12:A17"/>
    <mergeCell ref="D10:E10"/>
    <mergeCell ref="A18:B18"/>
    <mergeCell ref="D18:E18"/>
    <mergeCell ref="A19:B19"/>
    <mergeCell ref="C19:H19"/>
    <mergeCell ref="H1:H2"/>
    <mergeCell ref="F1:G1"/>
    <mergeCell ref="A10:B10"/>
    <mergeCell ref="G20:H20"/>
    <mergeCell ref="C20:D20"/>
    <mergeCell ref="H4:H9"/>
    <mergeCell ref="H12:H17"/>
    <mergeCell ref="A3:B3"/>
    <mergeCell ref="A11:B11"/>
    <mergeCell ref="A20:B20"/>
    <mergeCell ref="D1:E1"/>
  </mergeCells>
  <printOptions/>
  <pageMargins left="1.079136690647482" right="0.34972022382094325" top="1" bottom="0.8992805755395683" header="0.5" footer="0.5"/>
  <pageSetup orientation="landscape" r:id="rId1"/>
  <headerFooter alignWithMargins="0">
    <oddHeader>&amp;C&amp;"Helvetica,Regular"&amp;12Test of Remote NCSX Coil Resistance Measurement using 0-50 DCA Power Supply
Coil Under Test:_________________ Testers:_________________________________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Baker</dc:creator>
  <cp:keywords/>
  <dc:description/>
  <cp:lastModifiedBy>reiersen</cp:lastModifiedBy>
  <cp:lastPrinted>2006-06-16T12:25:57Z</cp:lastPrinted>
  <dcterms:created xsi:type="dcterms:W3CDTF">2006-05-31T18:20:39Z</dcterms:created>
  <dcterms:modified xsi:type="dcterms:W3CDTF">2006-06-20T15:07:40Z</dcterms:modified>
  <cp:category/>
  <cp:version/>
  <cp:contentType/>
  <cp:contentStatus/>
</cp:coreProperties>
</file>