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Geoff Gettelfinger</author>
  </authors>
  <commentList>
    <comment ref="B96" authorId="0">
      <text>
        <r>
          <rPr>
            <b/>
            <sz val="8"/>
            <rFont val="Tahoma"/>
            <family val="0"/>
          </rPr>
          <t>Geoff Gettelfinger:</t>
        </r>
        <r>
          <rPr>
            <sz val="8"/>
            <rFont val="Tahoma"/>
            <family val="0"/>
          </rPr>
          <t xml:space="preserve">
</t>
        </r>
      </text>
    </comment>
    <comment ref="C109" authorId="0">
      <text>
        <r>
          <rPr>
            <b/>
            <sz val="8"/>
            <rFont val="Tahoma"/>
            <family val="0"/>
          </rPr>
          <t>Geoff Gettelfinger: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<sst xmlns="http://schemas.openxmlformats.org/spreadsheetml/2006/main" count="169" uniqueCount="104">
  <si>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</si>
  <si>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</si>
  <si>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</si>
  <si>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</si>
  <si>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</si>
  <si>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</si>
  <si>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</si>
  <si>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</si>
  <si>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</si>
  <si>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</si>
  <si>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</si>
  <si>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</si>
  <si>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</si>
  <si>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</si>
  <si>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</si>
  <si>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</si>
  <si>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</si>
  <si>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</si>
  <si>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</si>
  <si>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</si>
  <si>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</si>
  <si>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</si>
  <si>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</si>
  <si>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</si>
  <si>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</si>
  <si>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</si>
  <si>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</si>
  <si>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</si>
  <si>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</si>
  <si>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</si>
  <si>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</si>
  <si>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</si>
  <si>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</si>
  <si>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</si>
  <si>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</si>
  <si>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</si>
  <si>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</si>
  <si>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</si>
  <si>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</si>
  <si>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</si>
  <si>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</si>
  <si>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A</t>
  </si>
  <si>
    <t>CF1 (full 1" width)</t>
  </si>
  <si>
    <t>CF2 (full 1" width)</t>
  </si>
  <si>
    <t>CF3 (full 1" width)</t>
  </si>
  <si>
    <t>CF5 (half width, 1/2")</t>
  </si>
  <si>
    <t>CF6 (half width, 1/2")</t>
  </si>
  <si>
    <t>CF7 (half width, 1/2")</t>
  </si>
  <si>
    <t>CF8 (half width, 1/2")</t>
  </si>
  <si>
    <t>CF9 (half width, 1/2")</t>
  </si>
  <si>
    <t>CF10 (half width, 1/2")</t>
  </si>
  <si>
    <t>CF4 (full width, 1/2")</t>
  </si>
  <si>
    <t>Ident</t>
  </si>
  <si>
    <t>Orig Thick (in)</t>
  </si>
  <si>
    <t>Coated Thick (in)</t>
  </si>
  <si>
    <t>Avg Coating (in)</t>
  </si>
  <si>
    <t>First Roughness Sampling (mircometers)</t>
  </si>
  <si>
    <t>Second Roughness Sampling (mircometers)</t>
  </si>
  <si>
    <t>Third Roughness Sampling (mircometers)</t>
  </si>
  <si>
    <t>Average Roughness (mircometers)</t>
  </si>
  <si>
    <t>Average Roughness (mircoinches)</t>
  </si>
  <si>
    <t>Avg  Roughness: No Bondcoat Population</t>
  </si>
  <si>
    <t xml:space="preserve">Avg  Roughness: "With" Bondcoat Population </t>
  </si>
  <si>
    <t>Side</t>
  </si>
  <si>
    <t>Avg  Roughness: Constant Finish Center Element Population (mircoinches)</t>
  </si>
  <si>
    <t>3XX SS Center Elements with Selected Milled Finishes: "Constant Pressure" Exercise</t>
  </si>
  <si>
    <t>3XX SS Center Elements with a Requested 250 microinch Milled Finish: "Constant Finish" Exercise</t>
  </si>
  <si>
    <t>3XX SS Sideplates Provided with Alumina Having No Bondcoat</t>
  </si>
  <si>
    <t>Requested Roughness (mircoinches)</t>
  </si>
  <si>
    <t>HC21 (half width, 1/2")</t>
  </si>
  <si>
    <t>FC22 (full 1" width)</t>
  </si>
  <si>
    <t>FC23 (full 1" width)</t>
  </si>
  <si>
    <t>HC24 (half width, 1/2")</t>
  </si>
  <si>
    <t>FC25 (full 1" width)</t>
  </si>
  <si>
    <t>HC26 (half width, 1/2")</t>
  </si>
  <si>
    <t>FC27 (full 1" width)</t>
  </si>
  <si>
    <t>HC28 (half width, 1/2")</t>
  </si>
  <si>
    <t xml:space="preserve">"Constant Finish" Inquiry </t>
  </si>
  <si>
    <t>Center Element, Side Plate1, and Side Plate2</t>
  </si>
  <si>
    <t>Center Element/Side Plate Contact Area (in**2)</t>
  </si>
  <si>
    <t>Contact Pressure (psi)</t>
  </si>
  <si>
    <t>Applied Cyl Load (lbf)</t>
  </si>
  <si>
    <t>Normal Load [applied x 2 sides] (lbf)</t>
  </si>
  <si>
    <t>Friction (pull-apart) Load (lbf</t>
  </si>
  <si>
    <t>Effective Coeff of Friction "Mu Eff"</t>
  </si>
  <si>
    <t>CF1, B11, B21</t>
  </si>
  <si>
    <t>CF2, N14, N16</t>
  </si>
  <si>
    <t>CF3, B13, B26</t>
  </si>
  <si>
    <t>CF5, N18, N11</t>
  </si>
  <si>
    <t>CF7, B30, B17</t>
  </si>
  <si>
    <t>CF8, N19, N27</t>
  </si>
  <si>
    <t>CF9, B28, B25</t>
  </si>
  <si>
    <t>CF10, N26, N24</t>
  </si>
  <si>
    <t>Requested Center Element Roughness (microinch)</t>
  </si>
  <si>
    <t>C21, B23, B20</t>
  </si>
  <si>
    <t>C22, B12, B15</t>
  </si>
  <si>
    <t>C23, N15, N29</t>
  </si>
  <si>
    <t>C24, N25, N17</t>
  </si>
  <si>
    <t>C25, B24, B29</t>
  </si>
  <si>
    <t>C26, N30, N23</t>
  </si>
  <si>
    <t>C27, B14, B28</t>
  </si>
  <si>
    <t>C28, N20, N12</t>
  </si>
  <si>
    <t>"Constant Pressure" Inquiry (bi-modal)</t>
  </si>
  <si>
    <t>Shut down early on software fault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</si>
</sst>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</numFmts>
  <fonts count="7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textRotation="90"/>
    </xf>
    <xf numFmtId="0" fontId="3" fillId="0" borderId="0" xfId="0" applyFont="1" applyAlignment="1">
      <alignment textRotation="90"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 textRotation="90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7"/>
  <sheetViews>
    <sheetView tabSelected="1" workbookViewId="0" topLeftCell="A66">
      <selection activeCell="B50" sqref="B50:B70"/>
    </sheetView>
  </sheetViews>
  <sheetFormatPr defaultColWidth="9.140625" defaultRowHeight="12.75"/>
  <cols>
    <col min="1" max="1" width="19.57421875" style="0" customWidth="1"/>
    <col min="8" max="8" width="9.8515625" style="0" customWidth="1"/>
  </cols>
  <sheetData>
    <row r="2" ht="12.75">
      <c r="A2" s="3" t="s">
        <v>67</v>
      </c>
    </row>
    <row r="3" spans="1:10" s="4" customFormat="1" ht="85.5" customHeight="1">
      <c r="A3" s="4" t="s">
        <v>52</v>
      </c>
      <c r="B3" s="5" t="s">
        <v>53</v>
      </c>
      <c r="C3" s="5" t="s">
        <v>53</v>
      </c>
      <c r="D3" s="5" t="s">
        <v>54</v>
      </c>
      <c r="E3" s="5" t="s">
        <v>54</v>
      </c>
      <c r="F3" s="5" t="s">
        <v>55</v>
      </c>
      <c r="G3" s="6" t="s">
        <v>56</v>
      </c>
      <c r="H3" s="6" t="s">
        <v>57</v>
      </c>
      <c r="I3" s="6" t="s">
        <v>59</v>
      </c>
      <c r="J3" s="6" t="s">
        <v>60</v>
      </c>
    </row>
    <row r="4" spans="1:10" ht="12.75">
      <c r="A4" t="s">
        <v>0</v>
      </c>
      <c r="B4">
        <v>0.374</v>
      </c>
      <c r="C4">
        <v>0.374</v>
      </c>
      <c r="D4">
        <v>0.389</v>
      </c>
      <c r="E4">
        <v>0.389</v>
      </c>
      <c r="F4" s="1">
        <f>-1*(B4+C4)/2+(D4+E4)/2</f>
        <v>0.015000000000000013</v>
      </c>
      <c r="G4">
        <v>4.15</v>
      </c>
      <c r="H4">
        <v>4.271</v>
      </c>
      <c r="I4">
        <f>SUM(G4:H4)/2</f>
        <v>4.2105</v>
      </c>
      <c r="J4">
        <f>I4*39.37</f>
        <v>165.767385</v>
      </c>
    </row>
    <row r="5" spans="1:10" ht="12.75">
      <c r="A5" t="s">
        <v>1</v>
      </c>
      <c r="B5">
        <v>0.375</v>
      </c>
      <c r="C5">
        <v>0.375</v>
      </c>
      <c r="D5">
        <v>0.39</v>
      </c>
      <c r="E5">
        <v>0.39</v>
      </c>
      <c r="F5" s="1">
        <f aca="true" t="shared" si="0" ref="F5:F46">-1*(B5+C5)/2+(D5+E5)/2</f>
        <v>0.015000000000000013</v>
      </c>
      <c r="G5">
        <v>3.695</v>
      </c>
      <c r="H5">
        <v>4.071</v>
      </c>
      <c r="I5">
        <f aca="true" t="shared" si="1" ref="I5:I37">SUM(G5:H5)/2</f>
        <v>3.883</v>
      </c>
      <c r="J5">
        <f aca="true" t="shared" si="2" ref="J5:J46">I5*39.37</f>
        <v>152.87371</v>
      </c>
    </row>
    <row r="6" spans="1:10" ht="12.75">
      <c r="A6" t="s">
        <v>2</v>
      </c>
      <c r="B6">
        <v>0.377</v>
      </c>
      <c r="C6">
        <v>0.377</v>
      </c>
      <c r="D6">
        <v>0.394</v>
      </c>
      <c r="E6">
        <v>0.396</v>
      </c>
      <c r="F6" s="1">
        <f t="shared" si="0"/>
        <v>0.018000000000000016</v>
      </c>
      <c r="G6">
        <v>3.975</v>
      </c>
      <c r="H6">
        <v>4.143</v>
      </c>
      <c r="I6">
        <f t="shared" si="1"/>
        <v>4.059</v>
      </c>
      <c r="J6">
        <f t="shared" si="2"/>
        <v>159.80283</v>
      </c>
    </row>
    <row r="7" spans="1:10" ht="12.75">
      <c r="A7" t="s">
        <v>3</v>
      </c>
      <c r="B7">
        <v>0.377</v>
      </c>
      <c r="C7">
        <v>0.377</v>
      </c>
      <c r="D7">
        <v>0.394</v>
      </c>
      <c r="E7">
        <v>0.394</v>
      </c>
      <c r="F7" s="1">
        <f t="shared" si="0"/>
        <v>0.017000000000000015</v>
      </c>
      <c r="G7">
        <v>3.533</v>
      </c>
      <c r="H7">
        <v>5.296</v>
      </c>
      <c r="I7">
        <f t="shared" si="1"/>
        <v>4.4145</v>
      </c>
      <c r="J7">
        <f t="shared" si="2"/>
        <v>173.798865</v>
      </c>
    </row>
    <row r="8" spans="1:10" ht="12.75">
      <c r="A8" t="s">
        <v>4</v>
      </c>
      <c r="B8">
        <v>0.377</v>
      </c>
      <c r="C8">
        <v>0.376</v>
      </c>
      <c r="D8">
        <v>0.393</v>
      </c>
      <c r="E8">
        <v>0.392</v>
      </c>
      <c r="F8" s="1">
        <f t="shared" si="0"/>
        <v>0.016000000000000014</v>
      </c>
      <c r="G8">
        <v>3.697</v>
      </c>
      <c r="H8">
        <v>3.895</v>
      </c>
      <c r="I8">
        <f t="shared" si="1"/>
        <v>3.7960000000000003</v>
      </c>
      <c r="J8">
        <f t="shared" si="2"/>
        <v>149.44852</v>
      </c>
    </row>
    <row r="9" spans="1:10" ht="12.75">
      <c r="A9" t="s">
        <v>5</v>
      </c>
      <c r="B9">
        <v>0.377</v>
      </c>
      <c r="C9">
        <v>0.376</v>
      </c>
      <c r="D9">
        <v>0.393</v>
      </c>
      <c r="E9">
        <v>0.392</v>
      </c>
      <c r="F9" s="1">
        <f t="shared" si="0"/>
        <v>0.016000000000000014</v>
      </c>
      <c r="G9">
        <v>4.78</v>
      </c>
      <c r="H9">
        <v>3.779</v>
      </c>
      <c r="I9">
        <f t="shared" si="1"/>
        <v>4.2795000000000005</v>
      </c>
      <c r="J9">
        <f t="shared" si="2"/>
        <v>168.483915</v>
      </c>
    </row>
    <row r="10" spans="1:10" ht="12.75">
      <c r="A10" t="s">
        <v>6</v>
      </c>
      <c r="B10">
        <v>0.374</v>
      </c>
      <c r="C10">
        <v>0.374</v>
      </c>
      <c r="D10">
        <v>0.39</v>
      </c>
      <c r="E10">
        <v>0.391</v>
      </c>
      <c r="F10" s="1">
        <f t="shared" si="0"/>
        <v>0.016500000000000015</v>
      </c>
      <c r="G10">
        <v>3.619</v>
      </c>
      <c r="H10">
        <v>4.117</v>
      </c>
      <c r="I10">
        <f t="shared" si="1"/>
        <v>3.8680000000000003</v>
      </c>
      <c r="J10">
        <f t="shared" si="2"/>
        <v>152.28316</v>
      </c>
    </row>
    <row r="11" spans="1:10" ht="12.75">
      <c r="A11" t="s">
        <v>7</v>
      </c>
      <c r="B11">
        <v>0.377</v>
      </c>
      <c r="C11">
        <v>0.376</v>
      </c>
      <c r="D11">
        <v>0.392</v>
      </c>
      <c r="E11">
        <v>0.392</v>
      </c>
      <c r="F11" s="1">
        <f t="shared" si="0"/>
        <v>0.015500000000000014</v>
      </c>
      <c r="G11">
        <v>3.815</v>
      </c>
      <c r="H11">
        <v>3.772</v>
      </c>
      <c r="I11">
        <f t="shared" si="1"/>
        <v>3.7935</v>
      </c>
      <c r="J11">
        <f t="shared" si="2"/>
        <v>149.35009499999998</v>
      </c>
    </row>
    <row r="12" spans="1:10" ht="12.75">
      <c r="A12" t="s">
        <v>8</v>
      </c>
      <c r="B12">
        <v>0.373</v>
      </c>
      <c r="C12">
        <v>0.374</v>
      </c>
      <c r="D12">
        <v>0.39</v>
      </c>
      <c r="E12">
        <v>0.39</v>
      </c>
      <c r="F12" s="1">
        <f t="shared" si="0"/>
        <v>0.016500000000000015</v>
      </c>
      <c r="G12">
        <v>4.058</v>
      </c>
      <c r="H12">
        <v>3.757</v>
      </c>
      <c r="I12">
        <f t="shared" si="1"/>
        <v>3.9074999999999998</v>
      </c>
      <c r="J12">
        <f t="shared" si="2"/>
        <v>153.83827499999998</v>
      </c>
    </row>
    <row r="13" spans="1:10" ht="12.75">
      <c r="A13" t="s">
        <v>9</v>
      </c>
      <c r="B13">
        <v>0.373</v>
      </c>
      <c r="C13">
        <v>0.373</v>
      </c>
      <c r="D13">
        <v>0.389</v>
      </c>
      <c r="E13">
        <v>0.389</v>
      </c>
      <c r="F13" s="1">
        <f t="shared" si="0"/>
        <v>0.016000000000000014</v>
      </c>
      <c r="G13">
        <v>3.63</v>
      </c>
      <c r="H13">
        <v>4.09</v>
      </c>
      <c r="I13">
        <f t="shared" si="1"/>
        <v>3.86</v>
      </c>
      <c r="J13">
        <f t="shared" si="2"/>
        <v>151.9682</v>
      </c>
    </row>
    <row r="14" spans="1:10" ht="12.75">
      <c r="A14" t="s">
        <v>10</v>
      </c>
      <c r="B14">
        <v>0.375</v>
      </c>
      <c r="C14">
        <v>0.375</v>
      </c>
      <c r="D14">
        <v>0.392</v>
      </c>
      <c r="E14">
        <v>0.394</v>
      </c>
      <c r="F14" s="1">
        <f t="shared" si="0"/>
        <v>0.018000000000000016</v>
      </c>
      <c r="G14">
        <v>4.273</v>
      </c>
      <c r="H14">
        <v>3.942</v>
      </c>
      <c r="I14">
        <f t="shared" si="1"/>
        <v>4.1075</v>
      </c>
      <c r="J14">
        <f t="shared" si="2"/>
        <v>161.71227499999998</v>
      </c>
    </row>
    <row r="15" spans="1:10" ht="12.75">
      <c r="A15" t="s">
        <v>11</v>
      </c>
      <c r="B15">
        <v>0.375</v>
      </c>
      <c r="C15">
        <v>0.375</v>
      </c>
      <c r="D15">
        <v>0.391</v>
      </c>
      <c r="E15">
        <v>0.391</v>
      </c>
      <c r="F15" s="1">
        <f t="shared" si="0"/>
        <v>0.016000000000000014</v>
      </c>
      <c r="G15">
        <v>3.587</v>
      </c>
      <c r="H15">
        <v>3.399</v>
      </c>
      <c r="I15">
        <f t="shared" si="1"/>
        <v>3.4930000000000003</v>
      </c>
      <c r="J15">
        <f t="shared" si="2"/>
        <v>137.51941</v>
      </c>
    </row>
    <row r="16" spans="1:10" ht="12.75">
      <c r="A16" t="s">
        <v>12</v>
      </c>
      <c r="B16">
        <v>0.376</v>
      </c>
      <c r="C16">
        <v>0.376</v>
      </c>
      <c r="D16">
        <v>0.393</v>
      </c>
      <c r="E16">
        <v>0.394</v>
      </c>
      <c r="F16" s="1">
        <f t="shared" si="0"/>
        <v>0.017500000000000016</v>
      </c>
      <c r="G16">
        <v>3.828</v>
      </c>
      <c r="H16">
        <v>4.655</v>
      </c>
      <c r="I16">
        <f t="shared" si="1"/>
        <v>4.2415</v>
      </c>
      <c r="J16">
        <f t="shared" si="2"/>
        <v>166.987855</v>
      </c>
    </row>
    <row r="17" spans="1:10" ht="12.75">
      <c r="A17" t="s">
        <v>13</v>
      </c>
      <c r="B17">
        <v>0.375</v>
      </c>
      <c r="C17">
        <v>0.376</v>
      </c>
      <c r="D17">
        <v>0.392</v>
      </c>
      <c r="E17">
        <v>0.391</v>
      </c>
      <c r="F17" s="1">
        <f t="shared" si="0"/>
        <v>0.016000000000000014</v>
      </c>
      <c r="G17">
        <v>3.68</v>
      </c>
      <c r="H17">
        <v>3.655</v>
      </c>
      <c r="I17">
        <f t="shared" si="1"/>
        <v>3.6675</v>
      </c>
      <c r="J17">
        <f t="shared" si="2"/>
        <v>144.38947499999998</v>
      </c>
    </row>
    <row r="18" spans="1:10" ht="12.75">
      <c r="A18" t="s">
        <v>14</v>
      </c>
      <c r="B18">
        <v>0.373</v>
      </c>
      <c r="C18">
        <v>0.372</v>
      </c>
      <c r="D18">
        <v>0.389</v>
      </c>
      <c r="E18">
        <v>0.389</v>
      </c>
      <c r="F18" s="1">
        <f t="shared" si="0"/>
        <v>0.016500000000000015</v>
      </c>
      <c r="G18">
        <v>5.416</v>
      </c>
      <c r="H18">
        <v>8.445</v>
      </c>
      <c r="I18">
        <f t="shared" si="1"/>
        <v>6.9305</v>
      </c>
      <c r="J18">
        <f t="shared" si="2"/>
        <v>272.853785</v>
      </c>
    </row>
    <row r="19" spans="1:10" ht="12.75">
      <c r="A19" t="s">
        <v>15</v>
      </c>
      <c r="B19">
        <v>0.375</v>
      </c>
      <c r="C19">
        <v>0.375</v>
      </c>
      <c r="D19">
        <v>0.393</v>
      </c>
      <c r="E19">
        <v>0.392</v>
      </c>
      <c r="F19" s="1">
        <f t="shared" si="0"/>
        <v>0.017500000000000016</v>
      </c>
      <c r="G19">
        <v>3.539</v>
      </c>
      <c r="H19">
        <v>7.077</v>
      </c>
      <c r="I19">
        <f t="shared" si="1"/>
        <v>5.308</v>
      </c>
      <c r="J19">
        <f t="shared" si="2"/>
        <v>208.97596</v>
      </c>
    </row>
    <row r="20" spans="1:10" ht="12.75">
      <c r="A20" t="s">
        <v>16</v>
      </c>
      <c r="B20">
        <v>0.374</v>
      </c>
      <c r="C20">
        <v>0.374</v>
      </c>
      <c r="D20">
        <v>0.39</v>
      </c>
      <c r="E20">
        <v>0.39</v>
      </c>
      <c r="F20" s="1">
        <f t="shared" si="0"/>
        <v>0.016000000000000014</v>
      </c>
      <c r="G20">
        <v>3.914</v>
      </c>
      <c r="H20">
        <v>4.609</v>
      </c>
      <c r="I20">
        <f t="shared" si="1"/>
        <v>4.2615</v>
      </c>
      <c r="J20">
        <f t="shared" si="2"/>
        <v>167.775255</v>
      </c>
    </row>
    <row r="21" spans="1:10" ht="12.75">
      <c r="A21" t="s">
        <v>17</v>
      </c>
      <c r="B21">
        <v>0.376</v>
      </c>
      <c r="C21">
        <v>0.375</v>
      </c>
      <c r="D21">
        <v>0.393</v>
      </c>
      <c r="E21">
        <v>0.391</v>
      </c>
      <c r="F21" s="1">
        <f t="shared" si="0"/>
        <v>0.016500000000000015</v>
      </c>
      <c r="G21">
        <v>4.09</v>
      </c>
      <c r="H21">
        <v>9.813</v>
      </c>
      <c r="I21">
        <f t="shared" si="1"/>
        <v>6.9515</v>
      </c>
      <c r="J21">
        <f t="shared" si="2"/>
        <v>273.68055499999997</v>
      </c>
    </row>
    <row r="22" spans="1:11" ht="12.75">
      <c r="A22" t="s">
        <v>18</v>
      </c>
      <c r="B22">
        <v>0.378</v>
      </c>
      <c r="C22">
        <v>0.376</v>
      </c>
      <c r="D22">
        <v>0.394</v>
      </c>
      <c r="E22">
        <v>0.393</v>
      </c>
      <c r="F22" s="1">
        <f t="shared" si="0"/>
        <v>0.016500000000000015</v>
      </c>
      <c r="G22">
        <v>3.886</v>
      </c>
      <c r="H22">
        <v>4.516</v>
      </c>
      <c r="I22">
        <f t="shared" si="1"/>
        <v>4.2010000000000005</v>
      </c>
      <c r="J22">
        <f t="shared" si="2"/>
        <v>165.39337</v>
      </c>
      <c r="K22" s="4" t="s">
        <v>61</v>
      </c>
    </row>
    <row r="23" spans="1:11" ht="12.75">
      <c r="A23" t="s">
        <v>19</v>
      </c>
      <c r="B23">
        <v>0.375</v>
      </c>
      <c r="C23">
        <v>0.375</v>
      </c>
      <c r="D23">
        <v>0.393</v>
      </c>
      <c r="E23">
        <v>0.393</v>
      </c>
      <c r="F23" s="1">
        <f t="shared" si="0"/>
        <v>0.018000000000000016</v>
      </c>
      <c r="G23">
        <v>3.292</v>
      </c>
      <c r="H23">
        <v>3.761</v>
      </c>
      <c r="I23">
        <f t="shared" si="1"/>
        <v>3.5265</v>
      </c>
      <c r="J23">
        <f t="shared" si="2"/>
        <v>138.838305</v>
      </c>
      <c r="K23">
        <f>SUM(J4:J23)/20</f>
        <v>170.78706000000003</v>
      </c>
    </row>
    <row r="24" ht="12.75">
      <c r="F24" s="1"/>
    </row>
    <row r="25" ht="12.75">
      <c r="A25" s="3" t="s">
        <v>67</v>
      </c>
    </row>
    <row r="26" spans="1:10" ht="96">
      <c r="A26" s="4" t="s">
        <v>52</v>
      </c>
      <c r="B26" s="5" t="s">
        <v>53</v>
      </c>
      <c r="C26" s="5" t="s">
        <v>53</v>
      </c>
      <c r="D26" s="5" t="s">
        <v>54</v>
      </c>
      <c r="E26" s="5" t="s">
        <v>54</v>
      </c>
      <c r="F26" s="5" t="s">
        <v>55</v>
      </c>
      <c r="G26" s="6" t="s">
        <v>56</v>
      </c>
      <c r="H26" s="6" t="s">
        <v>57</v>
      </c>
      <c r="I26" s="6" t="s">
        <v>59</v>
      </c>
      <c r="J26" s="6" t="s">
        <v>60</v>
      </c>
    </row>
    <row r="27" spans="1:10" ht="12.75">
      <c r="A27" t="s">
        <v>20</v>
      </c>
      <c r="B27">
        <v>0.373</v>
      </c>
      <c r="C27">
        <v>0.372</v>
      </c>
      <c r="D27">
        <v>0.399</v>
      </c>
      <c r="E27">
        <v>0.398</v>
      </c>
      <c r="F27" s="1">
        <f t="shared" si="0"/>
        <v>0.026000000000000023</v>
      </c>
      <c r="G27">
        <v>13.49</v>
      </c>
      <c r="H27">
        <v>5.159</v>
      </c>
      <c r="I27">
        <f t="shared" si="1"/>
        <v>9.3245</v>
      </c>
      <c r="J27">
        <f t="shared" si="2"/>
        <v>367.105565</v>
      </c>
    </row>
    <row r="28" spans="1:10" ht="12.75">
      <c r="A28" t="s">
        <v>21</v>
      </c>
      <c r="B28">
        <v>0.377</v>
      </c>
      <c r="C28">
        <v>0.377</v>
      </c>
      <c r="D28">
        <v>0.403</v>
      </c>
      <c r="E28">
        <v>0.402</v>
      </c>
      <c r="F28" s="1">
        <f t="shared" si="0"/>
        <v>0.025500000000000023</v>
      </c>
      <c r="G28">
        <v>7.378</v>
      </c>
      <c r="H28">
        <v>4.964</v>
      </c>
      <c r="I28">
        <f t="shared" si="1"/>
        <v>6.171</v>
      </c>
      <c r="J28">
        <f t="shared" si="2"/>
        <v>242.95227</v>
      </c>
    </row>
    <row r="29" spans="1:10" ht="12.75">
      <c r="A29" t="s">
        <v>22</v>
      </c>
      <c r="B29">
        <v>0.375</v>
      </c>
      <c r="C29">
        <v>0.375</v>
      </c>
      <c r="D29">
        <v>0.402</v>
      </c>
      <c r="E29">
        <v>0.402</v>
      </c>
      <c r="F29" s="1">
        <f t="shared" si="0"/>
        <v>0.027000000000000024</v>
      </c>
      <c r="G29">
        <v>4.895</v>
      </c>
      <c r="H29">
        <v>16.46</v>
      </c>
      <c r="I29">
        <f t="shared" si="1"/>
        <v>10.6775</v>
      </c>
      <c r="J29">
        <f t="shared" si="2"/>
        <v>420.373175</v>
      </c>
    </row>
    <row r="30" spans="1:10" ht="12.75">
      <c r="A30" t="s">
        <v>23</v>
      </c>
      <c r="B30">
        <v>0.375</v>
      </c>
      <c r="C30">
        <v>0.376</v>
      </c>
      <c r="D30">
        <v>0.403</v>
      </c>
      <c r="E30">
        <v>0.401</v>
      </c>
      <c r="F30" s="1">
        <f t="shared" si="0"/>
        <v>0.026500000000000024</v>
      </c>
      <c r="G30">
        <v>11.29</v>
      </c>
      <c r="H30">
        <v>7.84</v>
      </c>
      <c r="I30">
        <f t="shared" si="1"/>
        <v>9.565</v>
      </c>
      <c r="J30">
        <f t="shared" si="2"/>
        <v>376.57404999999994</v>
      </c>
    </row>
    <row r="31" spans="1:10" ht="12.75">
      <c r="A31" t="s">
        <v>24</v>
      </c>
      <c r="B31">
        <v>0.375</v>
      </c>
      <c r="C31">
        <v>0.375</v>
      </c>
      <c r="D31">
        <v>0.402</v>
      </c>
      <c r="E31">
        <v>0.401</v>
      </c>
      <c r="F31" s="1">
        <f t="shared" si="0"/>
        <v>0.026500000000000024</v>
      </c>
      <c r="G31">
        <v>11.3</v>
      </c>
      <c r="H31">
        <v>8.5</v>
      </c>
      <c r="I31">
        <f t="shared" si="1"/>
        <v>9.9</v>
      </c>
      <c r="J31">
        <f t="shared" si="2"/>
        <v>389.763</v>
      </c>
    </row>
    <row r="32" spans="1:12" ht="12.75">
      <c r="A32" t="s">
        <v>25</v>
      </c>
      <c r="B32">
        <v>0.374</v>
      </c>
      <c r="C32">
        <v>0.373</v>
      </c>
      <c r="D32">
        <v>0.402</v>
      </c>
      <c r="E32">
        <v>0.4</v>
      </c>
      <c r="F32" s="1">
        <f t="shared" si="0"/>
        <v>0.027500000000000024</v>
      </c>
      <c r="G32">
        <v>3.886</v>
      </c>
      <c r="H32">
        <v>3.719</v>
      </c>
      <c r="I32">
        <f t="shared" si="1"/>
        <v>3.8025</v>
      </c>
      <c r="J32">
        <f t="shared" si="2"/>
        <v>149.704425</v>
      </c>
      <c r="L32">
        <f>SUM(K46/K23)</f>
        <v>1.6728734439834017</v>
      </c>
    </row>
    <row r="33" spans="1:10" ht="12.75">
      <c r="A33" t="s">
        <v>26</v>
      </c>
      <c r="B33">
        <v>0.375</v>
      </c>
      <c r="C33">
        <v>0.375</v>
      </c>
      <c r="D33">
        <v>0.401</v>
      </c>
      <c r="E33">
        <v>0.401</v>
      </c>
      <c r="F33" s="1">
        <f t="shared" si="0"/>
        <v>0.026000000000000023</v>
      </c>
      <c r="G33">
        <v>5.74</v>
      </c>
      <c r="H33">
        <v>5.941</v>
      </c>
      <c r="I33">
        <f t="shared" si="1"/>
        <v>5.8405000000000005</v>
      </c>
      <c r="J33">
        <f t="shared" si="2"/>
        <v>229.940485</v>
      </c>
    </row>
    <row r="34" spans="1:10" ht="12.75">
      <c r="A34" t="s">
        <v>27</v>
      </c>
      <c r="B34">
        <v>0.374</v>
      </c>
      <c r="C34">
        <v>0.374</v>
      </c>
      <c r="D34">
        <v>0.399</v>
      </c>
      <c r="E34">
        <v>0.4</v>
      </c>
      <c r="F34" s="1">
        <f t="shared" si="0"/>
        <v>0.025500000000000023</v>
      </c>
      <c r="G34">
        <v>5.616</v>
      </c>
      <c r="H34">
        <v>6.909</v>
      </c>
      <c r="I34">
        <f t="shared" si="1"/>
        <v>6.262499999999999</v>
      </c>
      <c r="J34">
        <f t="shared" si="2"/>
        <v>246.55462499999996</v>
      </c>
    </row>
    <row r="35" spans="1:10" ht="12.75">
      <c r="A35" t="s">
        <v>28</v>
      </c>
      <c r="B35">
        <v>0.374</v>
      </c>
      <c r="C35">
        <v>0.373</v>
      </c>
      <c r="D35">
        <v>0.4</v>
      </c>
      <c r="E35">
        <v>0.398</v>
      </c>
      <c r="F35" s="1">
        <f t="shared" si="0"/>
        <v>0.025500000000000023</v>
      </c>
      <c r="G35">
        <v>5.55</v>
      </c>
      <c r="H35">
        <v>4.519</v>
      </c>
      <c r="I35">
        <f t="shared" si="1"/>
        <v>5.0344999999999995</v>
      </c>
      <c r="J35">
        <f t="shared" si="2"/>
        <v>198.20826499999995</v>
      </c>
    </row>
    <row r="36" spans="1:10" ht="12.75">
      <c r="A36" t="s">
        <v>29</v>
      </c>
      <c r="B36">
        <v>0.376</v>
      </c>
      <c r="C36">
        <v>0.376</v>
      </c>
      <c r="D36">
        <v>0.402</v>
      </c>
      <c r="E36">
        <v>0.402</v>
      </c>
      <c r="F36" s="1">
        <f t="shared" si="0"/>
        <v>0.026000000000000023</v>
      </c>
      <c r="G36">
        <v>4.652</v>
      </c>
      <c r="H36">
        <v>4.543</v>
      </c>
      <c r="I36">
        <f t="shared" si="1"/>
        <v>4.5975</v>
      </c>
      <c r="J36">
        <f t="shared" si="2"/>
        <v>181.00357499999998</v>
      </c>
    </row>
    <row r="37" spans="1:10" ht="12.75">
      <c r="A37" t="s">
        <v>31</v>
      </c>
      <c r="B37">
        <v>0.374</v>
      </c>
      <c r="C37">
        <v>0.374</v>
      </c>
      <c r="D37">
        <v>0.401</v>
      </c>
      <c r="E37">
        <v>0.398</v>
      </c>
      <c r="F37" s="1">
        <f t="shared" si="0"/>
        <v>0.025500000000000023</v>
      </c>
      <c r="G37">
        <v>3.796</v>
      </c>
      <c r="H37">
        <v>14.24</v>
      </c>
      <c r="I37">
        <f t="shared" si="1"/>
        <v>9.018</v>
      </c>
      <c r="J37">
        <f t="shared" si="2"/>
        <v>355.03866</v>
      </c>
    </row>
    <row r="38" spans="1:10" ht="12.75">
      <c r="A38" t="s">
        <v>32</v>
      </c>
      <c r="B38">
        <v>0.375</v>
      </c>
      <c r="C38">
        <v>0.374</v>
      </c>
      <c r="D38">
        <v>0.4</v>
      </c>
      <c r="E38">
        <v>0.399</v>
      </c>
      <c r="F38" s="1">
        <f t="shared" si="0"/>
        <v>0.025000000000000022</v>
      </c>
      <c r="G38">
        <v>10.13</v>
      </c>
      <c r="H38">
        <v>8.802</v>
      </c>
      <c r="I38">
        <f aca="true" t="shared" si="3" ref="I38:I43">SUM(G38:H38)/2</f>
        <v>9.466000000000001</v>
      </c>
      <c r="J38">
        <f t="shared" si="2"/>
        <v>372.67642</v>
      </c>
    </row>
    <row r="39" spans="1:10" ht="12.75">
      <c r="A39" t="s">
        <v>33</v>
      </c>
      <c r="B39">
        <v>0.375</v>
      </c>
      <c r="C39">
        <v>0.374</v>
      </c>
      <c r="D39">
        <v>0.401</v>
      </c>
      <c r="E39">
        <v>0.4</v>
      </c>
      <c r="F39" s="1">
        <f t="shared" si="0"/>
        <v>0.026000000000000023</v>
      </c>
      <c r="G39">
        <v>5.57</v>
      </c>
      <c r="H39">
        <v>4.461</v>
      </c>
      <c r="I39">
        <f t="shared" si="3"/>
        <v>5.0155</v>
      </c>
      <c r="J39">
        <f t="shared" si="2"/>
        <v>197.460235</v>
      </c>
    </row>
    <row r="40" spans="1:10" ht="12.75">
      <c r="A40" t="s">
        <v>34</v>
      </c>
      <c r="B40">
        <v>0.374</v>
      </c>
      <c r="C40">
        <v>0.374</v>
      </c>
      <c r="D40">
        <v>0.399</v>
      </c>
      <c r="E40">
        <v>0.4</v>
      </c>
      <c r="F40" s="1">
        <f t="shared" si="0"/>
        <v>0.025500000000000023</v>
      </c>
      <c r="G40">
        <v>13.18</v>
      </c>
      <c r="H40">
        <v>4.96</v>
      </c>
      <c r="I40">
        <f t="shared" si="3"/>
        <v>9.07</v>
      </c>
      <c r="J40">
        <f t="shared" si="2"/>
        <v>357.0859</v>
      </c>
    </row>
    <row r="41" spans="1:10" ht="12.75">
      <c r="A41" t="s">
        <v>35</v>
      </c>
      <c r="B41">
        <v>0.374</v>
      </c>
      <c r="C41">
        <v>0.375</v>
      </c>
      <c r="D41">
        <v>0.399</v>
      </c>
      <c r="E41">
        <v>0.399</v>
      </c>
      <c r="F41" s="1">
        <f t="shared" si="0"/>
        <v>0.024500000000000022</v>
      </c>
      <c r="G41">
        <v>5.095</v>
      </c>
      <c r="H41">
        <v>6.215</v>
      </c>
      <c r="I41">
        <f t="shared" si="3"/>
        <v>5.654999999999999</v>
      </c>
      <c r="J41">
        <f t="shared" si="2"/>
        <v>222.63734999999997</v>
      </c>
    </row>
    <row r="42" spans="1:10" ht="12.75">
      <c r="A42" t="s">
        <v>36</v>
      </c>
      <c r="B42">
        <v>0.376</v>
      </c>
      <c r="C42">
        <v>0.376</v>
      </c>
      <c r="D42">
        <v>0.402</v>
      </c>
      <c r="E42">
        <v>0.402</v>
      </c>
      <c r="F42" s="1">
        <f t="shared" si="0"/>
        <v>0.026000000000000023</v>
      </c>
      <c r="G42">
        <v>5.055</v>
      </c>
      <c r="H42">
        <v>9.488</v>
      </c>
      <c r="I42">
        <f t="shared" si="3"/>
        <v>7.2715</v>
      </c>
      <c r="J42">
        <f t="shared" si="2"/>
        <v>286.27895499999994</v>
      </c>
    </row>
    <row r="43" spans="1:10" ht="12.75">
      <c r="A43" t="s">
        <v>37</v>
      </c>
      <c r="B43">
        <v>0.377</v>
      </c>
      <c r="C43">
        <v>0.377</v>
      </c>
      <c r="D43">
        <v>0.402</v>
      </c>
      <c r="E43">
        <v>0.401</v>
      </c>
      <c r="F43" s="1">
        <f t="shared" si="0"/>
        <v>0.024500000000000022</v>
      </c>
      <c r="G43">
        <v>6.109</v>
      </c>
      <c r="H43">
        <v>6.041</v>
      </c>
      <c r="I43">
        <f t="shared" si="3"/>
        <v>6.075</v>
      </c>
      <c r="J43">
        <f t="shared" si="2"/>
        <v>239.17274999999998</v>
      </c>
    </row>
    <row r="44" spans="1:10" ht="12.75">
      <c r="A44" t="s">
        <v>38</v>
      </c>
      <c r="B44">
        <v>0.374</v>
      </c>
      <c r="C44">
        <v>0.375</v>
      </c>
      <c r="D44">
        <v>0.402</v>
      </c>
      <c r="E44">
        <v>0.399</v>
      </c>
      <c r="F44" s="1">
        <f t="shared" si="0"/>
        <v>0.026000000000000023</v>
      </c>
      <c r="G44">
        <v>5.818</v>
      </c>
      <c r="H44">
        <v>4.952</v>
      </c>
      <c r="I44">
        <f>SUM(G44:H44)/2</f>
        <v>5.385</v>
      </c>
      <c r="J44">
        <f t="shared" si="2"/>
        <v>212.00744999999998</v>
      </c>
    </row>
    <row r="45" spans="1:11" ht="12.75">
      <c r="A45" t="s">
        <v>39</v>
      </c>
      <c r="B45">
        <v>0.375</v>
      </c>
      <c r="C45">
        <v>0.376</v>
      </c>
      <c r="D45">
        <v>0.402</v>
      </c>
      <c r="E45">
        <v>0.402</v>
      </c>
      <c r="F45" s="1">
        <f t="shared" si="0"/>
        <v>0.026500000000000024</v>
      </c>
      <c r="G45">
        <v>15.89</v>
      </c>
      <c r="H45">
        <v>7.06</v>
      </c>
      <c r="I45">
        <f>SUM(G45:H45)/2</f>
        <v>11.475</v>
      </c>
      <c r="J45">
        <f t="shared" si="2"/>
        <v>451.77074999999996</v>
      </c>
      <c r="K45" s="4" t="s">
        <v>62</v>
      </c>
    </row>
    <row r="46" spans="1:11" ht="12.75">
      <c r="A46" t="s">
        <v>40</v>
      </c>
      <c r="B46">
        <v>0.373</v>
      </c>
      <c r="C46">
        <v>0.374</v>
      </c>
      <c r="D46">
        <v>0.4</v>
      </c>
      <c r="E46">
        <v>0.399</v>
      </c>
      <c r="F46" s="1">
        <f t="shared" si="0"/>
        <v>0.026000000000000023</v>
      </c>
      <c r="G46">
        <v>4.01</v>
      </c>
      <c r="H46">
        <v>7.054</v>
      </c>
      <c r="I46">
        <f>SUM(G46:H46)/2</f>
        <v>5.532</v>
      </c>
      <c r="J46">
        <f t="shared" si="2"/>
        <v>217.79484</v>
      </c>
      <c r="K46">
        <f>SUM(J27:J46)/20</f>
        <v>285.7051372499999</v>
      </c>
    </row>
    <row r="49" ht="12.75">
      <c r="A49" s="3" t="s">
        <v>66</v>
      </c>
    </row>
    <row r="50" spans="1:7" ht="76.5">
      <c r="A50" s="4" t="s">
        <v>52</v>
      </c>
      <c r="B50" s="9" t="s">
        <v>63</v>
      </c>
      <c r="C50" s="6" t="s">
        <v>56</v>
      </c>
      <c r="D50" s="6" t="s">
        <v>57</v>
      </c>
      <c r="E50" s="6" t="s">
        <v>58</v>
      </c>
      <c r="F50" s="6" t="s">
        <v>59</v>
      </c>
      <c r="G50" s="6" t="s">
        <v>60</v>
      </c>
    </row>
    <row r="51" spans="1:7" ht="12.75">
      <c r="A51" t="s">
        <v>42</v>
      </c>
      <c r="B51" s="10" t="s">
        <v>41</v>
      </c>
      <c r="C51">
        <v>3.173</v>
      </c>
      <c r="D51">
        <v>2.706</v>
      </c>
      <c r="E51">
        <v>2.214</v>
      </c>
      <c r="F51" s="2">
        <f>SUM(C51:E51)/3</f>
        <v>2.6976666666666667</v>
      </c>
      <c r="G51">
        <f>F51*39.37</f>
        <v>106.20713666666666</v>
      </c>
    </row>
    <row r="52" spans="2:7" ht="12.75">
      <c r="B52" s="10" t="s">
        <v>30</v>
      </c>
      <c r="C52">
        <v>4.249</v>
      </c>
      <c r="D52">
        <v>4.052</v>
      </c>
      <c r="E52">
        <v>4.276</v>
      </c>
      <c r="F52" s="2">
        <f aca="true" t="shared" si="4" ref="F52:F70">SUM(C52:E52)/3</f>
        <v>4.192333333333333</v>
      </c>
      <c r="G52">
        <f aca="true" t="shared" si="5" ref="G52:G70">F52*39.37</f>
        <v>165.0521633333333</v>
      </c>
    </row>
    <row r="53" spans="1:7" ht="12.75">
      <c r="A53" t="s">
        <v>43</v>
      </c>
      <c r="B53" s="10" t="s">
        <v>41</v>
      </c>
      <c r="C53">
        <v>3.829</v>
      </c>
      <c r="D53">
        <v>4.392</v>
      </c>
      <c r="E53">
        <v>4.137</v>
      </c>
      <c r="F53" s="2">
        <f t="shared" si="4"/>
        <v>4.1193333333333335</v>
      </c>
      <c r="G53">
        <f t="shared" si="5"/>
        <v>162.17815333333334</v>
      </c>
    </row>
    <row r="54" spans="2:7" ht="12.75">
      <c r="B54" s="10" t="s">
        <v>30</v>
      </c>
      <c r="C54">
        <v>3.512</v>
      </c>
      <c r="D54">
        <v>3.64</v>
      </c>
      <c r="E54">
        <v>4.004</v>
      </c>
      <c r="F54" s="2">
        <f t="shared" si="4"/>
        <v>3.718666666666666</v>
      </c>
      <c r="G54">
        <f t="shared" si="5"/>
        <v>146.40390666666664</v>
      </c>
    </row>
    <row r="55" spans="1:7" ht="12.75">
      <c r="A55" t="s">
        <v>44</v>
      </c>
      <c r="B55" s="10" t="s">
        <v>41</v>
      </c>
      <c r="C55">
        <v>4.778</v>
      </c>
      <c r="D55">
        <v>6.338</v>
      </c>
      <c r="E55">
        <v>6.725</v>
      </c>
      <c r="F55" s="2">
        <f t="shared" si="4"/>
        <v>5.947</v>
      </c>
      <c r="G55">
        <f t="shared" si="5"/>
        <v>234.13339</v>
      </c>
    </row>
    <row r="56" spans="2:7" ht="12.75">
      <c r="B56" s="10" t="s">
        <v>30</v>
      </c>
      <c r="C56">
        <v>3.415</v>
      </c>
      <c r="D56">
        <v>3.686</v>
      </c>
      <c r="E56">
        <v>3.321</v>
      </c>
      <c r="F56" s="2">
        <f t="shared" si="4"/>
        <v>3.474</v>
      </c>
      <c r="G56">
        <f t="shared" si="5"/>
        <v>136.77138</v>
      </c>
    </row>
    <row r="57" spans="1:7" ht="12.75">
      <c r="A57" t="s">
        <v>51</v>
      </c>
      <c r="B57" s="10" t="s">
        <v>41</v>
      </c>
      <c r="C57">
        <v>5.764</v>
      </c>
      <c r="D57">
        <v>5.814</v>
      </c>
      <c r="E57">
        <v>7.216</v>
      </c>
      <c r="F57" s="2">
        <f t="shared" si="4"/>
        <v>6.264666666666667</v>
      </c>
      <c r="G57">
        <f t="shared" si="5"/>
        <v>246.63992666666667</v>
      </c>
    </row>
    <row r="58" spans="2:7" ht="12.75">
      <c r="B58" s="10" t="s">
        <v>30</v>
      </c>
      <c r="C58">
        <v>4.479</v>
      </c>
      <c r="D58">
        <v>7.113</v>
      </c>
      <c r="E58">
        <v>6.914</v>
      </c>
      <c r="F58" s="2">
        <f t="shared" si="4"/>
        <v>6.168666666666667</v>
      </c>
      <c r="G58">
        <f t="shared" si="5"/>
        <v>242.86040666666665</v>
      </c>
    </row>
    <row r="59" spans="1:7" ht="12.75">
      <c r="A59" t="s">
        <v>45</v>
      </c>
      <c r="B59" s="10" t="s">
        <v>41</v>
      </c>
      <c r="C59">
        <v>2.749</v>
      </c>
      <c r="D59">
        <v>2.871</v>
      </c>
      <c r="E59">
        <v>3.101</v>
      </c>
      <c r="F59" s="2">
        <f t="shared" si="4"/>
        <v>2.907</v>
      </c>
      <c r="G59">
        <f t="shared" si="5"/>
        <v>114.44859</v>
      </c>
    </row>
    <row r="60" spans="2:7" ht="12.75">
      <c r="B60" s="10" t="s">
        <v>30</v>
      </c>
      <c r="C60">
        <v>3.084</v>
      </c>
      <c r="D60">
        <v>3.515</v>
      </c>
      <c r="E60">
        <v>3.796</v>
      </c>
      <c r="F60" s="2">
        <f t="shared" si="4"/>
        <v>3.465</v>
      </c>
      <c r="G60">
        <f t="shared" si="5"/>
        <v>136.41705</v>
      </c>
    </row>
    <row r="61" spans="1:7" ht="12.75">
      <c r="A61" t="s">
        <v>46</v>
      </c>
      <c r="B61" s="10" t="s">
        <v>41</v>
      </c>
      <c r="C61">
        <v>4.866</v>
      </c>
      <c r="D61">
        <v>4.493</v>
      </c>
      <c r="E61">
        <v>5.715</v>
      </c>
      <c r="F61" s="2">
        <f t="shared" si="4"/>
        <v>5.024666666666667</v>
      </c>
      <c r="G61">
        <f t="shared" si="5"/>
        <v>197.82112666666666</v>
      </c>
    </row>
    <row r="62" spans="2:7" ht="12.75">
      <c r="B62" s="10" t="s">
        <v>30</v>
      </c>
      <c r="C62">
        <v>3.029</v>
      </c>
      <c r="D62">
        <v>3.896</v>
      </c>
      <c r="E62">
        <v>2.554</v>
      </c>
      <c r="F62" s="2">
        <f t="shared" si="4"/>
        <v>3.1596666666666664</v>
      </c>
      <c r="G62">
        <f t="shared" si="5"/>
        <v>124.39607666666664</v>
      </c>
    </row>
    <row r="63" spans="1:7" ht="12.75">
      <c r="A63" t="s">
        <v>47</v>
      </c>
      <c r="B63" s="10" t="s">
        <v>41</v>
      </c>
      <c r="C63">
        <v>2.85</v>
      </c>
      <c r="D63">
        <v>2.96</v>
      </c>
      <c r="E63">
        <v>3.411</v>
      </c>
      <c r="F63" s="2">
        <f t="shared" si="4"/>
        <v>3.0736666666666665</v>
      </c>
      <c r="G63">
        <f t="shared" si="5"/>
        <v>121.01025666666665</v>
      </c>
    </row>
    <row r="64" spans="2:7" ht="12.75">
      <c r="B64" s="10" t="s">
        <v>30</v>
      </c>
      <c r="C64">
        <v>3.855</v>
      </c>
      <c r="D64">
        <v>5.158</v>
      </c>
      <c r="E64">
        <v>3.416</v>
      </c>
      <c r="F64" s="2">
        <f t="shared" si="4"/>
        <v>4.143</v>
      </c>
      <c r="G64">
        <f t="shared" si="5"/>
        <v>163.10990999999999</v>
      </c>
    </row>
    <row r="65" spans="1:7" ht="12.75">
      <c r="A65" t="s">
        <v>48</v>
      </c>
      <c r="B65" s="10" t="s">
        <v>41</v>
      </c>
      <c r="C65">
        <v>2.802</v>
      </c>
      <c r="D65">
        <v>2.58</v>
      </c>
      <c r="E65">
        <v>2.856</v>
      </c>
      <c r="F65" s="2">
        <f t="shared" si="4"/>
        <v>2.746</v>
      </c>
      <c r="G65">
        <f t="shared" si="5"/>
        <v>108.11001999999999</v>
      </c>
    </row>
    <row r="66" spans="2:7" ht="12.75">
      <c r="B66" s="10" t="s">
        <v>30</v>
      </c>
      <c r="C66">
        <v>2.032</v>
      </c>
      <c r="D66">
        <v>1.652</v>
      </c>
      <c r="E66">
        <v>2.241</v>
      </c>
      <c r="F66" s="2">
        <f t="shared" si="4"/>
        <v>1.9750000000000003</v>
      </c>
      <c r="G66">
        <f t="shared" si="5"/>
        <v>77.75575</v>
      </c>
    </row>
    <row r="67" spans="1:7" ht="12.75">
      <c r="A67" t="s">
        <v>49</v>
      </c>
      <c r="B67" s="10" t="s">
        <v>41</v>
      </c>
      <c r="C67">
        <v>2.355</v>
      </c>
      <c r="D67">
        <v>2.477</v>
      </c>
      <c r="E67">
        <v>2.601</v>
      </c>
      <c r="F67" s="2">
        <f t="shared" si="4"/>
        <v>2.4776666666666665</v>
      </c>
      <c r="G67">
        <f t="shared" si="5"/>
        <v>97.54573666666666</v>
      </c>
    </row>
    <row r="68" spans="2:7" ht="12.75">
      <c r="B68" s="10" t="s">
        <v>30</v>
      </c>
      <c r="C68">
        <v>2.493</v>
      </c>
      <c r="D68">
        <v>2.589</v>
      </c>
      <c r="E68">
        <v>2.893</v>
      </c>
      <c r="F68" s="2">
        <f t="shared" si="4"/>
        <v>2.658333333333333</v>
      </c>
      <c r="G68">
        <f t="shared" si="5"/>
        <v>104.65858333333333</v>
      </c>
    </row>
    <row r="69" spans="1:8" ht="12.75">
      <c r="A69" t="s">
        <v>50</v>
      </c>
      <c r="B69" s="10" t="s">
        <v>41</v>
      </c>
      <c r="C69">
        <v>3.411</v>
      </c>
      <c r="D69">
        <v>3.46</v>
      </c>
      <c r="E69">
        <v>3.643</v>
      </c>
      <c r="F69" s="2">
        <f t="shared" si="4"/>
        <v>3.5046666666666666</v>
      </c>
      <c r="G69">
        <f t="shared" si="5"/>
        <v>137.97872666666666</v>
      </c>
      <c r="H69" s="4" t="s">
        <v>64</v>
      </c>
    </row>
    <row r="70" spans="2:8" ht="12.75">
      <c r="B70" s="10" t="s">
        <v>30</v>
      </c>
      <c r="C70">
        <v>4.051</v>
      </c>
      <c r="D70">
        <v>3.683</v>
      </c>
      <c r="E70">
        <v>3.845</v>
      </c>
      <c r="F70" s="2">
        <f t="shared" si="4"/>
        <v>3.859666666666667</v>
      </c>
      <c r="G70">
        <f t="shared" si="5"/>
        <v>151.95507666666668</v>
      </c>
      <c r="H70" s="7">
        <f>SUM(G51:G70)/20</f>
        <v>148.7726683333333</v>
      </c>
    </row>
    <row r="74" ht="12.75">
      <c r="A74" s="3" t="s">
        <v>65</v>
      </c>
    </row>
    <row r="75" spans="1:7" ht="76.5">
      <c r="A75" s="4" t="s">
        <v>52</v>
      </c>
      <c r="B75" s="6" t="s">
        <v>68</v>
      </c>
      <c r="C75" s="9" t="s">
        <v>63</v>
      </c>
      <c r="D75" s="6" t="s">
        <v>56</v>
      </c>
      <c r="E75" s="6" t="s">
        <v>57</v>
      </c>
      <c r="F75" s="6" t="s">
        <v>59</v>
      </c>
      <c r="G75" s="6" t="s">
        <v>60</v>
      </c>
    </row>
    <row r="76" spans="1:7" ht="12.75">
      <c r="A76" t="s">
        <v>69</v>
      </c>
      <c r="B76">
        <v>32</v>
      </c>
      <c r="C76" s="10" t="s">
        <v>41</v>
      </c>
      <c r="D76">
        <v>0.406</v>
      </c>
      <c r="E76">
        <v>0.452</v>
      </c>
      <c r="F76" s="2">
        <f>SUM(D76:E76)/2</f>
        <v>0.42900000000000005</v>
      </c>
      <c r="G76">
        <f>F76*39.37</f>
        <v>16.88973</v>
      </c>
    </row>
    <row r="77" spans="3:7" ht="12.75">
      <c r="C77" s="10" t="s">
        <v>30</v>
      </c>
      <c r="D77">
        <v>0.452</v>
      </c>
      <c r="E77">
        <v>0.434</v>
      </c>
      <c r="F77" s="2">
        <f aca="true" t="shared" si="6" ref="F77:F91">SUM(D77:E77)/2</f>
        <v>0.443</v>
      </c>
      <c r="G77">
        <f>F77*39.37</f>
        <v>17.44091</v>
      </c>
    </row>
    <row r="78" spans="1:7" ht="12.75">
      <c r="A78" t="s">
        <v>70</v>
      </c>
      <c r="B78">
        <v>32</v>
      </c>
      <c r="C78" s="10" t="s">
        <v>41</v>
      </c>
      <c r="D78">
        <v>0.436</v>
      </c>
      <c r="E78">
        <v>0.785</v>
      </c>
      <c r="F78" s="2">
        <f t="shared" si="6"/>
        <v>0.6105</v>
      </c>
      <c r="G78">
        <f>F78*39.37</f>
        <v>24.035385</v>
      </c>
    </row>
    <row r="79" spans="3:7" ht="12.75">
      <c r="C79" s="10" t="s">
        <v>30</v>
      </c>
      <c r="D79">
        <v>0.68</v>
      </c>
      <c r="E79">
        <v>0.563</v>
      </c>
      <c r="F79" s="2">
        <f t="shared" si="6"/>
        <v>0.6214999999999999</v>
      </c>
      <c r="G79">
        <f>F79*39.37</f>
        <v>24.468454999999995</v>
      </c>
    </row>
    <row r="80" spans="1:7" ht="12.75">
      <c r="A80" t="s">
        <v>71</v>
      </c>
      <c r="B80">
        <v>60</v>
      </c>
      <c r="C80" s="10" t="s">
        <v>41</v>
      </c>
      <c r="D80">
        <v>0.882</v>
      </c>
      <c r="E80">
        <v>0.96</v>
      </c>
      <c r="F80" s="2">
        <f t="shared" si="6"/>
        <v>0.921</v>
      </c>
      <c r="G80">
        <f>F80*39.37</f>
        <v>36.259769999999996</v>
      </c>
    </row>
    <row r="81" spans="3:7" ht="12.75">
      <c r="C81" s="10" t="s">
        <v>30</v>
      </c>
      <c r="D81">
        <v>3.476</v>
      </c>
      <c r="E81">
        <v>2.358</v>
      </c>
      <c r="F81" s="2">
        <f t="shared" si="6"/>
        <v>2.917</v>
      </c>
      <c r="G81">
        <f>F81*39.37</f>
        <v>114.84228999999999</v>
      </c>
    </row>
    <row r="82" spans="1:7" ht="12.75">
      <c r="A82" t="s">
        <v>72</v>
      </c>
      <c r="B82">
        <v>60</v>
      </c>
      <c r="C82" s="10" t="s">
        <v>41</v>
      </c>
      <c r="D82">
        <v>1.535</v>
      </c>
      <c r="E82">
        <v>1.421</v>
      </c>
      <c r="F82" s="2">
        <f t="shared" si="6"/>
        <v>1.478</v>
      </c>
      <c r="G82">
        <f>F82*39.37</f>
        <v>58.18886</v>
      </c>
    </row>
    <row r="83" spans="3:7" ht="12.75">
      <c r="C83" s="10" t="s">
        <v>30</v>
      </c>
      <c r="D83">
        <v>1.902</v>
      </c>
      <c r="E83">
        <v>1.352</v>
      </c>
      <c r="F83" s="2">
        <f t="shared" si="6"/>
        <v>1.627</v>
      </c>
      <c r="G83">
        <f>F83*39.37</f>
        <v>64.05498999999999</v>
      </c>
    </row>
    <row r="84" spans="1:7" ht="12.75">
      <c r="A84" t="s">
        <v>73</v>
      </c>
      <c r="B84">
        <v>125</v>
      </c>
      <c r="C84" s="10" t="s">
        <v>41</v>
      </c>
      <c r="D84">
        <v>0.475</v>
      </c>
      <c r="E84">
        <v>0.506</v>
      </c>
      <c r="F84" s="2">
        <f t="shared" si="6"/>
        <v>0.4905</v>
      </c>
      <c r="G84">
        <f>F84*39.37</f>
        <v>19.310985</v>
      </c>
    </row>
    <row r="85" spans="3:7" ht="12.75">
      <c r="C85" s="10" t="s">
        <v>30</v>
      </c>
      <c r="D85">
        <v>1.087</v>
      </c>
      <c r="E85">
        <v>1.176</v>
      </c>
      <c r="F85" s="2">
        <f t="shared" si="6"/>
        <v>1.1315</v>
      </c>
      <c r="G85">
        <f>F85*39.37</f>
        <v>44.547155</v>
      </c>
    </row>
    <row r="86" spans="1:7" ht="12.75">
      <c r="A86" t="s">
        <v>74</v>
      </c>
      <c r="B86">
        <v>125</v>
      </c>
      <c r="C86" s="10" t="s">
        <v>41</v>
      </c>
      <c r="D86">
        <v>0.957</v>
      </c>
      <c r="E86">
        <v>0.881</v>
      </c>
      <c r="F86" s="2">
        <f t="shared" si="6"/>
        <v>0.919</v>
      </c>
      <c r="G86">
        <f>F86*39.37</f>
        <v>36.18103</v>
      </c>
    </row>
    <row r="87" spans="3:7" ht="12.75">
      <c r="C87" s="10" t="s">
        <v>30</v>
      </c>
      <c r="D87">
        <v>3.131</v>
      </c>
      <c r="E87">
        <v>2.798</v>
      </c>
      <c r="F87" s="2">
        <f t="shared" si="6"/>
        <v>2.9645</v>
      </c>
      <c r="G87">
        <f>F87*39.37</f>
        <v>116.71236499999999</v>
      </c>
    </row>
    <row r="88" spans="1:7" ht="12.75">
      <c r="A88" t="s">
        <v>75</v>
      </c>
      <c r="B88">
        <v>250</v>
      </c>
      <c r="C88" s="10" t="s">
        <v>41</v>
      </c>
      <c r="D88">
        <v>3.562</v>
      </c>
      <c r="E88">
        <v>2.353</v>
      </c>
      <c r="F88" s="2">
        <f t="shared" si="6"/>
        <v>2.9575</v>
      </c>
      <c r="G88">
        <f>F88*39.37</f>
        <v>116.436775</v>
      </c>
    </row>
    <row r="89" spans="3:7" ht="12.75">
      <c r="C89" s="10" t="s">
        <v>30</v>
      </c>
      <c r="D89">
        <v>2.606</v>
      </c>
      <c r="E89">
        <v>2.95</v>
      </c>
      <c r="F89" s="2">
        <f t="shared" si="6"/>
        <v>2.778</v>
      </c>
      <c r="G89">
        <f>F89*39.37</f>
        <v>109.36985999999999</v>
      </c>
    </row>
    <row r="90" spans="1:7" ht="12.75">
      <c r="A90" t="s">
        <v>76</v>
      </c>
      <c r="B90">
        <v>250</v>
      </c>
      <c r="C90" s="10" t="s">
        <v>41</v>
      </c>
      <c r="D90">
        <v>1.748</v>
      </c>
      <c r="E90">
        <v>3.233</v>
      </c>
      <c r="F90" s="2">
        <f t="shared" si="6"/>
        <v>2.4905</v>
      </c>
      <c r="G90">
        <f>F90*39.37</f>
        <v>98.050985</v>
      </c>
    </row>
    <row r="91" spans="3:7" ht="12.75">
      <c r="C91" s="10" t="s">
        <v>30</v>
      </c>
      <c r="D91">
        <v>2.582</v>
      </c>
      <c r="E91">
        <v>2.034</v>
      </c>
      <c r="F91" s="2">
        <f t="shared" si="6"/>
        <v>2.308</v>
      </c>
      <c r="G91">
        <f>F91*39.37</f>
        <v>90.86595999999999</v>
      </c>
    </row>
    <row r="92" ht="12.75">
      <c r="G92" s="2"/>
    </row>
    <row r="93" ht="12.75">
      <c r="G93" s="2"/>
    </row>
    <row r="94" spans="1:9" ht="12.75">
      <c r="A94" s="3" t="s">
        <v>77</v>
      </c>
      <c r="G94" s="2"/>
      <c r="I94" s="4"/>
    </row>
    <row r="95" spans="7:9" ht="12.75">
      <c r="G95" s="2"/>
      <c r="I95" s="7"/>
    </row>
    <row r="96" spans="1:7" ht="76.5">
      <c r="A96" s="6" t="s">
        <v>78</v>
      </c>
      <c r="B96" s="6" t="s">
        <v>81</v>
      </c>
      <c r="C96" s="6" t="s">
        <v>82</v>
      </c>
      <c r="D96" s="6" t="s">
        <v>79</v>
      </c>
      <c r="E96" s="6" t="s">
        <v>80</v>
      </c>
      <c r="F96" s="6" t="s">
        <v>83</v>
      </c>
      <c r="G96" s="6" t="s">
        <v>84</v>
      </c>
    </row>
    <row r="97" spans="1:7" ht="12.75">
      <c r="A97" t="s">
        <v>85</v>
      </c>
      <c r="B97" s="8">
        <v>6000</v>
      </c>
      <c r="C97" s="8">
        <f>B97*2</f>
        <v>12000</v>
      </c>
      <c r="D97">
        <v>1</v>
      </c>
      <c r="E97" s="8">
        <f>B97/D97</f>
        <v>6000</v>
      </c>
      <c r="F97">
        <v>7380</v>
      </c>
      <c r="G97" s="2">
        <f>F97/C97</f>
        <v>0.615</v>
      </c>
    </row>
    <row r="98" spans="1:7" ht="12.75">
      <c r="A98" t="s">
        <v>86</v>
      </c>
      <c r="B98" s="8">
        <v>8000</v>
      </c>
      <c r="C98" s="8">
        <f aca="true" t="shared" si="7" ref="C98:C104">B98*2</f>
        <v>16000</v>
      </c>
      <c r="D98">
        <v>1</v>
      </c>
      <c r="E98" s="8">
        <f aca="true" t="shared" si="8" ref="E98:E104">B98/D98</f>
        <v>8000</v>
      </c>
      <c r="F98">
        <v>13355</v>
      </c>
      <c r="G98" s="2">
        <f aca="true" t="shared" si="9" ref="G98:G104">F98/C98</f>
        <v>0.8346875</v>
      </c>
    </row>
    <row r="99" spans="1:7" ht="12.75">
      <c r="A99" t="s">
        <v>87</v>
      </c>
      <c r="B99" s="8">
        <v>9500</v>
      </c>
      <c r="C99" s="8">
        <f t="shared" si="7"/>
        <v>19000</v>
      </c>
      <c r="D99">
        <v>1</v>
      </c>
      <c r="E99" s="8">
        <f t="shared" si="8"/>
        <v>9500</v>
      </c>
      <c r="F99">
        <v>13851</v>
      </c>
      <c r="G99" s="2">
        <f t="shared" si="9"/>
        <v>0.729</v>
      </c>
    </row>
    <row r="100" spans="1:7" ht="12.75">
      <c r="A100" t="s">
        <v>88</v>
      </c>
      <c r="B100" s="8">
        <v>9500</v>
      </c>
      <c r="C100" s="8">
        <f t="shared" si="7"/>
        <v>19000</v>
      </c>
      <c r="D100">
        <v>0.5</v>
      </c>
      <c r="E100" s="8">
        <f t="shared" si="8"/>
        <v>19000</v>
      </c>
      <c r="F100">
        <v>12304</v>
      </c>
      <c r="G100" s="2">
        <f t="shared" si="9"/>
        <v>0.647578947368421</v>
      </c>
    </row>
    <row r="101" spans="1:7" ht="12.75">
      <c r="A101" t="s">
        <v>89</v>
      </c>
      <c r="B101" s="8">
        <v>6000</v>
      </c>
      <c r="C101" s="8">
        <f t="shared" si="7"/>
        <v>12000</v>
      </c>
      <c r="D101">
        <v>0.5</v>
      </c>
      <c r="E101" s="8">
        <f t="shared" si="8"/>
        <v>12000</v>
      </c>
      <c r="F101">
        <v>7026</v>
      </c>
      <c r="G101" s="2">
        <f t="shared" si="9"/>
        <v>0.5855</v>
      </c>
    </row>
    <row r="102" spans="1:7" ht="12.75">
      <c r="A102" t="s">
        <v>90</v>
      </c>
      <c r="B102" s="8">
        <v>5000</v>
      </c>
      <c r="C102" s="8">
        <f t="shared" si="7"/>
        <v>10000</v>
      </c>
      <c r="D102">
        <v>0.5</v>
      </c>
      <c r="E102" s="8">
        <f t="shared" si="8"/>
        <v>10000</v>
      </c>
      <c r="F102">
        <v>4481</v>
      </c>
      <c r="G102" s="2">
        <f t="shared" si="9"/>
        <v>0.4481</v>
      </c>
    </row>
    <row r="103" spans="1:7" ht="12.75">
      <c r="A103" t="s">
        <v>91</v>
      </c>
      <c r="B103" s="8">
        <v>8000</v>
      </c>
      <c r="C103" s="8">
        <f t="shared" si="7"/>
        <v>16000</v>
      </c>
      <c r="D103">
        <v>0.5</v>
      </c>
      <c r="E103" s="8">
        <f t="shared" si="8"/>
        <v>16000</v>
      </c>
      <c r="F103">
        <v>13186</v>
      </c>
      <c r="G103" s="2">
        <f t="shared" si="9"/>
        <v>0.824125</v>
      </c>
    </row>
    <row r="104" spans="1:7" ht="12.75">
      <c r="A104" t="s">
        <v>92</v>
      </c>
      <c r="B104" s="8">
        <v>7000</v>
      </c>
      <c r="C104" s="8">
        <f t="shared" si="7"/>
        <v>14000</v>
      </c>
      <c r="D104">
        <v>0.5</v>
      </c>
      <c r="E104" s="8">
        <f t="shared" si="8"/>
        <v>14000</v>
      </c>
      <c r="F104">
        <v>6294</v>
      </c>
      <c r="G104" s="2">
        <f t="shared" si="9"/>
        <v>0.44957142857142857</v>
      </c>
    </row>
    <row r="107" spans="1:7" ht="12.75">
      <c r="A107" s="3" t="s">
        <v>102</v>
      </c>
      <c r="G107" s="2"/>
    </row>
    <row r="108" ht="12.75">
      <c r="G108" s="2"/>
    </row>
    <row r="109" spans="1:8" ht="102">
      <c r="A109" s="6" t="s">
        <v>78</v>
      </c>
      <c r="B109" s="6" t="s">
        <v>93</v>
      </c>
      <c r="C109" s="6" t="s">
        <v>81</v>
      </c>
      <c r="D109" s="6" t="s">
        <v>82</v>
      </c>
      <c r="E109" s="6" t="s">
        <v>79</v>
      </c>
      <c r="F109" s="6" t="s">
        <v>80</v>
      </c>
      <c r="G109" s="6" t="s">
        <v>83</v>
      </c>
      <c r="H109" s="6" t="s">
        <v>84</v>
      </c>
    </row>
    <row r="110" spans="1:8" ht="12.75">
      <c r="A110" t="s">
        <v>94</v>
      </c>
      <c r="B110">
        <v>32</v>
      </c>
      <c r="C110" s="8">
        <v>9500</v>
      </c>
      <c r="D110" s="8">
        <f>C110*2</f>
        <v>19000</v>
      </c>
      <c r="E110">
        <v>0.5</v>
      </c>
      <c r="F110" s="8">
        <f>C110/E110</f>
        <v>19000</v>
      </c>
      <c r="G110">
        <v>11279</v>
      </c>
      <c r="H110" s="2">
        <f>G110/D110</f>
        <v>0.5936315789473684</v>
      </c>
    </row>
    <row r="111" spans="1:8" ht="12.75">
      <c r="A111" t="s">
        <v>95</v>
      </c>
      <c r="B111">
        <v>32</v>
      </c>
      <c r="C111" s="8">
        <v>9500</v>
      </c>
      <c r="D111" s="8">
        <f aca="true" t="shared" si="10" ref="D111:D117">C111*2</f>
        <v>19000</v>
      </c>
      <c r="E111">
        <v>1</v>
      </c>
      <c r="F111" s="8">
        <f aca="true" t="shared" si="11" ref="F111:F117">C111/E111</f>
        <v>9500</v>
      </c>
      <c r="G111">
        <v>12134</v>
      </c>
      <c r="H111" s="2">
        <f aca="true" t="shared" si="12" ref="H111:H117">G111/D111</f>
        <v>0.6386315789473684</v>
      </c>
    </row>
    <row r="112" spans="1:8" ht="12.75">
      <c r="A112" t="s">
        <v>96</v>
      </c>
      <c r="B112">
        <v>60</v>
      </c>
      <c r="C112" s="8">
        <v>9500</v>
      </c>
      <c r="D112" s="8">
        <f t="shared" si="10"/>
        <v>19000</v>
      </c>
      <c r="E112">
        <v>1</v>
      </c>
      <c r="F112" s="8">
        <f t="shared" si="11"/>
        <v>9500</v>
      </c>
      <c r="G112">
        <v>7703</v>
      </c>
      <c r="H112" s="2">
        <f t="shared" si="12"/>
        <v>0.40542105263157896</v>
      </c>
    </row>
    <row r="113" spans="1:8" ht="12.75">
      <c r="A113" t="s">
        <v>97</v>
      </c>
      <c r="B113">
        <v>60</v>
      </c>
      <c r="C113" s="8">
        <v>9500</v>
      </c>
      <c r="D113" s="8">
        <f t="shared" si="10"/>
        <v>19000</v>
      </c>
      <c r="E113">
        <v>0.5</v>
      </c>
      <c r="F113" s="8">
        <f t="shared" si="11"/>
        <v>19000</v>
      </c>
      <c r="G113">
        <v>13770</v>
      </c>
      <c r="H113" s="2">
        <f t="shared" si="12"/>
        <v>0.7247368421052631</v>
      </c>
    </row>
    <row r="114" spans="1:9" ht="12.75">
      <c r="A114" t="s">
        <v>98</v>
      </c>
      <c r="B114">
        <v>125</v>
      </c>
      <c r="C114" s="8">
        <v>9500</v>
      </c>
      <c r="D114" s="8">
        <f t="shared" si="10"/>
        <v>19000</v>
      </c>
      <c r="E114">
        <v>1</v>
      </c>
      <c r="F114" s="8">
        <f t="shared" si="11"/>
        <v>9500</v>
      </c>
      <c r="G114">
        <v>14154</v>
      </c>
      <c r="H114" s="2">
        <f t="shared" si="12"/>
        <v>0.7449473684210526</v>
      </c>
      <c r="I114" t="s">
        <v>103</v>
      </c>
    </row>
    <row r="115" spans="1:8" ht="12.75">
      <c r="A115" t="s">
        <v>99</v>
      </c>
      <c r="B115">
        <v>125</v>
      </c>
      <c r="C115" s="8">
        <v>9500</v>
      </c>
      <c r="D115" s="8">
        <f t="shared" si="10"/>
        <v>19000</v>
      </c>
      <c r="E115">
        <v>0.5</v>
      </c>
      <c r="F115" s="8">
        <f t="shared" si="11"/>
        <v>19000</v>
      </c>
      <c r="G115">
        <v>15308</v>
      </c>
      <c r="H115" s="2">
        <f t="shared" si="12"/>
        <v>0.8056842105263158</v>
      </c>
    </row>
    <row r="116" spans="1:8" ht="12.75">
      <c r="A116" t="s">
        <v>100</v>
      </c>
      <c r="B116">
        <v>250</v>
      </c>
      <c r="C116" s="8">
        <v>9500</v>
      </c>
      <c r="D116" s="8">
        <f t="shared" si="10"/>
        <v>19000</v>
      </c>
      <c r="E116">
        <v>1</v>
      </c>
      <c r="F116" s="8">
        <f t="shared" si="11"/>
        <v>9500</v>
      </c>
      <c r="G116">
        <v>13216</v>
      </c>
      <c r="H116" s="2">
        <f t="shared" si="12"/>
        <v>0.6955789473684211</v>
      </c>
    </row>
    <row r="117" spans="1:8" ht="12.75">
      <c r="A117" t="s">
        <v>101</v>
      </c>
      <c r="B117">
        <v>250</v>
      </c>
      <c r="C117" s="8">
        <v>9500</v>
      </c>
      <c r="D117" s="8">
        <f t="shared" si="10"/>
        <v>19000</v>
      </c>
      <c r="E117">
        <v>0.5</v>
      </c>
      <c r="F117" s="8">
        <f t="shared" si="11"/>
        <v>19000</v>
      </c>
      <c r="G117">
        <v>15637</v>
      </c>
      <c r="H117" s="2">
        <f t="shared" si="12"/>
        <v>0.823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Gettelfinger</dc:creator>
  <cp:keywords/>
  <dc:description/>
  <cp:lastModifiedBy>Geoff Gettelfinger</cp:lastModifiedBy>
  <dcterms:created xsi:type="dcterms:W3CDTF">2007-06-04T15:40:35Z</dcterms:created>
  <dcterms:modified xsi:type="dcterms:W3CDTF">2007-06-11T20:46:01Z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