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31" windowWidth="15180" windowHeight="9855" tabRatio="709" firstSheet="4" activeTab="4"/>
  </bookViews>
  <sheets>
    <sheet name="Milestones" sheetId="1" r:id="rId1"/>
    <sheet name="Project" sheetId="2" r:id="rId2"/>
    <sheet name="EMAnalysis" sheetId="3" r:id="rId3"/>
    <sheet name="WBS1(Coils)" sheetId="4" r:id="rId4"/>
    <sheet name="WBS 1 Design" sheetId="5" r:id="rId5"/>
    <sheet name="WBS 1 Analysis" sheetId="6" r:id="rId6"/>
    <sheet name="WBS 1 R&amp;D" sheetId="7" r:id="rId7"/>
    <sheet name="WBS 1 Cost &amp; sched" sheetId="8" r:id="rId8"/>
    <sheet name="Sheet3" sheetId="9" r:id="rId9"/>
    <sheet name="WBS1(VV)" sheetId="10" r:id="rId10"/>
    <sheet name="WBS1(structure_cryostat)" sheetId="11" r:id="rId11"/>
    <sheet name="WBS2" sheetId="12" r:id="rId12"/>
    <sheet name="WBS3" sheetId="13" r:id="rId13"/>
    <sheet name="WBS4" sheetId="14" r:id="rId14"/>
    <sheet name="WBS5" sheetId="15" r:id="rId15"/>
    <sheet name="WBS6" sheetId="16" r:id="rId16"/>
    <sheet name="WBS7" sheetId="17" r:id="rId17"/>
    <sheet name="WBS9" sheetId="18" r:id="rId18"/>
    <sheet name="ProjEngr" sheetId="19" r:id="rId19"/>
    <sheet name="CalendarDates" sheetId="20" r:id="rId20"/>
  </sheets>
  <externalReferences>
    <externalReference r:id="rId23"/>
  </externalReferences>
  <definedNames>
    <definedName name="HolidayBreak">'CalendarDates'!$B$1</definedName>
    <definedName name="omhx">'[1]Rates'!$E$46</definedName>
    <definedName name="pga">'[1]Rates'!$E$43</definedName>
    <definedName name="pgaact">'[1]Rates'!$E$44</definedName>
    <definedName name="pmhx">'[1]Rates'!$E$45</definedName>
    <definedName name="_xlnm.Print_Area" localSheetId="1">'Project'!$B$2:$U$45</definedName>
    <definedName name="_xlnm.Print_Titles" localSheetId="1">'Project'!$1:$1</definedName>
    <definedName name="StartNewYear">'CalendarDates'!$B$2</definedName>
  </definedNames>
  <calcPr fullCalcOnLoad="1"/>
</workbook>
</file>

<file path=xl/sharedStrings.xml><?xml version="1.0" encoding="utf-8"?>
<sst xmlns="http://schemas.openxmlformats.org/spreadsheetml/2006/main" count="1235" uniqueCount="509">
  <si>
    <t>Task Descriptions</t>
  </si>
  <si>
    <t>Start</t>
  </si>
  <si>
    <t>Duration (weeks)</t>
  </si>
  <si>
    <t>Finish</t>
  </si>
  <si>
    <t>S</t>
  </si>
  <si>
    <t>Brooks</t>
  </si>
  <si>
    <t>Reiersen</t>
  </si>
  <si>
    <t>Chrzanowski</t>
  </si>
  <si>
    <t>Nelson</t>
  </si>
  <si>
    <t>Select vendors for manufacturing studies</t>
  </si>
  <si>
    <t>Put contracts in place</t>
  </si>
  <si>
    <t>Project engineering tasks</t>
  </si>
  <si>
    <t>Develop and implement change control procedure for conceptual design</t>
  </si>
  <si>
    <t>NEPA documentation</t>
  </si>
  <si>
    <t>Project execution plan</t>
  </si>
  <si>
    <t>Milestones</t>
  </si>
  <si>
    <t>L</t>
  </si>
  <si>
    <t>Coil currents at breakpoints for reference scenarios (Pomphrey)</t>
  </si>
  <si>
    <t>Develop static equilibria for extrema in flexibility space</t>
  </si>
  <si>
    <t>Ramakrishnan</t>
  </si>
  <si>
    <t>Engineering constraints based on mechanical and thermal limitations in coils and structures</t>
  </si>
  <si>
    <t>Conduct information meeting</t>
  </si>
  <si>
    <t>-</t>
  </si>
  <si>
    <t>Draft presentations complete</t>
  </si>
  <si>
    <t>CDR documentation issued</t>
  </si>
  <si>
    <t>Draft CDR documentation completed</t>
  </si>
  <si>
    <t>Cost and schedule estimates finalized</t>
  </si>
  <si>
    <t>Complete all technical work for CDR.  Start CDR preparations.</t>
  </si>
  <si>
    <t xml:space="preserve">Complete manufacturing studies of modular coils and vacuum vessel </t>
  </si>
  <si>
    <t>Investigate field errors and plasma performance impacts from known sources</t>
  </si>
  <si>
    <t>Johnson</t>
  </si>
  <si>
    <t>Modular coils</t>
  </si>
  <si>
    <t>TF, PF, VV, PFCs</t>
  </si>
  <si>
    <t>Auxiliary systems (WBS 2)</t>
  </si>
  <si>
    <t>Diagnostics (WBS 3)</t>
  </si>
  <si>
    <t>Electrical Power (WBS 4)</t>
  </si>
  <si>
    <t>Central I&amp;C (WBS 5)</t>
  </si>
  <si>
    <t>Site and Facilities (WBS 6)</t>
  </si>
  <si>
    <t>Machine Assembly (WBS 7), Prep for Ops (WBS 9)</t>
  </si>
  <si>
    <t>Weekly requirements review</t>
  </si>
  <si>
    <t>Update TF and PF designs, use as background coils in modular coil studies with 18 modular coils</t>
  </si>
  <si>
    <t>Develop expanded VV geometry consistent with inbd RF/divertor/tangential NBI constraints and modular coil locations in current "best" 18-coil designs</t>
  </si>
  <si>
    <t>Develop static equilibria for breakpoints in reference equilibria for reference coil design</t>
  </si>
  <si>
    <t>Address volt-seconds constraints, optimize number of turns and volt-second bias for engineering, finalize current waveforms for reference scenarios</t>
  </si>
  <si>
    <t>Develop technical data for CDR</t>
  </si>
  <si>
    <t>Hudsonize modular coil geometry for clean surfaces</t>
  </si>
  <si>
    <t>Deliverable or Comments</t>
  </si>
  <si>
    <t>Buildable modular coil design that provide adequate physics properties (Strickler, LPK, MZ))</t>
  </si>
  <si>
    <t>Pro/E model of VV surface</t>
  </si>
  <si>
    <t>Pro/E model of first wall contour</t>
  </si>
  <si>
    <t>Updated coil specifications and current waveforms (support from Pomphrey)</t>
  </si>
  <si>
    <t>HolidayBreak</t>
  </si>
  <si>
    <t>StartNewYear</t>
  </si>
  <si>
    <t>Assess impact on healed reference equilibrium of energizing the inboard and outboard trim coils (individually and tegether).  Establish current and voltage requirements.</t>
  </si>
  <si>
    <t>Develop conceptual design of inboard trim coils</t>
  </si>
  <si>
    <t>Assess what tolerances are reasonably achievable based on existing stellarator database.  Establish preliminary tolerance requirements.</t>
  </si>
  <si>
    <r>
      <t xml:space="preserve">Develop conceptual design of </t>
    </r>
    <r>
      <rPr>
        <b/>
        <sz val="10"/>
        <rFont val="Arial"/>
        <family val="2"/>
      </rPr>
      <t>inboard</t>
    </r>
    <r>
      <rPr>
        <sz val="10"/>
        <rFont val="Arial"/>
        <family val="0"/>
      </rPr>
      <t xml:space="preserve"> trim coils, including structural and thermal (cooldown) analyses</t>
    </r>
  </si>
  <si>
    <t>Support from Hudson and PIES group required.  Use existing geometry of outboard trim coils in performance assessment</t>
  </si>
  <si>
    <t>Develop power supply and cooling requirements for inboard trim coil</t>
  </si>
  <si>
    <t>Dudek</t>
  </si>
  <si>
    <t>Ramakrishnan (WBS 4)</t>
  </si>
  <si>
    <t>Kugel (WBS 2)</t>
  </si>
  <si>
    <t>Johnson (WBS 3)</t>
  </si>
  <si>
    <t>Oliaro (WBS 5)</t>
  </si>
  <si>
    <t>Dudek (WBS 62-64)</t>
  </si>
  <si>
    <t>Chrzanowski (WBS 61,7,9)</t>
  </si>
  <si>
    <t>Brooks (EM analysis)</t>
  </si>
  <si>
    <t>Nelson (WBS 1)</t>
  </si>
  <si>
    <t>Neilson (Mgmt)</t>
  </si>
  <si>
    <t>Zarnstorff (Physics)</t>
  </si>
  <si>
    <t>Reiersen (Engr)</t>
  </si>
  <si>
    <t>Brown (Design Integration)</t>
  </si>
  <si>
    <t>Done at July project meeting</t>
  </si>
  <si>
    <t>Done at August project meeting</t>
  </si>
  <si>
    <t>Provide coil set definitions</t>
  </si>
  <si>
    <t>Develop improved modular coil options using CoilOpt and coupled CoilOpt-StellOpt, confirm engineering feasibility</t>
  </si>
  <si>
    <t>Ready for NCSX CDR</t>
  </si>
  <si>
    <t>Define first wall contour based on building off vacuum vessel, allowing space for a pumped divertor and inbd RF launcher</t>
  </si>
  <si>
    <t>Updated Pro/E model, port allocations defined</t>
  </si>
  <si>
    <t>Port geometries and port allocations defined</t>
  </si>
  <si>
    <t>This task needs to be expanded under WBS 1 work plans.  Include in design description.</t>
  </si>
  <si>
    <t>This task needs to be expanded under WBS 1 work plans. Final deliverable is design description for modular, TF/PF, and trim coils; cryostat; and structure.</t>
  </si>
  <si>
    <t>Reference coil set established for conceptual design</t>
  </si>
  <si>
    <t>Power supply and cooling requirements established for reference scenario</t>
  </si>
  <si>
    <t>Power supply and cooling requirements established for trim coils</t>
  </si>
  <si>
    <t>Develop power supply and cooling requirements for reference scenarios</t>
  </si>
  <si>
    <t>Document in update/addendum to PVR documentation</t>
  </si>
  <si>
    <t>Identify/develop healed reference equilibrium for use in trim coil design</t>
  </si>
  <si>
    <t>Revised coil geometry.  Document in update/addendum to PVR documentation.</t>
  </si>
  <si>
    <t>Technical data posted on Web</t>
  </si>
  <si>
    <t>Assess island sizes induced by allowable coil perturbations.  Update tolerance requirements.  Provide plausibility argument that tolerance requirements are OK.</t>
  </si>
  <si>
    <t>Develop disruption loads</t>
  </si>
  <si>
    <t>Technical data required to develop conceptual design in place</t>
  </si>
  <si>
    <t>This task needs to be expanded under the EM work plan.  Requires that SPARK modifications to accommodate stellarator symmetry be implemnted soon.</t>
  </si>
  <si>
    <t>Develop power supply and cooling requirements for the reference scenarios</t>
  </si>
  <si>
    <t>Updated design criteria</t>
  </si>
  <si>
    <t>Calculate stray fields from stellarator coils in the region of the ion source and bending magnets</t>
  </si>
  <si>
    <t>Analysis report (Jun).  Support from Kugel to help model beamline.</t>
  </si>
  <si>
    <t>This task needs to be expanded in the WBS 1 work plan which includes supporting R&amp;D.  The deliverable is an NCSX design criteria document.  Include limits on bend radius in conductor, allowable adiabatic temperature rise, and stress limits for copper-glass-epoxy composite winding pack</t>
  </si>
  <si>
    <t>This task needs to be expanded under the EM work plan.  Known sources include the iron shielding and bending magnets in thebeamlines, the Eath's magnetic field, building steel, and magnetic material in the stellarator core and ancillary equipment</t>
  </si>
  <si>
    <t>Conduct study of in-vessel maintainability</t>
  </si>
  <si>
    <t>Study documented in design description for WBS 11-12</t>
  </si>
  <si>
    <t>Finalize design criteria for coils</t>
  </si>
  <si>
    <t>This task needs to be expanded under the EM work plan.</t>
  </si>
  <si>
    <t>Potential suppliers prepare responses</t>
  </si>
  <si>
    <t xml:space="preserve">Update Pro/E model and product specification, make available to suppliers </t>
  </si>
  <si>
    <t>Conduct mfg studies of the modular coils</t>
  </si>
  <si>
    <t>Start manufacturing studies of modular coils and vacuum vessel</t>
  </si>
  <si>
    <t>Develop procurement plan</t>
  </si>
  <si>
    <t>Develop engineering constraints for exploring flexibility space (e.g., maximum coil currents, first wall contour)</t>
  </si>
  <si>
    <t>Participants (man-weeks per task shown)</t>
  </si>
  <si>
    <t>The deliverable marking completion of the task and clarifying remarks should go in this column.</t>
  </si>
  <si>
    <t>Kugel</t>
  </si>
  <si>
    <t>Oliaro</t>
  </si>
  <si>
    <t>This is where a general description of the task goes.  Tasks should be organized sequentially.  (Use General worksheet as guide.)</t>
  </si>
  <si>
    <t>APS Meeting</t>
  </si>
  <si>
    <t>NCSX Project Meeting</t>
  </si>
  <si>
    <t>PAC Meeting</t>
  </si>
  <si>
    <t>Jun</t>
  </si>
  <si>
    <t>Input received on stray fields in vicinity of neutral beamline</t>
  </si>
  <si>
    <t>Provided by Brooks</t>
  </si>
  <si>
    <t>Develop new reference design</t>
  </si>
  <si>
    <t>Develop conceptual design of modular and TF/PF coils</t>
  </si>
  <si>
    <t>Procurement activities for mfg studies</t>
  </si>
  <si>
    <t>Send out RFPs</t>
  </si>
  <si>
    <t>Formally establish evaluation board(s)</t>
  </si>
  <si>
    <t>Conduct field error studies</t>
  </si>
  <si>
    <t>Assess plausibility of tolerance requirements</t>
  </si>
  <si>
    <t>Proposal for interim tolerance requirements based on what appears reasonably achievable based on existing stellarators.  Provides basis for plausibility study by EM analysis group and conceptual design</t>
  </si>
  <si>
    <t>Finalize tolerance requirements based on completion of plausibility study and cost sensitivity study</t>
  </si>
  <si>
    <t>Input received on preliminary tolerance requirements from WBS 1</t>
  </si>
  <si>
    <t>Input received on current and voltage requirements from EM analysis</t>
  </si>
  <si>
    <t>Finalize all design criteria</t>
  </si>
  <si>
    <t>Contracts for mfg studies put in place</t>
  </si>
  <si>
    <t>Conduct mfg studies</t>
  </si>
  <si>
    <t>Prepare for CDR</t>
  </si>
  <si>
    <t>Develop current and voltage requirements for inboard trim coils</t>
  </si>
  <si>
    <t>Divertor heat loads defined</t>
  </si>
  <si>
    <t>Develop port geometries consistent with diagnostic viewing and other requirements, define port allocations.</t>
  </si>
  <si>
    <t>This task needs to be expanded under WBS 1 work plans. Final deliverable is design description for modular and VV and PFCs.  Initial configuration and upgrade paths should be shown.  Include design concept for RF launcher to show that it can be plausibly accommodated.  Show integration of inbd trim coils with VV/PFCs.</t>
  </si>
  <si>
    <t>Complete conceptual design of VV and PFCs</t>
  </si>
  <si>
    <t xml:space="preserve"> Updated Pro/E model of first wall contour.  Analysis report and heat load specification (Mioduszewski). </t>
  </si>
  <si>
    <t>Perform field line following studies based on preliminary first wall contour.  Identify modifications required to keep heat flux channeled into divertor region.  Modify first wall as required.  Specify divertor heat loads (?).</t>
  </si>
  <si>
    <t>Coordination meeting on requirements and scope of work for CDR</t>
  </si>
  <si>
    <t>Finalize requirements, define scopes of work for CDR, and develop/coordinate work plans</t>
  </si>
  <si>
    <t>Finalize scopes of work and engineering budgets for FY02.  Work plans defined through CDR.</t>
  </si>
  <si>
    <t>Scopes of work and engineering budgets finalized for FY02.  Work plans in place through CDR.</t>
  </si>
  <si>
    <t>Develop conceptual design for WBS 2 systems</t>
  </si>
  <si>
    <t>Expand tasks</t>
  </si>
  <si>
    <t>Support development of port geometry and allocations</t>
  </si>
  <si>
    <t>Complete conceptual design of diagnostics</t>
  </si>
  <si>
    <t>Develop conceptual design of electrical power systems</t>
  </si>
  <si>
    <t>Develop conceptual design of Central I&amp;C</t>
  </si>
  <si>
    <t>Develop conceptual design of Site and Facility systems</t>
  </si>
  <si>
    <t>Develop conceptual design of Machine Assembly</t>
  </si>
  <si>
    <t>Develop conceptual design of Prep for Ops</t>
  </si>
  <si>
    <t>Kick-off meeting</t>
  </si>
  <si>
    <t>Initial dry runs complete</t>
  </si>
  <si>
    <t>Area</t>
  </si>
  <si>
    <t>ES&amp;H</t>
  </si>
  <si>
    <t>Levine (ES&amp;H)</t>
  </si>
  <si>
    <t>Malsbury (QA)</t>
  </si>
  <si>
    <t>Sutton (Procurement)</t>
  </si>
  <si>
    <t>Develop NEPA Planning Form and supporting information, submit to NEPA Compliance Mgr (Levine)</t>
  </si>
  <si>
    <t>Develop NEPA CX Package, submit to DOE for determination</t>
  </si>
  <si>
    <t>NEPA CX determination complete (DOE)</t>
  </si>
  <si>
    <t>NEPA planning form submitted to NEPA Compliance Mgr (Levine)</t>
  </si>
  <si>
    <t>NEPA CX package submitted to DOE</t>
  </si>
  <si>
    <t>DOE CX determination complete</t>
  </si>
  <si>
    <t>PVR recommendations include [1] III-1 re finite coil build [2] III-2 re effects of construction errors [3] III-3 re construction errors that break 3-fold symmetry.  The perturbed coil geometry should be made available to Physics for assessment of physics properties.  Need a report prepared in advance of the November 14 PAC meeting on accomplishments to date and plans to address remaining issues.</t>
  </si>
  <si>
    <t>Prepare response to PVR recommendations for Nov 14 PAC meeting</t>
  </si>
  <si>
    <t>Support development of reference coil design.  Explore surface smoothing, coil smoothing and manual separation, etc.</t>
  </si>
  <si>
    <t>Project Control</t>
  </si>
  <si>
    <t>Define evolution of controlled baselines</t>
  </si>
  <si>
    <t>Define change control procedures</t>
  </si>
  <si>
    <t>Develop Systems Engineering Plan</t>
  </si>
  <si>
    <t>Develop Project Execution Plan (PEP)</t>
  </si>
  <si>
    <t>Develop initial draft of PEP</t>
  </si>
  <si>
    <t>Incorporate changes derived from SEP</t>
  </si>
  <si>
    <t>Quality Assurance</t>
  </si>
  <si>
    <t>Develop Systems Engineering Plan and related procedures</t>
  </si>
  <si>
    <t>Develop Quality Assurance Plan (QAP)</t>
  </si>
  <si>
    <t>Develop Project Acquisition Plan</t>
  </si>
  <si>
    <t>All project plans completed</t>
  </si>
  <si>
    <t>Physics</t>
  </si>
  <si>
    <t>Update PVR documentation</t>
  </si>
  <si>
    <t>Project Engineering</t>
  </si>
  <si>
    <t>Develop implementation plan covering applicable DOE and PPPL policies and procedures</t>
  </si>
  <si>
    <t>General requirements review</t>
  </si>
  <si>
    <t>GHN, MZ, and WR to collect and disposition comments</t>
  </si>
  <si>
    <t>Finalize general requirements for conceptual design</t>
  </si>
  <si>
    <t>General (WBS Level 1) requirements finalized for conceptual design</t>
  </si>
  <si>
    <t>Sep</t>
  </si>
  <si>
    <t>Oct</t>
  </si>
  <si>
    <t>Dec</t>
  </si>
  <si>
    <t>Jan</t>
  </si>
  <si>
    <t>Feb</t>
  </si>
  <si>
    <t>Mar</t>
  </si>
  <si>
    <t>Apr</t>
  </si>
  <si>
    <t>May</t>
  </si>
  <si>
    <t>Nov</t>
  </si>
  <si>
    <t>June</t>
  </si>
  <si>
    <t>Y</t>
  </si>
  <si>
    <t>New Finish</t>
  </si>
  <si>
    <t>Old Finish</t>
  </si>
  <si>
    <t>Cole</t>
  </si>
  <si>
    <t>Williamson</t>
  </si>
  <si>
    <t>Fogarty</t>
  </si>
  <si>
    <t>Goranson</t>
  </si>
  <si>
    <t>Jones</t>
  </si>
  <si>
    <t>Fan</t>
  </si>
  <si>
    <t>Dahlgren</t>
  </si>
  <si>
    <t>Heitzenroeder</t>
  </si>
  <si>
    <t>Brown</t>
  </si>
  <si>
    <t>Subcontract</t>
  </si>
  <si>
    <t>PPPL Designer</t>
  </si>
  <si>
    <t>DRAFT</t>
  </si>
  <si>
    <r>
      <t>Key:    High importance / leverage items =</t>
    </r>
    <r>
      <rPr>
        <b/>
        <sz val="12"/>
        <rFont val="Arial"/>
        <family val="2"/>
      </rPr>
      <t xml:space="preserve"> </t>
    </r>
    <r>
      <rPr>
        <b/>
        <sz val="12"/>
        <color indexed="48"/>
        <rFont val="Arial"/>
        <family val="2"/>
      </rPr>
      <t>!!!</t>
    </r>
  </si>
  <si>
    <r>
      <t xml:space="preserve">critical path </t>
    </r>
    <r>
      <rPr>
        <b/>
        <sz val="10"/>
        <color indexed="10"/>
        <rFont val="Arial"/>
        <family val="2"/>
      </rPr>
      <t>xxx</t>
    </r>
  </si>
  <si>
    <t>physics</t>
  </si>
  <si>
    <t>engr.</t>
  </si>
  <si>
    <t>combined task</t>
  </si>
  <si>
    <t>Near term tasks</t>
  </si>
  <si>
    <t>eng alloc (hrs)</t>
  </si>
  <si>
    <t>physics input reqd by:</t>
  </si>
  <si>
    <t>Jul</t>
  </si>
  <si>
    <t>Aug</t>
  </si>
  <si>
    <t>Sept</t>
  </si>
  <si>
    <t xml:space="preserve">Improve modular coil geometry </t>
  </si>
  <si>
    <t>Eliminate sharp bends</t>
  </si>
  <si>
    <t>xx</t>
  </si>
  <si>
    <t>Optimize twist</t>
  </si>
  <si>
    <t>reduce current density</t>
  </si>
  <si>
    <t xml:space="preserve">improve manufacturability in general </t>
  </si>
  <si>
    <t xml:space="preserve">Improve structural design </t>
  </si>
  <si>
    <t>Simplify concept</t>
  </si>
  <si>
    <t xml:space="preserve">Reduce cost </t>
  </si>
  <si>
    <t xml:space="preserve">Develop more fabrication details (e.g. castings, windings, “canning”) </t>
  </si>
  <si>
    <t xml:space="preserve">Involve industry and universities to a larger extent </t>
  </si>
  <si>
    <t>(UT, H1, HSX., Auburn, MAST)</t>
  </si>
  <si>
    <t>Perform manufacturing studies</t>
  </si>
  <si>
    <r>
      <t>limited R&amp;D, prototypes (welded can)</t>
    </r>
    <r>
      <rPr>
        <b/>
        <sz val="10"/>
        <color indexed="48"/>
        <rFont val="Arial"/>
        <family val="2"/>
      </rPr>
      <t xml:space="preserve"> !!! </t>
    </r>
  </si>
  <si>
    <r>
      <t>Perform tradeoff of OH system</t>
    </r>
    <r>
      <rPr>
        <b/>
        <sz val="10"/>
        <color indexed="48"/>
        <rFont val="Arial"/>
        <family val="2"/>
      </rPr>
      <t xml:space="preserve"> !!!</t>
    </r>
  </si>
  <si>
    <t>Air core solenoid vs iron core</t>
  </si>
  <si>
    <t>return coil geometry</t>
  </si>
  <si>
    <t xml:space="preserve">Optimize VF coil number, shape, location </t>
  </si>
  <si>
    <t xml:space="preserve">Understand consequences of changing VV spool pieces from aluminum to stainless </t>
  </si>
  <si>
    <r>
      <t>Finalize design requirements</t>
    </r>
    <r>
      <rPr>
        <b/>
        <sz val="10"/>
        <color indexed="48"/>
        <rFont val="Arial"/>
        <family val="2"/>
      </rPr>
      <t xml:space="preserve"> !!!</t>
    </r>
  </si>
  <si>
    <t>SUBTOTAL, last 5 mo of  FY 2001</t>
  </si>
  <si>
    <t>CDR specific tasks:</t>
  </si>
  <si>
    <t>Engineering Design: models/drawings/schematics</t>
  </si>
  <si>
    <t>Modular coils, including leads, cooling manifolds, vacuum can, clamps, etc.</t>
  </si>
  <si>
    <r>
      <t>TF coils, including no. of coils</t>
    </r>
    <r>
      <rPr>
        <b/>
        <sz val="10"/>
        <color indexed="48"/>
        <rFont val="Arial"/>
        <family val="2"/>
      </rPr>
      <t>!!!</t>
    </r>
    <r>
      <rPr>
        <sz val="10"/>
        <rFont val="Arial"/>
        <family val="2"/>
      </rPr>
      <t>, supports</t>
    </r>
  </si>
  <si>
    <t>centerstack assembly, with solenoid, can, etc.</t>
  </si>
  <si>
    <t>PF coils, including supports</t>
  </si>
  <si>
    <t>support structure</t>
  </si>
  <si>
    <t>bell jar vacuum vessel, ports, heaters, thermal blanket</t>
  </si>
  <si>
    <t>vacuum pumping system, leak detection, etc.</t>
  </si>
  <si>
    <t>gas fueling system description</t>
  </si>
  <si>
    <t>buswork for all coils</t>
  </si>
  <si>
    <t>cooling distribution manifolds for all coils, gas compressor, heat exchangers, etc.</t>
  </si>
  <si>
    <t>Day-1 diagnostics</t>
  </si>
  <si>
    <r>
      <t xml:space="preserve">Power supply configuration </t>
    </r>
    <r>
      <rPr>
        <b/>
        <sz val="10"/>
        <color indexed="48"/>
        <rFont val="Arial"/>
        <family val="2"/>
      </rPr>
      <t>!!!</t>
    </r>
  </si>
  <si>
    <t>I&amp;C, DAS system description</t>
  </si>
  <si>
    <t>Engineering Analysis: Fields/Forces/stresses/thermal</t>
  </si>
  <si>
    <t>magnetic field/forces (including fault conditions)</t>
  </si>
  <si>
    <t>inductance calc., circuit calculations</t>
  </si>
  <si>
    <t>support structure/coil form stress analysis</t>
  </si>
  <si>
    <t>Modular coil winding stresses</t>
  </si>
  <si>
    <t>TF, PF winding stresses</t>
  </si>
  <si>
    <t>Modular coil thermal / cooling analysis</t>
  </si>
  <si>
    <t>TF, PF thermal analysis</t>
  </si>
  <si>
    <t>vacuum pumping analysis</t>
  </si>
  <si>
    <r>
      <t>·</t>
    </r>
    <r>
      <rPr>
        <b/>
        <sz val="10"/>
        <rFont val="Arial"/>
        <family val="2"/>
      </rPr>
      <t xml:space="preserve">Develop “bottoms up” schedule estimate </t>
    </r>
  </si>
  <si>
    <r>
      <t>·</t>
    </r>
    <r>
      <rPr>
        <b/>
        <sz val="10"/>
        <rFont val="Arial"/>
        <family val="2"/>
      </rPr>
      <t xml:space="preserve">Refine cost estimates </t>
    </r>
  </si>
  <si>
    <t xml:space="preserve">Prepare conceptual design report </t>
  </si>
  <si>
    <t>Prepare CDR documentation</t>
  </si>
  <si>
    <t>CDR</t>
  </si>
  <si>
    <t>SUBTOTAL, all hours</t>
  </si>
  <si>
    <t>contingency (20%)</t>
  </si>
  <si>
    <t>total allocated hours</t>
  </si>
  <si>
    <t>approximate cost ($k)</t>
  </si>
  <si>
    <t>SUBTOTAL, First half FY 2002 only</t>
  </si>
  <si>
    <t>NCSX Engineering for CDR</t>
  </si>
  <si>
    <t>Plasma Facing Components</t>
  </si>
  <si>
    <t>First Wall</t>
  </si>
  <si>
    <t>Divertor</t>
  </si>
  <si>
    <t>NBI armor</t>
  </si>
  <si>
    <t>Support ribs</t>
  </si>
  <si>
    <t>Limiters</t>
  </si>
  <si>
    <t>PFC Cooling lines</t>
  </si>
  <si>
    <t>PFC Local I&amp;C</t>
  </si>
  <si>
    <t xml:space="preserve">Vacuum Vessel </t>
  </si>
  <si>
    <t>Vessel shell</t>
  </si>
  <si>
    <t>VV Ports &amp; Extensions</t>
  </si>
  <si>
    <t>Thermal insulation</t>
  </si>
  <si>
    <t>VV Heating and Cooling tracing</t>
  </si>
  <si>
    <t>VV Local I&amp;C</t>
  </si>
  <si>
    <t>TF Coils (background coils)</t>
  </si>
  <si>
    <t>TF Winding Pack</t>
  </si>
  <si>
    <t>TF Cases</t>
  </si>
  <si>
    <t>TF Assembly</t>
  </si>
  <si>
    <t>TF Power and Cooling Interfaces (leads)</t>
  </si>
  <si>
    <t>PF Coils (VF, EQ. OH)</t>
  </si>
  <si>
    <t xml:space="preserve">PF - OH Solenoid </t>
  </si>
  <si>
    <t>PF - Ring Magnets</t>
  </si>
  <si>
    <t>PF power and cooling interfaces (leads)</t>
  </si>
  <si>
    <t>Cryostat</t>
  </si>
  <si>
    <t>Cryostat Shell and Structure</t>
  </si>
  <si>
    <t>Cryostat Thermal Insulation</t>
  </si>
  <si>
    <t>VV / cryostat boots</t>
  </si>
  <si>
    <t>Temp control / heaters</t>
  </si>
  <si>
    <t>Local I&amp;C</t>
  </si>
  <si>
    <t>Machine Support Structure</t>
  </si>
  <si>
    <t>Base assembly (includes gravity supports to floor)</t>
  </si>
  <si>
    <t>TF coil support structure</t>
  </si>
  <si>
    <t>PF coil supports</t>
  </si>
  <si>
    <t>Modular coil interface structure</t>
  </si>
  <si>
    <t>Vacuum Vessel supports</t>
  </si>
  <si>
    <t>Modular Coils</t>
  </si>
  <si>
    <t>windings and coil assembly</t>
  </si>
  <si>
    <t>winding form / structure</t>
  </si>
  <si>
    <t>leads</t>
  </si>
  <si>
    <t>cooling system inside cryostat</t>
  </si>
  <si>
    <t>local I&amp;C</t>
  </si>
  <si>
    <t>Trim Coils</t>
  </si>
  <si>
    <t>coil assemblies</t>
  </si>
  <si>
    <t>leads and cooling</t>
  </si>
  <si>
    <t>Task Area</t>
  </si>
  <si>
    <t>WBS</t>
  </si>
  <si>
    <t>Task Description</t>
  </si>
  <si>
    <t>Deliverable(s)</t>
  </si>
  <si>
    <t>Subtotal / task</t>
  </si>
  <si>
    <t>Estimated manweeks by performer</t>
  </si>
  <si>
    <t>WBS 1 Workplan</t>
  </si>
  <si>
    <t>Draft</t>
  </si>
  <si>
    <t>Design Tasks</t>
  </si>
  <si>
    <t>Pro-E model</t>
  </si>
  <si>
    <t>Pro-E models and 2-D sketches</t>
  </si>
  <si>
    <t>a</t>
  </si>
  <si>
    <t>b</t>
  </si>
  <si>
    <t>Define geometry for ultimate and day-1 operation</t>
  </si>
  <si>
    <t>Define cooling line routing</t>
  </si>
  <si>
    <t>Define ribs: Confirm number and spacing of ribs, attachment scheme to VV, cooling line integration</t>
  </si>
  <si>
    <t>Confirm inboard limiters are just FW tiles between divertors, create day-1 geometry</t>
  </si>
  <si>
    <t>Divide FW into tile shapes</t>
  </si>
  <si>
    <t>Pro-E surface</t>
  </si>
  <si>
    <t>Define geometry, including pumping zone, slot, baffles</t>
  </si>
  <si>
    <t>Define divertor baffle tiles, add pumping slot</t>
  </si>
  <si>
    <t>Design memo and coordinate geometry</t>
  </si>
  <si>
    <t>Subtask</t>
  </si>
  <si>
    <t>start</t>
  </si>
  <si>
    <t>finish</t>
  </si>
  <si>
    <t>Design memo and sketches of locations</t>
  </si>
  <si>
    <t>Define number and type of T/C, strain gages, etc. required for PFC instr.</t>
  </si>
  <si>
    <t>Define geometry, convert to fourier representation, create Pro-E surface</t>
  </si>
  <si>
    <t>Define geometry, ie stayout zone, convert to fourier representation</t>
  </si>
  <si>
    <t>Divide vessel into half periods and spacer parts</t>
  </si>
  <si>
    <t>c</t>
  </si>
  <si>
    <t>Define assembly flanges, seals, bolt spacing</t>
  </si>
  <si>
    <t>Confirm choice of microtherm, solomide foam</t>
  </si>
  <si>
    <t>design memo</t>
  </si>
  <si>
    <t>Confirm spacing of cooling lines, manifolding</t>
  </si>
  <si>
    <t>Define number and type of T/C, strain gages, etc. required for VV instrumentation</t>
  </si>
  <si>
    <t>d</t>
  </si>
  <si>
    <t>incorporate input from manufacturing studies</t>
  </si>
  <si>
    <t>design memo and Pro-E model</t>
  </si>
  <si>
    <t>Confirm geometry of TF coil set</t>
  </si>
  <si>
    <t>Provide design of any integrated TF support system</t>
  </si>
  <si>
    <t>Machine Assembly</t>
  </si>
  <si>
    <t>New Machine Core Assembly</t>
  </si>
  <si>
    <t>Stellarator  Core</t>
  </si>
  <si>
    <t>Develop core assembly sequence, confirm components can be assembled</t>
  </si>
  <si>
    <t>Develop layout of port locations, sizes, and extensions</t>
  </si>
  <si>
    <t>Select basic seal types</t>
  </si>
  <si>
    <t>design memo (table)</t>
  </si>
  <si>
    <t>e</t>
  </si>
  <si>
    <t>Develop method for heating port extensions</t>
  </si>
  <si>
    <t>Perform geometry check at room temperature and operating temperatures, include tolerance stackup if possible</t>
  </si>
  <si>
    <t>Develop winding pack definition (turns, spacing, cooling, etc.)</t>
  </si>
  <si>
    <t>included in assy sequence, tasks 711a,b</t>
  </si>
  <si>
    <t>Provide lead and cooling line routing concept</t>
  </si>
  <si>
    <t xml:space="preserve">Provide vapor cooled lead concept </t>
  </si>
  <si>
    <t xml:space="preserve">Confirm PF coil geometry </t>
  </si>
  <si>
    <t>memo</t>
  </si>
  <si>
    <t>design memo and 2-D sketch</t>
  </si>
  <si>
    <t>Provide vapor cooled lead concept  (related to task 134b)</t>
  </si>
  <si>
    <t>Confirm design concept for cryostat</t>
  </si>
  <si>
    <t>Re-do geometry of cryostat</t>
  </si>
  <si>
    <t>same as 151a</t>
  </si>
  <si>
    <t>provide typical penetration model</t>
  </si>
  <si>
    <t>memo, 2-D sketch</t>
  </si>
  <si>
    <t>confirm boot design, clearances for ports</t>
  </si>
  <si>
    <t>Determine number and location of heaters, blowers, etc.</t>
  </si>
  <si>
    <t>memo and sketch of locations</t>
  </si>
  <si>
    <t>Confirm base assembly system still works, modify as required to compensate for elimination of radial plates</t>
  </si>
  <si>
    <t>Provide new support scheme in lieu of radial plate structure</t>
  </si>
  <si>
    <t>Provide vacuum vessel support and adjustment system</t>
  </si>
  <si>
    <t>Provide coil form machining details</t>
  </si>
  <si>
    <t xml:space="preserve">c </t>
  </si>
  <si>
    <t>Develop bolting interface, including electrical insulation scheme</t>
  </si>
  <si>
    <t>Provide winding clamp concept and approximate clamp distribution around machine</t>
  </si>
  <si>
    <t>Develop new modular coil geometry, including twist, bend radius mods., etc.</t>
  </si>
  <si>
    <t>Pro-E model and geometry files</t>
  </si>
  <si>
    <t>Provide new coil pack dimensions, including cable dimensions, insulation thickness, ground wrap, and chill plate arrangement and overall stackup tolerances.  Determine system for accommodation of keystoning</t>
  </si>
  <si>
    <t>2-D sketch, memo</t>
  </si>
  <si>
    <t>modify design as required to integrate suggestions from manufacturing studies</t>
  </si>
  <si>
    <t>Re-do Pro-E model based on fourier representation</t>
  </si>
  <si>
    <t xml:space="preserve">Provide new shell surfaces, inside and outside, convert to fourier representation </t>
  </si>
  <si>
    <t>Develop details of crossover and lead region for typical coil pack</t>
  </si>
  <si>
    <t>Provide lead and local buswork routing concept</t>
  </si>
  <si>
    <t>Provide coolant manifold routing</t>
  </si>
  <si>
    <t>f</t>
  </si>
  <si>
    <t>Provide local manifolding for typical coil pack, but not for each type of six types unless time permits</t>
  </si>
  <si>
    <t>Define number and type of T/C, strain gages, voltage taps, etc. required for modular coil instr.</t>
  </si>
  <si>
    <t>Define number and type of T/C, strain gages, voltage taps, etc. required for trim coil instr.</t>
  </si>
  <si>
    <t>Provide lead concept inside vessel</t>
  </si>
  <si>
    <t>Provide lead routing outside vessel to boundary of cryostat</t>
  </si>
  <si>
    <t>Develop Pro-E model of coil shape</t>
  </si>
  <si>
    <t>Develop winding pack details, including number and size of turns, insulation type and thickness, etc.</t>
  </si>
  <si>
    <t>memo and sketch of location</t>
  </si>
  <si>
    <t>Develop coil form/can concept and support scheme to vessel wall</t>
  </si>
  <si>
    <t>Define feedthroughs for cooling lines</t>
  </si>
  <si>
    <t>memo and Pro-E model</t>
  </si>
  <si>
    <t>Provide port reinforcement scheme</t>
  </si>
  <si>
    <t>Analysis Tasks</t>
  </si>
  <si>
    <t>Perform EM analysis for typical disruption scenario and define vessel loading</t>
  </si>
  <si>
    <t>EM analysis</t>
  </si>
  <si>
    <t>Apply vacuum, seismic, disruption loads in static linear analysis</t>
  </si>
  <si>
    <t>Estimate heat leak from vessel to coils</t>
  </si>
  <si>
    <t>FEA model</t>
  </si>
  <si>
    <t>memo  with stress/defl analysis results</t>
  </si>
  <si>
    <t>create local model of port reinforcement to determine simplifications for global model</t>
  </si>
  <si>
    <t>Create global FEA model of vessel, port reinforcement and extensions</t>
  </si>
  <si>
    <t>Estimate temperature distr. In VV forgiven spacing of cooling lines</t>
  </si>
  <si>
    <t>Est. temp in port extensions for given cooling line / heater spacing</t>
  </si>
  <si>
    <t>Est. temperature rise in FW panels for various heat loads</t>
  </si>
  <si>
    <t>Est. heat leak from first wall panels to vessel during bakeout</t>
  </si>
  <si>
    <t>Thermal analysis memo</t>
  </si>
  <si>
    <t>Est pumping speed of slot</t>
  </si>
  <si>
    <t>pumping memo</t>
  </si>
  <si>
    <t>re-confirm nbi armor temp rise</t>
  </si>
  <si>
    <t xml:space="preserve">memo  </t>
  </si>
  <si>
    <t>est. heat leak from ribs to VV during bakeout</t>
  </si>
  <si>
    <t>est. pressure drop, flow rate for PFC rib cooling/bakeout lines</t>
  </si>
  <si>
    <t>est. pressure drop, flow rate for VV cooling/bakeout lines</t>
  </si>
  <si>
    <t>Calculate em loads for TF coils (single em analysis task under modular coils)</t>
  </si>
  <si>
    <t>Determine fault conditions for TF coil set</t>
  </si>
  <si>
    <t>Calculate stresses, deflections in winding for various loading conditions</t>
  </si>
  <si>
    <t>Calculate stresses / deflections in case</t>
  </si>
  <si>
    <t>est. temp rise in coils for various oper. scenarios</t>
  </si>
  <si>
    <t>est. inductance of TF coils and mutuals to other coils (part of global em analysis under modular coils)</t>
  </si>
  <si>
    <t>est. voltage drop, temp rise in leads</t>
  </si>
  <si>
    <t>est. cooling required for vapor cooled leads</t>
  </si>
  <si>
    <t>est pressure drop, flow rate for TF coil cooling system inside cryostat</t>
  </si>
  <si>
    <t>Calculate em loads for PF coils (single em analysis task under modular coils)</t>
  </si>
  <si>
    <t>est. inductance of PF coils and mutuals to other coils (part of global em analysis under modular coils)</t>
  </si>
  <si>
    <t>Determine fault conditions for PF coil set</t>
  </si>
  <si>
    <t>(included in tasks 141 a-e)</t>
  </si>
  <si>
    <t>est pressure drop, flow rate for PF coil cooling system inside cryostat</t>
  </si>
  <si>
    <t>est. heat leak through cryostat</t>
  </si>
  <si>
    <t>est. stresses in cryostat structure from gravity, pressure loads</t>
  </si>
  <si>
    <t>Est. stresses/deflections in base assembly</t>
  </si>
  <si>
    <t>Est. stresses/deflections in TF support system</t>
  </si>
  <si>
    <t>Est. stresses/deflections in PF support brackets</t>
  </si>
  <si>
    <t>Est. stresses/deflections in modular coil interface structure</t>
  </si>
  <si>
    <t xml:space="preserve">Est. stresses/deflections in VV supports </t>
  </si>
  <si>
    <t>memo and data files</t>
  </si>
  <si>
    <t>Provide EM analysis of all coils, including fields, forces, inductance matrix, etc.</t>
  </si>
  <si>
    <t xml:space="preserve">Provide fault condition matrix for all coils </t>
  </si>
  <si>
    <t>provide field error calculations due to leads and crossovers</t>
  </si>
  <si>
    <t>Provide thermal / cooldown analysis of modular coil windings</t>
  </si>
  <si>
    <t>Provide thermal stress analysis of windings for various operating conditions and various support conditions</t>
  </si>
  <si>
    <t>Provide stress / deflection analysis for integrated coil / shell structure for various em and thermal loading conditions</t>
  </si>
  <si>
    <t>Provide time constant estimation for shell, and mutual inductance to coils and plasma</t>
  </si>
  <si>
    <t>Est. pressure rise for two phase flow in fault condition</t>
  </si>
  <si>
    <t>est pressure drop, flow rate for modular coil cooling system inside cryostat</t>
  </si>
  <si>
    <t>Calculate em loads for trim coils (single em analysis task under modular coils)</t>
  </si>
  <si>
    <t>est. inductance of trim coils and mutuals to other coils (part of global em analysis under modular coils)</t>
  </si>
  <si>
    <t>Determine fault conditions for trim coil set</t>
  </si>
  <si>
    <t xml:space="preserve">Calculate weights and envelope dimensions of all components and subassemblies </t>
  </si>
  <si>
    <t>weights and envelope dimensions on all drawings</t>
  </si>
  <si>
    <t>provide stereolithography model of vessel and major port extensions</t>
  </si>
  <si>
    <t>none planned at this time</t>
  </si>
  <si>
    <t>provide stereolithography model of 6 TF coils and assoc. structure</t>
  </si>
  <si>
    <t>stereolithography model</t>
  </si>
  <si>
    <t>provide stereolithography model of 6 PF coils and assoc. structure</t>
  </si>
  <si>
    <t>included in 141a, above</t>
  </si>
  <si>
    <t>obtain boot sample</t>
  </si>
  <si>
    <t>sample</t>
  </si>
  <si>
    <t xml:space="preserve">b </t>
  </si>
  <si>
    <t>perform vacuum impregnation tests on conductor bundles and test for wicking, insulation integrity, cure time etc.</t>
  </si>
  <si>
    <t>perform mechanical tests of cured "logs" of bundled conductor to determine mechanical properties of winding pack</t>
  </si>
  <si>
    <t>perform winding and vpi tests for various various coil bends and twists, and check for keystoning in coil pack</t>
  </si>
  <si>
    <t>Manipulate vessel and coil models to determine feasibility of assembly</t>
  </si>
  <si>
    <t>R&amp;D Tasks</t>
  </si>
  <si>
    <t>sigh of relief</t>
  </si>
  <si>
    <t>epoxy/insulation system parameters</t>
  </si>
  <si>
    <t>Incorporate chill plate in one or more "logs" for cooldown tests and perform cooldown tests</t>
  </si>
  <si>
    <t>Cost and Schedule estimates</t>
  </si>
  <si>
    <t>Cost and contingency sheets</t>
  </si>
  <si>
    <t>procurement strategy and schedule</t>
  </si>
  <si>
    <t>Define schedule for machine assembly</t>
  </si>
  <si>
    <t>Define cost for machine assembly and provide associated listing of cost elements, description of what is costed, and contingency justification</t>
  </si>
  <si>
    <t>schedule</t>
  </si>
  <si>
    <t>This workplan is intended to summarize who will provide what cost and schedule input for WBS 1 for the Conceptual Design Review</t>
  </si>
  <si>
    <t>This workplan is intended to summarize R&amp;D tasks planned for completion prior to the Conceptual Design Review</t>
  </si>
  <si>
    <t>This workplan is intended to summarize analysis tasks required for the Conceptual Design Review</t>
  </si>
  <si>
    <t>This workplan is intended to summarizedesign tasks required for the Conceptual Design Review</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</si>
</sst>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dd\-mmm\-yy"/>
    <numFmt numFmtId="168" formatCode="0.0"/>
    <numFmt numFmtId="169" formatCode="mmmm\ d\,\ yyyy"/>
    <numFmt numFmtId="170" formatCode="&quot;$&quot;#,##0.0\K_);\(&quot;$&quot;#,##0.0\K\)"/>
  </numFmts>
  <fonts count="29">
    <font>
      <sz val="10"/>
      <name val="Arial"/>
      <family val="0"/>
    </font>
    <font>
      <u val="single"/>
      <sz val="10"/>
      <color indexed="12"/>
      <name val="Arial"/>
      <family val="0"/>
    </font>
    <font>
      <u val="single"/>
      <sz val="10"/>
      <color indexed="20"/>
      <name val="Arial"/>
      <family val="0"/>
    </font>
    <font>
      <sz val="10"/>
      <color indexed="10"/>
      <name val="Arial"/>
      <family val="2"/>
    </font>
    <font>
      <b/>
      <sz val="10"/>
      <name val="Arial"/>
      <family val="2"/>
    </font>
    <font>
      <b/>
      <sz val="10"/>
      <color indexed="10"/>
      <name val="Arial"/>
      <family val="2"/>
    </font>
    <font>
      <b/>
      <sz val="10"/>
      <color indexed="9"/>
      <name val="Arial"/>
      <family val="2"/>
    </font>
    <font>
      <sz val="10"/>
      <color indexed="9"/>
      <name val="Arial"/>
      <family val="2"/>
    </font>
    <font>
      <b/>
      <sz val="10"/>
      <color indexed="12"/>
      <name val="Arial"/>
      <family val="2"/>
    </font>
    <font>
      <b/>
      <sz val="12"/>
      <color indexed="12"/>
      <name val="Arial"/>
      <family val="2"/>
    </font>
    <font>
      <b/>
      <sz val="12"/>
      <name val="Arial"/>
      <family val="2"/>
    </font>
    <font>
      <b/>
      <sz val="12"/>
      <color indexed="21"/>
      <name val="Arial"/>
      <family val="2"/>
    </font>
    <font>
      <sz val="10"/>
      <color indexed="12"/>
      <name val="Arial"/>
      <family val="2"/>
    </font>
    <font>
      <b/>
      <sz val="12"/>
      <color indexed="10"/>
      <name val="Arial"/>
      <family val="2"/>
    </font>
    <font>
      <b/>
      <sz val="12"/>
      <color indexed="10"/>
      <name val="Symbol"/>
      <family val="1"/>
    </font>
    <font>
      <b/>
      <sz val="12"/>
      <color indexed="10"/>
      <name val="Arial Black"/>
      <family val="2"/>
    </font>
    <font>
      <b/>
      <sz val="12"/>
      <color indexed="48"/>
      <name val="Arial"/>
      <family val="2"/>
    </font>
    <font>
      <b/>
      <sz val="12"/>
      <color indexed="52"/>
      <name val="Arial"/>
      <family val="2"/>
    </font>
    <font>
      <b/>
      <sz val="14"/>
      <name val="Arial"/>
      <family val="2"/>
    </font>
    <font>
      <b/>
      <i/>
      <sz val="18"/>
      <name val="Arial"/>
      <family val="2"/>
    </font>
    <font>
      <b/>
      <sz val="10"/>
      <color indexed="17"/>
      <name val="Arial"/>
      <family val="2"/>
    </font>
    <font>
      <b/>
      <sz val="10"/>
      <color indexed="48"/>
      <name val="Arial"/>
      <family val="2"/>
    </font>
    <font>
      <b/>
      <sz val="10"/>
      <color indexed="8"/>
      <name val="Geneva"/>
      <family val="0"/>
    </font>
    <font>
      <sz val="10"/>
      <name val="Geneva"/>
      <family val="0"/>
    </font>
    <font>
      <sz val="10"/>
      <color indexed="8"/>
      <name val="Geneva"/>
      <family val="0"/>
    </font>
    <font>
      <i/>
      <sz val="10"/>
      <color indexed="8"/>
      <name val="Geneva"/>
      <family val="0"/>
    </font>
    <font>
      <sz val="10"/>
      <color indexed="10"/>
      <name val="Geneva"/>
      <family val="0"/>
    </font>
    <font>
      <sz val="12"/>
      <name val="Arial"/>
      <family val="2"/>
    </font>
    <font>
      <b/>
      <sz val="12"/>
      <color indexed="42"/>
      <name val="Arial"/>
      <family val="2"/>
    </font>
  </fonts>
  <fills count="13">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12"/>
        <bgColor indexed="64"/>
      </patternFill>
    </fill>
    <fill>
      <patternFill patternType="solid">
        <fgColor indexed="45"/>
        <bgColor indexed="64"/>
      </patternFill>
    </fill>
    <fill>
      <patternFill patternType="solid">
        <fgColor indexed="47"/>
        <bgColor indexed="64"/>
      </patternFill>
    </fill>
    <fill>
      <patternFill patternType="solid">
        <fgColor indexed="13"/>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
      <patternFill patternType="solid">
        <fgColor indexed="10"/>
        <bgColor indexed="64"/>
      </patternFill>
    </fill>
  </fills>
  <borders count="19">
    <border>
      <left/>
      <right/>
      <top/>
      <bottom/>
      <diagonal/>
    </border>
    <border>
      <left style="thick">
        <color indexed="12"/>
      </left>
      <right>
        <color indexed="63"/>
      </right>
      <top>
        <color indexed="63"/>
      </top>
      <bottom>
        <color indexed="63"/>
      </bottom>
    </border>
    <border>
      <left>
        <color indexed="63"/>
      </left>
      <right>
        <color indexed="63"/>
      </right>
      <top style="thick">
        <color indexed="12"/>
      </top>
      <bottom style="thick">
        <color indexed="12"/>
      </bottom>
    </border>
    <border>
      <left style="thick">
        <color indexed="12"/>
      </left>
      <right style="thick">
        <color indexed="12"/>
      </right>
      <top>
        <color indexed="63"/>
      </top>
      <bottom>
        <color indexed="63"/>
      </bottom>
    </border>
    <border>
      <left style="thick">
        <color indexed="12"/>
      </left>
      <right style="thick">
        <color indexed="12"/>
      </right>
      <top style="thick">
        <color indexed="12"/>
      </top>
      <bottom style="thick">
        <color indexed="12"/>
      </bottom>
    </border>
    <border>
      <left style="thick">
        <color indexed="12"/>
      </left>
      <right>
        <color indexed="63"/>
      </right>
      <top style="thick">
        <color indexed="12"/>
      </top>
      <bottom style="thick">
        <color indexed="12"/>
      </bottom>
    </border>
    <border>
      <left>
        <color indexed="63"/>
      </left>
      <right>
        <color indexed="63"/>
      </right>
      <top>
        <color indexed="63"/>
      </top>
      <bottom style="thick">
        <color indexed="12"/>
      </bottom>
    </border>
    <border>
      <left style="thin"/>
      <right style="thin"/>
      <top style="thin"/>
      <bottom style="thin"/>
    </border>
    <border>
      <left>
        <color indexed="63"/>
      </left>
      <right style="thick">
        <color indexed="12"/>
      </right>
      <top>
        <color indexed="63"/>
      </top>
      <bottom>
        <color indexed="63"/>
      </bottom>
    </border>
    <border>
      <left>
        <color indexed="63"/>
      </left>
      <right style="thick">
        <color indexed="12"/>
      </right>
      <top style="thick">
        <color indexed="12"/>
      </top>
      <bottom style="thick">
        <color indexed="12"/>
      </bottom>
    </border>
    <border>
      <left style="thin"/>
      <right style="thick">
        <color indexed="12"/>
      </right>
      <top style="thin"/>
      <bottom style="thin"/>
    </border>
    <border>
      <left style="thick">
        <color indexed="12"/>
      </left>
      <right>
        <color indexed="63"/>
      </right>
      <top>
        <color indexed="63"/>
      </top>
      <bottom style="thick">
        <color indexed="12"/>
      </bottom>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style="thick">
        <color indexed="12"/>
      </left>
      <right style="thick">
        <color indexed="12"/>
      </right>
      <top>
        <color indexed="63"/>
      </top>
      <bottom style="thick">
        <color indexed="12"/>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ck"/>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3" fillId="0" borderId="0">
      <alignment/>
      <protection/>
    </xf>
    <xf numFmtId="0" fontId="23" fillId="0" borderId="0">
      <alignment/>
      <protection/>
    </xf>
    <xf numFmtId="9" fontId="0" fillId="0" borderId="0" applyFont="0" applyFill="0" applyBorder="0" applyAlignment="0" applyProtection="0"/>
  </cellStyleXfs>
  <cellXfs count="466">
    <xf numFmtId="0" fontId="0" fillId="0" borderId="0" xfId="0" applyAlignment="1">
      <alignment/>
    </xf>
    <xf numFmtId="0" fontId="0" fillId="0" borderId="0" xfId="0" applyAlignment="1">
      <alignment wrapText="1"/>
    </xf>
    <xf numFmtId="1" fontId="0" fillId="0" borderId="0" xfId="0" applyNumberFormat="1" applyAlignment="1">
      <alignment horizontal="center"/>
    </xf>
    <xf numFmtId="0" fontId="0" fillId="0" borderId="0" xfId="0" applyFont="1" applyAlignment="1">
      <alignment horizontal="center"/>
    </xf>
    <xf numFmtId="0" fontId="0" fillId="0" borderId="1" xfId="0" applyFont="1" applyBorder="1" applyAlignment="1">
      <alignment horizontal="center"/>
    </xf>
    <xf numFmtId="0" fontId="4" fillId="0" borderId="0" xfId="0" applyFont="1" applyAlignment="1">
      <alignment horizontal="center" wrapText="1"/>
    </xf>
    <xf numFmtId="0" fontId="4" fillId="0" borderId="2" xfId="0" applyFont="1" applyBorder="1" applyAlignment="1">
      <alignment horizontal="center" wrapText="1"/>
    </xf>
    <xf numFmtId="167" fontId="4" fillId="0" borderId="2" xfId="0" applyNumberFormat="1" applyFont="1" applyBorder="1" applyAlignment="1">
      <alignment horizontal="center" wrapText="1"/>
    </xf>
    <xf numFmtId="1" fontId="4" fillId="0" borderId="2" xfId="0" applyNumberFormat="1" applyFont="1" applyBorder="1" applyAlignment="1">
      <alignment horizontal="center" wrapText="1"/>
    </xf>
    <xf numFmtId="0" fontId="0" fillId="0" borderId="2" xfId="0" applyFont="1" applyBorder="1" applyAlignment="1">
      <alignment horizontal="center" textRotation="90"/>
    </xf>
    <xf numFmtId="0" fontId="5" fillId="0" borderId="0" xfId="0" applyFont="1" applyAlignment="1">
      <alignment horizontal="left" wrapText="1"/>
    </xf>
    <xf numFmtId="1" fontId="5" fillId="0" borderId="0" xfId="0" applyNumberFormat="1" applyFont="1" applyAlignment="1">
      <alignment horizontal="center" wrapText="1"/>
    </xf>
    <xf numFmtId="0" fontId="0" fillId="0" borderId="0" xfId="0" applyFont="1" applyBorder="1" applyAlignment="1">
      <alignment horizontal="center"/>
    </xf>
    <xf numFmtId="0" fontId="0" fillId="0" borderId="0" xfId="0" applyFont="1" applyAlignment="1">
      <alignment/>
    </xf>
    <xf numFmtId="1" fontId="0" fillId="0" borderId="0" xfId="0" applyNumberFormat="1" applyFont="1" applyAlignment="1">
      <alignment horizontal="center"/>
    </xf>
    <xf numFmtId="0" fontId="8" fillId="0" borderId="0" xfId="0" applyFont="1" applyAlignment="1">
      <alignment/>
    </xf>
    <xf numFmtId="0" fontId="0" fillId="0" borderId="3" xfId="0" applyBorder="1" applyAlignment="1">
      <alignment wrapText="1"/>
    </xf>
    <xf numFmtId="0" fontId="0" fillId="0" borderId="3" xfId="0" applyFont="1" applyBorder="1" applyAlignment="1">
      <alignment wrapText="1"/>
    </xf>
    <xf numFmtId="0" fontId="4" fillId="0" borderId="4" xfId="0" applyFont="1" applyBorder="1" applyAlignment="1">
      <alignment horizontal="center" wrapText="1"/>
    </xf>
    <xf numFmtId="0" fontId="0" fillId="2" borderId="0" xfId="0" applyFont="1" applyFill="1" applyAlignment="1">
      <alignment horizontal="center"/>
    </xf>
    <xf numFmtId="0" fontId="0" fillId="2" borderId="0" xfId="0" applyFont="1" applyFill="1" applyBorder="1" applyAlignment="1">
      <alignment horizontal="center"/>
    </xf>
    <xf numFmtId="0" fontId="0" fillId="2" borderId="3" xfId="0" applyFill="1" applyBorder="1" applyAlignment="1">
      <alignment wrapText="1"/>
    </xf>
    <xf numFmtId="0" fontId="0" fillId="0" borderId="5" xfId="0" applyFont="1" applyBorder="1" applyAlignment="1">
      <alignment horizontal="center" textRotation="90"/>
    </xf>
    <xf numFmtId="0" fontId="0" fillId="2" borderId="1" xfId="0" applyFont="1" applyFill="1" applyBorder="1" applyAlignment="1">
      <alignment horizontal="center"/>
    </xf>
    <xf numFmtId="0" fontId="0" fillId="0" borderId="1" xfId="0" applyFont="1" applyFill="1" applyBorder="1" applyAlignment="1">
      <alignment horizontal="center"/>
    </xf>
    <xf numFmtId="0" fontId="0" fillId="0" borderId="0" xfId="0" applyFont="1" applyFill="1" applyAlignment="1">
      <alignment horizontal="center"/>
    </xf>
    <xf numFmtId="0" fontId="0" fillId="0" borderId="0" xfId="0" applyFont="1" applyFill="1" applyBorder="1" applyAlignment="1">
      <alignment horizontal="center"/>
    </xf>
    <xf numFmtId="0" fontId="0" fillId="0" borderId="3" xfId="0" applyFill="1" applyBorder="1" applyAlignment="1">
      <alignment wrapText="1"/>
    </xf>
    <xf numFmtId="0" fontId="0" fillId="0" borderId="0" xfId="0" applyFill="1" applyAlignment="1">
      <alignment/>
    </xf>
    <xf numFmtId="0" fontId="0" fillId="2" borderId="3" xfId="0" applyFont="1" applyFill="1" applyBorder="1" applyAlignment="1">
      <alignment wrapText="1"/>
    </xf>
    <xf numFmtId="0" fontId="8" fillId="0" borderId="1" xfId="0" applyFont="1" applyBorder="1" applyAlignment="1">
      <alignment horizontal="center"/>
    </xf>
    <xf numFmtId="0" fontId="8" fillId="0" borderId="0" xfId="0" applyFont="1" applyAlignment="1">
      <alignment horizontal="center"/>
    </xf>
    <xf numFmtId="0" fontId="8" fillId="0" borderId="0" xfId="0" applyFont="1" applyBorder="1" applyAlignment="1">
      <alignment horizontal="center"/>
    </xf>
    <xf numFmtId="0" fontId="8" fillId="0" borderId="3" xfId="0" applyFont="1" applyBorder="1" applyAlignment="1">
      <alignment wrapText="1"/>
    </xf>
    <xf numFmtId="167" fontId="5" fillId="0" borderId="0" xfId="0" applyNumberFormat="1" applyFont="1" applyAlignment="1">
      <alignment horizontal="center" wrapText="1"/>
    </xf>
    <xf numFmtId="167" fontId="0" fillId="0" borderId="0" xfId="0" applyNumberFormat="1" applyAlignment="1">
      <alignment horizontal="center"/>
    </xf>
    <xf numFmtId="167" fontId="0" fillId="2" borderId="0" xfId="0" applyNumberFormat="1" applyFill="1" applyAlignment="1">
      <alignment horizontal="center"/>
    </xf>
    <xf numFmtId="167" fontId="8" fillId="0" borderId="0" xfId="0" applyNumberFormat="1" applyFont="1" applyAlignment="1">
      <alignment horizontal="center"/>
    </xf>
    <xf numFmtId="167" fontId="0" fillId="0" borderId="0" xfId="0" applyNumberFormat="1" applyFill="1" applyAlignment="1">
      <alignment horizontal="center"/>
    </xf>
    <xf numFmtId="167" fontId="5" fillId="0" borderId="0" xfId="0" applyNumberFormat="1" applyFont="1" applyAlignment="1">
      <alignment horizontal="center"/>
    </xf>
    <xf numFmtId="167" fontId="0" fillId="0" borderId="0" xfId="0" applyNumberFormat="1" applyFont="1" applyAlignment="1">
      <alignment horizontal="center"/>
    </xf>
    <xf numFmtId="0" fontId="8" fillId="0" borderId="0" xfId="0" applyFont="1" applyFill="1" applyAlignment="1">
      <alignment horizontal="left" wrapText="1"/>
    </xf>
    <xf numFmtId="167" fontId="8" fillId="0" borderId="0" xfId="0" applyNumberFormat="1" applyFont="1" applyFill="1" applyAlignment="1">
      <alignment horizontal="center"/>
    </xf>
    <xf numFmtId="1" fontId="8" fillId="0" borderId="0" xfId="0" applyNumberFormat="1" applyFont="1" applyFill="1" applyAlignment="1">
      <alignment horizontal="center"/>
    </xf>
    <xf numFmtId="0" fontId="5" fillId="0" borderId="1" xfId="0" applyFont="1" applyBorder="1" applyAlignment="1">
      <alignment horizontal="center"/>
    </xf>
    <xf numFmtId="0" fontId="5" fillId="0" borderId="0" xfId="0" applyFont="1" applyAlignment="1">
      <alignment horizontal="center"/>
    </xf>
    <xf numFmtId="0" fontId="5" fillId="0" borderId="0" xfId="0" applyFont="1" applyBorder="1" applyAlignment="1">
      <alignment horizontal="center"/>
    </xf>
    <xf numFmtId="0" fontId="5" fillId="0" borderId="3" xfId="0" applyFont="1" applyBorder="1" applyAlignment="1">
      <alignment wrapText="1"/>
    </xf>
    <xf numFmtId="0" fontId="5" fillId="0" borderId="0" xfId="0" applyFont="1" applyAlignment="1">
      <alignment/>
    </xf>
    <xf numFmtId="167" fontId="0" fillId="0" borderId="0" xfId="0" applyNumberFormat="1" applyFont="1" applyFill="1" applyAlignment="1">
      <alignment horizontal="center"/>
    </xf>
    <xf numFmtId="1" fontId="0" fillId="0" borderId="0" xfId="0" applyNumberFormat="1" applyFont="1" applyFill="1" applyAlignment="1">
      <alignment horizontal="center"/>
    </xf>
    <xf numFmtId="0" fontId="0" fillId="0" borderId="3" xfId="0" applyFont="1" applyFill="1" applyBorder="1" applyAlignment="1">
      <alignment wrapText="1"/>
    </xf>
    <xf numFmtId="0" fontId="0" fillId="0" borderId="0" xfId="0" applyFont="1" applyFill="1" applyAlignment="1">
      <alignment/>
    </xf>
    <xf numFmtId="0" fontId="9" fillId="0" borderId="0" xfId="0" applyFont="1" applyAlignment="1">
      <alignment horizontal="left" wrapText="1"/>
    </xf>
    <xf numFmtId="15" fontId="9" fillId="0" borderId="0" xfId="0" applyNumberFormat="1" applyFont="1" applyAlignment="1">
      <alignment horizontal="right"/>
    </xf>
    <xf numFmtId="0" fontId="10" fillId="0" borderId="0" xfId="0" applyFont="1" applyAlignment="1">
      <alignment/>
    </xf>
    <xf numFmtId="15" fontId="10" fillId="0" borderId="0" xfId="0" applyNumberFormat="1" applyFont="1" applyAlignment="1">
      <alignment horizontal="right"/>
    </xf>
    <xf numFmtId="0" fontId="11" fillId="0" borderId="0" xfId="0" applyFont="1" applyAlignment="1">
      <alignment/>
    </xf>
    <xf numFmtId="15" fontId="11" fillId="0" borderId="0" xfId="0" applyNumberFormat="1" applyFont="1" applyAlignment="1">
      <alignment horizontal="right"/>
    </xf>
    <xf numFmtId="0" fontId="11" fillId="0" borderId="0" xfId="0" applyFont="1" applyAlignment="1">
      <alignment horizontal="left" wrapText="1"/>
    </xf>
    <xf numFmtId="167" fontId="5" fillId="0" borderId="0" xfId="0" applyNumberFormat="1" applyFont="1" applyFill="1" applyAlignment="1">
      <alignment horizontal="center"/>
    </xf>
    <xf numFmtId="0" fontId="0" fillId="0" borderId="0" xfId="0" applyFont="1" applyAlignment="1">
      <alignment horizontal="left" wrapText="1"/>
    </xf>
    <xf numFmtId="0" fontId="12" fillId="0" borderId="0" xfId="0" applyFont="1" applyAlignment="1">
      <alignment/>
    </xf>
    <xf numFmtId="0" fontId="0" fillId="2" borderId="0" xfId="0" applyFont="1" applyFill="1" applyAlignment="1">
      <alignment horizontal="left" wrapText="1"/>
    </xf>
    <xf numFmtId="0" fontId="0" fillId="0" borderId="0" xfId="0" applyFont="1" applyFill="1" applyAlignment="1">
      <alignment horizontal="left" wrapText="1"/>
    </xf>
    <xf numFmtId="0" fontId="11" fillId="0" borderId="6" xfId="0" applyFont="1" applyBorder="1" applyAlignment="1">
      <alignment horizontal="center" wrapText="1"/>
    </xf>
    <xf numFmtId="0" fontId="11" fillId="0" borderId="0" xfId="0" applyFont="1" applyAlignment="1">
      <alignment horizontal="center"/>
    </xf>
    <xf numFmtId="167" fontId="4" fillId="0" borderId="0" xfId="0" applyNumberFormat="1" applyFont="1" applyFill="1" applyAlignment="1">
      <alignment horizontal="center"/>
    </xf>
    <xf numFmtId="16" fontId="0" fillId="0" borderId="3" xfId="0" applyNumberFormat="1" applyFill="1" applyBorder="1" applyAlignment="1">
      <alignment wrapText="1"/>
    </xf>
    <xf numFmtId="0" fontId="5" fillId="0" borderId="0" xfId="0" applyFont="1" applyFill="1" applyAlignment="1">
      <alignment horizontal="left" wrapText="1"/>
    </xf>
    <xf numFmtId="0" fontId="0" fillId="2" borderId="0" xfId="0" applyFill="1" applyAlignment="1">
      <alignment/>
    </xf>
    <xf numFmtId="0" fontId="3" fillId="0" borderId="3" xfId="0" applyFont="1" applyFill="1" applyBorder="1" applyAlignment="1">
      <alignment wrapText="1"/>
    </xf>
    <xf numFmtId="0" fontId="5" fillId="0" borderId="3" xfId="0" applyFont="1" applyFill="1" applyBorder="1" applyAlignment="1">
      <alignment wrapText="1"/>
    </xf>
    <xf numFmtId="0" fontId="8" fillId="0" borderId="1" xfId="0" applyFont="1" applyFill="1" applyBorder="1" applyAlignment="1">
      <alignment horizontal="center"/>
    </xf>
    <xf numFmtId="0" fontId="8" fillId="0" borderId="0" xfId="0" applyFont="1" applyFill="1" applyAlignment="1">
      <alignment horizontal="center"/>
    </xf>
    <xf numFmtId="0" fontId="8" fillId="0" borderId="0" xfId="0" applyFont="1" applyFill="1" applyBorder="1" applyAlignment="1">
      <alignment horizontal="center"/>
    </xf>
    <xf numFmtId="0" fontId="8" fillId="0" borderId="3" xfId="0" applyFont="1" applyFill="1" applyBorder="1" applyAlignment="1">
      <alignment wrapText="1"/>
    </xf>
    <xf numFmtId="0" fontId="8" fillId="0" borderId="0" xfId="0" applyFont="1" applyFill="1" applyAlignment="1">
      <alignment/>
    </xf>
    <xf numFmtId="167" fontId="12" fillId="0" borderId="0" xfId="0" applyNumberFormat="1" applyFont="1" applyFill="1" applyAlignment="1">
      <alignment horizontal="center"/>
    </xf>
    <xf numFmtId="1" fontId="12" fillId="0" borderId="0" xfId="0" applyNumberFormat="1" applyFont="1" applyFill="1" applyAlignment="1">
      <alignment horizontal="center"/>
    </xf>
    <xf numFmtId="0" fontId="3" fillId="0" borderId="1" xfId="0" applyFont="1" applyFill="1" applyBorder="1" applyAlignment="1">
      <alignment horizontal="center"/>
    </xf>
    <xf numFmtId="0" fontId="3" fillId="0" borderId="0" xfId="0" applyFont="1" applyFill="1" applyAlignment="1">
      <alignment horizontal="center"/>
    </xf>
    <xf numFmtId="0" fontId="3" fillId="0" borderId="0" xfId="0" applyFont="1" applyFill="1" applyBorder="1" applyAlignment="1">
      <alignment horizontal="center"/>
    </xf>
    <xf numFmtId="167" fontId="0" fillId="0" borderId="0" xfId="0" applyNumberFormat="1" applyAlignment="1">
      <alignment/>
    </xf>
    <xf numFmtId="167" fontId="0" fillId="0" borderId="7" xfId="0" applyNumberFormat="1" applyBorder="1" applyAlignment="1">
      <alignment horizontal="center"/>
    </xf>
    <xf numFmtId="167" fontId="0" fillId="2" borderId="0" xfId="0" applyNumberFormat="1" applyFill="1" applyBorder="1" applyAlignment="1">
      <alignment horizontal="center"/>
    </xf>
    <xf numFmtId="0" fontId="0" fillId="3" borderId="0" xfId="0" applyFont="1" applyFill="1" applyAlignment="1">
      <alignment horizontal="left" wrapText="1"/>
    </xf>
    <xf numFmtId="0" fontId="0" fillId="3" borderId="0" xfId="0" applyFont="1" applyFill="1" applyBorder="1" applyAlignment="1">
      <alignment horizontal="center"/>
    </xf>
    <xf numFmtId="0" fontId="0" fillId="3" borderId="0" xfId="0" applyFont="1" applyFill="1" applyAlignment="1">
      <alignment horizontal="center"/>
    </xf>
    <xf numFmtId="0" fontId="0" fillId="3" borderId="3" xfId="0" applyFont="1" applyFill="1" applyBorder="1" applyAlignment="1">
      <alignment wrapText="1"/>
    </xf>
    <xf numFmtId="167" fontId="0" fillId="0" borderId="8" xfId="0" applyNumberFormat="1" applyBorder="1" applyAlignment="1">
      <alignment horizontal="center"/>
    </xf>
    <xf numFmtId="167" fontId="4" fillId="0" borderId="9" xfId="0" applyNumberFormat="1" applyFont="1" applyBorder="1" applyAlignment="1">
      <alignment horizontal="center" wrapText="1"/>
    </xf>
    <xf numFmtId="167" fontId="5" fillId="0" borderId="8" xfId="0" applyNumberFormat="1" applyFont="1" applyBorder="1" applyAlignment="1">
      <alignment horizontal="center"/>
    </xf>
    <xf numFmtId="167" fontId="0" fillId="2" borderId="8" xfId="0" applyNumberFormat="1" applyFill="1" applyBorder="1" applyAlignment="1">
      <alignment horizontal="center"/>
    </xf>
    <xf numFmtId="167" fontId="0" fillId="0" borderId="8" xfId="0" applyNumberFormat="1" applyFill="1" applyBorder="1" applyAlignment="1">
      <alignment horizontal="center"/>
    </xf>
    <xf numFmtId="167" fontId="8" fillId="0" borderId="8" xfId="0" applyNumberFormat="1" applyFont="1" applyFill="1" applyBorder="1" applyAlignment="1">
      <alignment horizontal="center"/>
    </xf>
    <xf numFmtId="167" fontId="0" fillId="0" borderId="10" xfId="0" applyNumberFormat="1" applyFill="1" applyBorder="1" applyAlignment="1">
      <alignment horizontal="center"/>
    </xf>
    <xf numFmtId="167" fontId="8" fillId="0" borderId="8" xfId="0" applyNumberFormat="1" applyFont="1" applyBorder="1" applyAlignment="1">
      <alignment horizontal="center"/>
    </xf>
    <xf numFmtId="167" fontId="5" fillId="0" borderId="8" xfId="0" applyNumberFormat="1" applyFont="1" applyFill="1" applyBorder="1" applyAlignment="1">
      <alignment horizontal="center"/>
    </xf>
    <xf numFmtId="167" fontId="0" fillId="0" borderId="8" xfId="0" applyNumberFormat="1" applyFont="1" applyFill="1" applyBorder="1" applyAlignment="1">
      <alignment horizontal="center"/>
    </xf>
    <xf numFmtId="167" fontId="4" fillId="0" borderId="8" xfId="0" applyNumberFormat="1" applyFont="1" applyFill="1" applyBorder="1" applyAlignment="1">
      <alignment horizontal="center"/>
    </xf>
    <xf numFmtId="167" fontId="0" fillId="0" borderId="8" xfId="0" applyNumberFormat="1" applyFont="1" applyBorder="1" applyAlignment="1">
      <alignment horizontal="center"/>
    </xf>
    <xf numFmtId="167" fontId="0" fillId="3" borderId="0" xfId="0" applyNumberFormat="1" applyFill="1" applyBorder="1" applyAlignment="1">
      <alignment horizontal="center"/>
    </xf>
    <xf numFmtId="0" fontId="0" fillId="0" borderId="0" xfId="0" applyBorder="1" applyAlignment="1">
      <alignment horizontal="center"/>
    </xf>
    <xf numFmtId="0" fontId="0" fillId="0" borderId="0" xfId="0" applyBorder="1" applyAlignment="1">
      <alignment wrapText="1"/>
    </xf>
    <xf numFmtId="0" fontId="0" fillId="3" borderId="3" xfId="0" applyFill="1" applyBorder="1" applyAlignment="1">
      <alignment wrapText="1"/>
    </xf>
    <xf numFmtId="0" fontId="5" fillId="0" borderId="0" xfId="0" applyFont="1" applyAlignment="1">
      <alignment horizontal="center" wrapText="1"/>
    </xf>
    <xf numFmtId="1" fontId="0" fillId="0" borderId="0" xfId="0" applyNumberFormat="1" applyFont="1" applyFill="1" applyBorder="1" applyAlignment="1">
      <alignment horizontal="center"/>
    </xf>
    <xf numFmtId="0" fontId="5" fillId="0" borderId="0" xfId="0" applyFont="1" applyFill="1" applyBorder="1" applyAlignment="1">
      <alignment horizontal="center"/>
    </xf>
    <xf numFmtId="0" fontId="5" fillId="0" borderId="0" xfId="0" applyFont="1" applyFill="1" applyAlignment="1">
      <alignment horizontal="center"/>
    </xf>
    <xf numFmtId="0" fontId="5" fillId="0" borderId="0" xfId="0" applyFont="1" applyFill="1" applyAlignment="1">
      <alignment/>
    </xf>
    <xf numFmtId="1" fontId="0" fillId="2" borderId="0" xfId="0" applyNumberFormat="1" applyFill="1" applyBorder="1" applyAlignment="1">
      <alignment horizontal="center"/>
    </xf>
    <xf numFmtId="0" fontId="0" fillId="0" borderId="9" xfId="0" applyFont="1" applyBorder="1" applyAlignment="1">
      <alignment horizontal="center" textRotation="90" wrapText="1"/>
    </xf>
    <xf numFmtId="0" fontId="0" fillId="0" borderId="2" xfId="0" applyFont="1" applyBorder="1" applyAlignment="1">
      <alignment horizontal="center" textRotation="90" wrapText="1"/>
    </xf>
    <xf numFmtId="0" fontId="0" fillId="2" borderId="0" xfId="0" applyFill="1" applyBorder="1" applyAlignment="1">
      <alignment horizontal="center"/>
    </xf>
    <xf numFmtId="0" fontId="0" fillId="0" borderId="0" xfId="0" applyFill="1" applyBorder="1" applyAlignment="1">
      <alignment horizontal="center"/>
    </xf>
    <xf numFmtId="0" fontId="0" fillId="3" borderId="0" xfId="0" applyFill="1" applyBorder="1" applyAlignment="1">
      <alignment horizontal="center"/>
    </xf>
    <xf numFmtId="167" fontId="0" fillId="4" borderId="0" xfId="0" applyNumberFormat="1" applyFill="1" applyAlignment="1">
      <alignment horizontal="center"/>
    </xf>
    <xf numFmtId="167" fontId="0" fillId="4" borderId="8" xfId="0" applyNumberFormat="1" applyFill="1" applyBorder="1" applyAlignment="1">
      <alignment horizontal="center"/>
    </xf>
    <xf numFmtId="167" fontId="4" fillId="3" borderId="8" xfId="0" applyNumberFormat="1" applyFont="1" applyFill="1" applyBorder="1" applyAlignment="1">
      <alignment horizontal="center"/>
    </xf>
    <xf numFmtId="1" fontId="0" fillId="3" borderId="7" xfId="0" applyNumberFormat="1" applyFont="1" applyFill="1" applyBorder="1" applyAlignment="1">
      <alignment horizontal="center"/>
    </xf>
    <xf numFmtId="1" fontId="0" fillId="2" borderId="7" xfId="0" applyNumberFormat="1" applyFont="1" applyFill="1" applyBorder="1" applyAlignment="1">
      <alignment horizontal="center"/>
    </xf>
    <xf numFmtId="167" fontId="4" fillId="2" borderId="8" xfId="0" applyNumberFormat="1" applyFont="1" applyFill="1" applyBorder="1" applyAlignment="1">
      <alignment horizontal="center"/>
    </xf>
    <xf numFmtId="167" fontId="0" fillId="0" borderId="0" xfId="0" applyNumberFormat="1" applyFont="1" applyFill="1" applyAlignment="1">
      <alignment horizontal="center" wrapText="1"/>
    </xf>
    <xf numFmtId="1" fontId="0" fillId="0" borderId="0" xfId="0" applyNumberFormat="1" applyFont="1" applyFill="1" applyAlignment="1">
      <alignment horizontal="center" wrapText="1"/>
    </xf>
    <xf numFmtId="167" fontId="0" fillId="0" borderId="8" xfId="0" applyNumberFormat="1" applyFont="1" applyFill="1" applyBorder="1" applyAlignment="1">
      <alignment horizontal="center" wrapText="1"/>
    </xf>
    <xf numFmtId="0" fontId="0" fillId="0" borderId="0" xfId="0" applyFont="1" applyFill="1" applyAlignment="1">
      <alignment wrapText="1"/>
    </xf>
    <xf numFmtId="0" fontId="13" fillId="0" borderId="0" xfId="0" applyFont="1" applyAlignment="1">
      <alignment/>
    </xf>
    <xf numFmtId="15" fontId="13" fillId="0" borderId="0" xfId="0" applyNumberFormat="1" applyFont="1" applyAlignment="1">
      <alignment horizontal="right"/>
    </xf>
    <xf numFmtId="0" fontId="13" fillId="0" borderId="0" xfId="0" applyFont="1" applyAlignment="1">
      <alignment horizontal="left" wrapText="1"/>
    </xf>
    <xf numFmtId="1" fontId="0" fillId="0" borderId="7" xfId="0" applyNumberFormat="1" applyFont="1" applyFill="1" applyBorder="1" applyAlignment="1">
      <alignment horizontal="center"/>
    </xf>
    <xf numFmtId="167" fontId="12" fillId="0" borderId="8" xfId="0" applyNumberFormat="1" applyFont="1" applyFill="1" applyBorder="1" applyAlignment="1">
      <alignment horizontal="center"/>
    </xf>
    <xf numFmtId="0" fontId="5" fillId="3" borderId="0" xfId="0" applyFont="1" applyFill="1" applyAlignment="1">
      <alignment horizontal="left" wrapText="1"/>
    </xf>
    <xf numFmtId="167" fontId="5" fillId="3" borderId="0" xfId="0" applyNumberFormat="1" applyFont="1" applyFill="1" applyAlignment="1">
      <alignment horizontal="center"/>
    </xf>
    <xf numFmtId="0" fontId="5" fillId="3" borderId="0" xfId="0" applyFont="1" applyFill="1" applyBorder="1" applyAlignment="1">
      <alignment horizontal="center"/>
    </xf>
    <xf numFmtId="167" fontId="6" fillId="5" borderId="0" xfId="0" applyNumberFormat="1" applyFont="1" applyFill="1" applyBorder="1" applyAlignment="1">
      <alignment horizontal="center" wrapText="1"/>
    </xf>
    <xf numFmtId="167" fontId="6" fillId="5" borderId="8" xfId="0" applyNumberFormat="1" applyFont="1" applyFill="1" applyBorder="1" applyAlignment="1">
      <alignment horizontal="center" wrapText="1"/>
    </xf>
    <xf numFmtId="0" fontId="7" fillId="5" borderId="0" xfId="0" applyFont="1" applyFill="1" applyBorder="1" applyAlignment="1">
      <alignment horizontal="center" textRotation="90"/>
    </xf>
    <xf numFmtId="0" fontId="7" fillId="5" borderId="0" xfId="0" applyFont="1" applyFill="1" applyBorder="1" applyAlignment="1">
      <alignment horizontal="center" textRotation="90" wrapText="1"/>
    </xf>
    <xf numFmtId="0" fontId="7" fillId="5" borderId="1" xfId="0" applyFont="1" applyFill="1" applyBorder="1" applyAlignment="1">
      <alignment horizontal="center" textRotation="90"/>
    </xf>
    <xf numFmtId="0" fontId="6" fillId="5" borderId="3" xfId="0" applyFont="1" applyFill="1" applyBorder="1" applyAlignment="1">
      <alignment horizontal="center" wrapText="1"/>
    </xf>
    <xf numFmtId="0" fontId="6" fillId="5" borderId="0" xfId="0" applyFont="1" applyFill="1" applyAlignment="1">
      <alignment horizontal="center" wrapText="1"/>
    </xf>
    <xf numFmtId="0" fontId="0" fillId="4" borderId="0" xfId="0" applyFont="1" applyFill="1" applyAlignment="1">
      <alignment horizontal="center"/>
    </xf>
    <xf numFmtId="0" fontId="0" fillId="4" borderId="0" xfId="0" applyFont="1" applyFill="1" applyBorder="1" applyAlignment="1">
      <alignment horizontal="center"/>
    </xf>
    <xf numFmtId="0" fontId="0" fillId="4" borderId="0" xfId="0" applyFill="1" applyBorder="1" applyAlignment="1">
      <alignment horizontal="center"/>
    </xf>
    <xf numFmtId="0" fontId="0" fillId="4" borderId="1" xfId="0" applyFont="1" applyFill="1" applyBorder="1" applyAlignment="1">
      <alignment horizontal="center"/>
    </xf>
    <xf numFmtId="0" fontId="0" fillId="4" borderId="3" xfId="0" applyFill="1" applyBorder="1" applyAlignment="1">
      <alignment wrapText="1"/>
    </xf>
    <xf numFmtId="0" fontId="0" fillId="4" borderId="0" xfId="0" applyFill="1" applyAlignment="1">
      <alignment/>
    </xf>
    <xf numFmtId="167" fontId="0" fillId="3" borderId="0" xfId="0" applyNumberFormat="1" applyFont="1" applyFill="1" applyAlignment="1">
      <alignment horizontal="center"/>
    </xf>
    <xf numFmtId="1" fontId="3" fillId="0" borderId="0" xfId="0" applyNumberFormat="1" applyFont="1" applyFill="1" applyBorder="1" applyAlignment="1">
      <alignment horizontal="center"/>
    </xf>
    <xf numFmtId="167" fontId="0" fillId="4" borderId="0" xfId="0" applyNumberFormat="1" applyFont="1" applyFill="1" applyAlignment="1">
      <alignment horizontal="center"/>
    </xf>
    <xf numFmtId="1" fontId="0" fillId="4" borderId="0" xfId="0" applyNumberFormat="1" applyFont="1" applyFill="1" applyBorder="1" applyAlignment="1">
      <alignment horizontal="center"/>
    </xf>
    <xf numFmtId="167" fontId="0" fillId="4" borderId="8" xfId="0" applyNumberFormat="1" applyFont="1" applyFill="1" applyBorder="1" applyAlignment="1">
      <alignment horizontal="center"/>
    </xf>
    <xf numFmtId="0" fontId="0" fillId="4" borderId="3" xfId="0" applyFont="1" applyFill="1" applyBorder="1" applyAlignment="1">
      <alignment wrapText="1"/>
    </xf>
    <xf numFmtId="0" fontId="0" fillId="4" borderId="0" xfId="0" applyFont="1" applyFill="1" applyAlignment="1">
      <alignment/>
    </xf>
    <xf numFmtId="0" fontId="0" fillId="0" borderId="0" xfId="0" applyFont="1" applyAlignment="1">
      <alignment wrapText="1"/>
    </xf>
    <xf numFmtId="15" fontId="4" fillId="0" borderId="2" xfId="0" applyNumberFormat="1" applyFont="1" applyBorder="1" applyAlignment="1">
      <alignment horizontal="center" wrapText="1"/>
    </xf>
    <xf numFmtId="15" fontId="0" fillId="0" borderId="0" xfId="0" applyNumberFormat="1" applyAlignment="1">
      <alignment wrapText="1"/>
    </xf>
    <xf numFmtId="0" fontId="0" fillId="0" borderId="5" xfId="0" applyFont="1" applyBorder="1" applyAlignment="1">
      <alignment horizontal="center" textRotation="90" wrapText="1"/>
    </xf>
    <xf numFmtId="0" fontId="0" fillId="0" borderId="1" xfId="0" applyBorder="1" applyAlignment="1">
      <alignment wrapText="1"/>
    </xf>
    <xf numFmtId="0" fontId="0" fillId="0" borderId="8" xfId="0" applyBorder="1" applyAlignment="1">
      <alignment wrapText="1"/>
    </xf>
    <xf numFmtId="0" fontId="0" fillId="0" borderId="0" xfId="0" applyAlignment="1">
      <alignment/>
    </xf>
    <xf numFmtId="15" fontId="0" fillId="0" borderId="0" xfId="0" applyNumberFormat="1" applyAlignment="1">
      <alignment/>
    </xf>
    <xf numFmtId="0" fontId="4" fillId="0" borderId="5" xfId="0" applyFont="1" applyBorder="1" applyAlignment="1">
      <alignment/>
    </xf>
    <xf numFmtId="0" fontId="0" fillId="0" borderId="2" xfId="0" applyBorder="1" applyAlignment="1">
      <alignment/>
    </xf>
    <xf numFmtId="0" fontId="0" fillId="0" borderId="9" xfId="0" applyBorder="1" applyAlignment="1">
      <alignment/>
    </xf>
    <xf numFmtId="0" fontId="0" fillId="0" borderId="11" xfId="0" applyBorder="1" applyAlignment="1">
      <alignment/>
    </xf>
    <xf numFmtId="1" fontId="0" fillId="0" borderId="0" xfId="0" applyNumberFormat="1" applyAlignment="1">
      <alignment horizontal="center" wrapText="1"/>
    </xf>
    <xf numFmtId="15" fontId="4" fillId="0" borderId="0" xfId="0" applyNumberFormat="1" applyFont="1" applyAlignment="1">
      <alignment wrapText="1"/>
    </xf>
    <xf numFmtId="1" fontId="4" fillId="0" borderId="0" xfId="0" applyNumberFormat="1" applyFont="1" applyAlignment="1">
      <alignment horizontal="center" wrapText="1"/>
    </xf>
    <xf numFmtId="1" fontId="0" fillId="3" borderId="0" xfId="0" applyNumberFormat="1" applyFont="1" applyFill="1" applyBorder="1" applyAlignment="1">
      <alignment horizontal="center"/>
    </xf>
    <xf numFmtId="167" fontId="0" fillId="3" borderId="8" xfId="0" applyNumberFormat="1" applyFont="1" applyFill="1" applyBorder="1" applyAlignment="1">
      <alignment horizontal="center"/>
    </xf>
    <xf numFmtId="167" fontId="4" fillId="3" borderId="0" xfId="0" applyNumberFormat="1" applyFont="1" applyFill="1" applyAlignment="1">
      <alignment horizontal="center"/>
    </xf>
    <xf numFmtId="167" fontId="0" fillId="6" borderId="8" xfId="0" applyNumberFormat="1" applyFill="1" applyBorder="1" applyAlignment="1">
      <alignment horizontal="center"/>
    </xf>
    <xf numFmtId="0" fontId="0" fillId="6" borderId="0" xfId="0" applyFont="1" applyFill="1" applyBorder="1" applyAlignment="1">
      <alignment horizontal="center"/>
    </xf>
    <xf numFmtId="0" fontId="0" fillId="6" borderId="0" xfId="0" applyFill="1" applyBorder="1" applyAlignment="1">
      <alignment horizontal="center"/>
    </xf>
    <xf numFmtId="0" fontId="0" fillId="6" borderId="0" xfId="0" applyFont="1" applyFill="1" applyAlignment="1">
      <alignment horizontal="center"/>
    </xf>
    <xf numFmtId="0" fontId="0" fillId="6" borderId="1" xfId="0" applyFont="1" applyFill="1" applyBorder="1" applyAlignment="1">
      <alignment horizontal="center"/>
    </xf>
    <xf numFmtId="0" fontId="0" fillId="6" borderId="3" xfId="0" applyFill="1" applyBorder="1" applyAlignment="1">
      <alignment wrapText="1"/>
    </xf>
    <xf numFmtId="167" fontId="4" fillId="0" borderId="8" xfId="0" applyNumberFormat="1" applyFont="1" applyBorder="1" applyAlignment="1">
      <alignment horizontal="center"/>
    </xf>
    <xf numFmtId="0" fontId="0" fillId="3" borderId="1" xfId="0" applyFill="1" applyBorder="1" applyAlignment="1">
      <alignment wrapText="1"/>
    </xf>
    <xf numFmtId="0" fontId="0" fillId="3" borderId="0" xfId="0" applyFill="1" applyAlignment="1">
      <alignment wrapText="1"/>
    </xf>
    <xf numFmtId="0" fontId="0" fillId="3" borderId="8" xfId="0" applyFill="1" applyBorder="1" applyAlignment="1">
      <alignment wrapText="1"/>
    </xf>
    <xf numFmtId="0" fontId="0" fillId="7" borderId="0" xfId="0" applyFill="1" applyAlignment="1">
      <alignment wrapText="1"/>
    </xf>
    <xf numFmtId="0" fontId="0" fillId="7" borderId="1" xfId="0" applyFill="1" applyBorder="1" applyAlignment="1">
      <alignment wrapText="1"/>
    </xf>
    <xf numFmtId="0" fontId="0" fillId="7" borderId="8" xfId="0" applyFill="1" applyBorder="1" applyAlignment="1">
      <alignment wrapText="1"/>
    </xf>
    <xf numFmtId="0" fontId="0" fillId="7" borderId="3" xfId="0" applyFill="1" applyBorder="1" applyAlignment="1">
      <alignment wrapText="1"/>
    </xf>
    <xf numFmtId="0" fontId="4" fillId="0" borderId="0" xfId="0" applyFont="1" applyAlignment="1">
      <alignment wrapText="1"/>
    </xf>
    <xf numFmtId="0" fontId="0" fillId="7" borderId="0" xfId="0" applyFont="1" applyFill="1" applyAlignment="1">
      <alignment wrapText="1"/>
    </xf>
    <xf numFmtId="1" fontId="0" fillId="7" borderId="0" xfId="0" applyNumberFormat="1" applyFont="1" applyFill="1" applyAlignment="1">
      <alignment horizontal="center" wrapText="1"/>
    </xf>
    <xf numFmtId="0" fontId="0" fillId="7" borderId="1" xfId="0" applyFont="1" applyFill="1" applyBorder="1" applyAlignment="1">
      <alignment wrapText="1"/>
    </xf>
    <xf numFmtId="0" fontId="0" fillId="7" borderId="8" xfId="0" applyFont="1" applyFill="1" applyBorder="1" applyAlignment="1">
      <alignment wrapText="1"/>
    </xf>
    <xf numFmtId="0" fontId="0" fillId="7" borderId="3" xfId="0" applyFont="1" applyFill="1" applyBorder="1" applyAlignment="1">
      <alignment wrapText="1"/>
    </xf>
    <xf numFmtId="0" fontId="0" fillId="0" borderId="0" xfId="0" applyBorder="1" applyAlignment="1">
      <alignment/>
    </xf>
    <xf numFmtId="0" fontId="4" fillId="0" borderId="0" xfId="0" applyFont="1" applyBorder="1" applyAlignment="1">
      <alignment horizontal="center" wrapText="1"/>
    </xf>
    <xf numFmtId="0" fontId="5" fillId="2" borderId="0" xfId="0" applyFont="1" applyFill="1" applyAlignment="1">
      <alignment horizontal="center"/>
    </xf>
    <xf numFmtId="167" fontId="5" fillId="2" borderId="0" xfId="0" applyNumberFormat="1" applyFont="1" applyFill="1" applyAlignment="1">
      <alignment horizontal="center"/>
    </xf>
    <xf numFmtId="0" fontId="5" fillId="2" borderId="0" xfId="0" applyFont="1" applyFill="1" applyBorder="1" applyAlignment="1">
      <alignment horizontal="center"/>
    </xf>
    <xf numFmtId="0" fontId="5" fillId="2" borderId="1" xfId="0" applyFont="1" applyFill="1" applyBorder="1" applyAlignment="1">
      <alignment horizontal="center"/>
    </xf>
    <xf numFmtId="0" fontId="5" fillId="2" borderId="3" xfId="0" applyFont="1" applyFill="1" applyBorder="1" applyAlignment="1">
      <alignment wrapText="1"/>
    </xf>
    <xf numFmtId="0" fontId="5" fillId="2" borderId="0" xfId="0" applyFont="1" applyFill="1" applyAlignment="1">
      <alignment/>
    </xf>
    <xf numFmtId="1" fontId="0" fillId="4" borderId="0" xfId="0" applyNumberFormat="1" applyFont="1" applyFill="1" applyAlignment="1">
      <alignment horizontal="center"/>
    </xf>
    <xf numFmtId="1" fontId="0" fillId="2" borderId="0" xfId="0" applyNumberFormat="1" applyFont="1" applyFill="1" applyAlignment="1">
      <alignment horizontal="center"/>
    </xf>
    <xf numFmtId="1" fontId="0" fillId="0" borderId="12" xfId="0" applyNumberFormat="1" applyFont="1" applyBorder="1" applyAlignment="1">
      <alignment horizontal="center"/>
    </xf>
    <xf numFmtId="1" fontId="0" fillId="0" borderId="2" xfId="0" applyNumberFormat="1" applyFont="1" applyBorder="1" applyAlignment="1">
      <alignment horizontal="center" wrapText="1"/>
    </xf>
    <xf numFmtId="1" fontId="0" fillId="0" borderId="0" xfId="0" applyNumberFormat="1" applyFont="1" applyAlignment="1">
      <alignment horizontal="center" wrapText="1"/>
    </xf>
    <xf numFmtId="0" fontId="0" fillId="0" borderId="1" xfId="0" applyFill="1" applyBorder="1" applyAlignment="1">
      <alignment wrapText="1"/>
    </xf>
    <xf numFmtId="0" fontId="0" fillId="0" borderId="0" xfId="0" applyFill="1" applyAlignment="1">
      <alignment wrapText="1"/>
    </xf>
    <xf numFmtId="0" fontId="0" fillId="0" borderId="8" xfId="0" applyFill="1" applyBorder="1" applyAlignment="1">
      <alignment wrapText="1"/>
    </xf>
    <xf numFmtId="0" fontId="3" fillId="0" borderId="0" xfId="0" applyFont="1" applyAlignment="1">
      <alignment wrapText="1"/>
    </xf>
    <xf numFmtId="0" fontId="3" fillId="0" borderId="0" xfId="0" applyFont="1" applyBorder="1" applyAlignment="1">
      <alignment wrapText="1"/>
    </xf>
    <xf numFmtId="167" fontId="5" fillId="3" borderId="0" xfId="0" applyNumberFormat="1" applyFont="1" applyFill="1" applyBorder="1" applyAlignment="1">
      <alignment horizontal="center"/>
    </xf>
    <xf numFmtId="1" fontId="5" fillId="3" borderId="7" xfId="0" applyNumberFormat="1" applyFont="1" applyFill="1" applyBorder="1" applyAlignment="1">
      <alignment horizontal="center"/>
    </xf>
    <xf numFmtId="0" fontId="5" fillId="3" borderId="0" xfId="0" applyFont="1" applyFill="1" applyAlignment="1">
      <alignment horizontal="center"/>
    </xf>
    <xf numFmtId="0" fontId="5" fillId="3" borderId="3" xfId="0" applyFont="1" applyFill="1" applyBorder="1" applyAlignment="1">
      <alignment wrapText="1"/>
    </xf>
    <xf numFmtId="0" fontId="5" fillId="0" borderId="0" xfId="0" applyFont="1" applyAlignment="1">
      <alignment wrapText="1"/>
    </xf>
    <xf numFmtId="0" fontId="5" fillId="0" borderId="0" xfId="0" applyFont="1" applyBorder="1" applyAlignment="1">
      <alignment wrapText="1"/>
    </xf>
    <xf numFmtId="167" fontId="5" fillId="0" borderId="0" xfId="0" applyNumberFormat="1" applyFont="1" applyFill="1" applyBorder="1" applyAlignment="1">
      <alignment horizontal="center"/>
    </xf>
    <xf numFmtId="1" fontId="5" fillId="0" borderId="0" xfId="0" applyNumberFormat="1" applyFont="1" applyFill="1" applyBorder="1" applyAlignment="1">
      <alignment horizontal="center"/>
    </xf>
    <xf numFmtId="0" fontId="5" fillId="0" borderId="0" xfId="0" applyFont="1" applyFill="1" applyAlignment="1">
      <alignment wrapText="1"/>
    </xf>
    <xf numFmtId="0" fontId="5" fillId="0" borderId="0" xfId="0" applyFont="1" applyFill="1" applyBorder="1" applyAlignment="1">
      <alignment wrapText="1"/>
    </xf>
    <xf numFmtId="167" fontId="8" fillId="0" borderId="0" xfId="0" applyNumberFormat="1" applyFont="1" applyFill="1" applyBorder="1" applyAlignment="1">
      <alignment horizontal="center"/>
    </xf>
    <xf numFmtId="15" fontId="4" fillId="0" borderId="0" xfId="0" applyNumberFormat="1" applyFont="1" applyBorder="1" applyAlignment="1">
      <alignment horizontal="center" wrapText="1"/>
    </xf>
    <xf numFmtId="1" fontId="4" fillId="0" borderId="0" xfId="0" applyNumberFormat="1" applyFont="1" applyBorder="1" applyAlignment="1">
      <alignment horizontal="center" wrapText="1"/>
    </xf>
    <xf numFmtId="167" fontId="4" fillId="0" borderId="0" xfId="0" applyNumberFormat="1" applyFont="1" applyBorder="1" applyAlignment="1">
      <alignment horizontal="center" wrapText="1"/>
    </xf>
    <xf numFmtId="0" fontId="0" fillId="0" borderId="1" xfId="0" applyFont="1" applyBorder="1" applyAlignment="1">
      <alignment horizontal="center" textRotation="90" wrapText="1"/>
    </xf>
    <xf numFmtId="0" fontId="0" fillId="0" borderId="0" xfId="0" applyFont="1" applyBorder="1" applyAlignment="1">
      <alignment horizontal="center" textRotation="90" wrapText="1"/>
    </xf>
    <xf numFmtId="0" fontId="0" fillId="0" borderId="8" xfId="0" applyFont="1" applyBorder="1" applyAlignment="1">
      <alignment horizontal="center" textRotation="90" wrapText="1"/>
    </xf>
    <xf numFmtId="0" fontId="4" fillId="0" borderId="3" xfId="0" applyFont="1" applyBorder="1" applyAlignment="1">
      <alignment horizontal="center" wrapText="1"/>
    </xf>
    <xf numFmtId="0" fontId="5" fillId="0" borderId="0" xfId="0" applyFont="1" applyBorder="1" applyAlignment="1">
      <alignment horizontal="left" wrapText="1"/>
    </xf>
    <xf numFmtId="15" fontId="5" fillId="0" borderId="0" xfId="0" applyNumberFormat="1" applyFont="1" applyBorder="1" applyAlignment="1">
      <alignment horizontal="center" wrapText="1"/>
    </xf>
    <xf numFmtId="1" fontId="5" fillId="0" borderId="0" xfId="0" applyNumberFormat="1" applyFont="1" applyBorder="1" applyAlignment="1">
      <alignment horizontal="center" wrapText="1"/>
    </xf>
    <xf numFmtId="167" fontId="5" fillId="0" borderId="0" xfId="0" applyNumberFormat="1" applyFont="1" applyBorder="1" applyAlignment="1">
      <alignment horizontal="center" wrapText="1"/>
    </xf>
    <xf numFmtId="0" fontId="3" fillId="0" borderId="1" xfId="0" applyFont="1" applyBorder="1" applyAlignment="1">
      <alignment horizontal="center" textRotation="90" wrapText="1"/>
    </xf>
    <xf numFmtId="0" fontId="3" fillId="0" borderId="0" xfId="0" applyFont="1" applyBorder="1" applyAlignment="1">
      <alignment horizontal="center" textRotation="90" wrapText="1"/>
    </xf>
    <xf numFmtId="0" fontId="3" fillId="0" borderId="8" xfId="0" applyFont="1" applyBorder="1" applyAlignment="1">
      <alignment horizontal="center" textRotation="90" wrapText="1"/>
    </xf>
    <xf numFmtId="0" fontId="5" fillId="3" borderId="1" xfId="0" applyFont="1" applyFill="1" applyBorder="1" applyAlignment="1">
      <alignment wrapText="1"/>
    </xf>
    <xf numFmtId="0" fontId="5" fillId="3" borderId="0" xfId="0" applyFont="1" applyFill="1" applyAlignment="1">
      <alignment wrapText="1"/>
    </xf>
    <xf numFmtId="0" fontId="5" fillId="3" borderId="8" xfId="0" applyFont="1" applyFill="1" applyBorder="1" applyAlignment="1">
      <alignment wrapText="1"/>
    </xf>
    <xf numFmtId="1" fontId="0" fillId="0" borderId="13" xfId="0" applyNumberFormat="1" applyFont="1" applyFill="1" applyBorder="1" applyAlignment="1">
      <alignment horizontal="center"/>
    </xf>
    <xf numFmtId="0" fontId="3" fillId="0" borderId="1" xfId="0" applyFont="1" applyFill="1" applyBorder="1" applyAlignment="1">
      <alignment wrapText="1"/>
    </xf>
    <xf numFmtId="0" fontId="3" fillId="0" borderId="0" xfId="0" applyFont="1" applyFill="1" applyAlignment="1">
      <alignment wrapText="1"/>
    </xf>
    <xf numFmtId="0" fontId="5" fillId="0" borderId="1" xfId="0" applyFont="1" applyFill="1" applyBorder="1" applyAlignment="1">
      <alignment wrapText="1"/>
    </xf>
    <xf numFmtId="0" fontId="5" fillId="0" borderId="8" xfId="0" applyFont="1" applyFill="1" applyBorder="1" applyAlignment="1">
      <alignment wrapText="1"/>
    </xf>
    <xf numFmtId="0" fontId="0" fillId="0" borderId="0" xfId="0" applyFill="1" applyBorder="1" applyAlignment="1">
      <alignment wrapText="1"/>
    </xf>
    <xf numFmtId="1" fontId="0" fillId="0" borderId="14" xfId="0" applyNumberFormat="1" applyFont="1" applyFill="1" applyBorder="1" applyAlignment="1">
      <alignment horizontal="center"/>
    </xf>
    <xf numFmtId="0" fontId="0" fillId="2" borderId="0" xfId="0" applyFill="1" applyAlignment="1">
      <alignment horizontal="left" wrapText="1"/>
    </xf>
    <xf numFmtId="0" fontId="5" fillId="0" borderId="1" xfId="0" applyFont="1" applyBorder="1" applyAlignment="1">
      <alignment wrapText="1"/>
    </xf>
    <xf numFmtId="0" fontId="5" fillId="0" borderId="8" xfId="0" applyFont="1" applyBorder="1" applyAlignment="1">
      <alignment wrapText="1"/>
    </xf>
    <xf numFmtId="0" fontId="0" fillId="3" borderId="0" xfId="0" applyFill="1" applyAlignment="1">
      <alignment horizontal="left" wrapText="1"/>
    </xf>
    <xf numFmtId="0" fontId="0" fillId="7" borderId="0" xfId="0" applyFont="1" applyFill="1" applyAlignment="1">
      <alignment horizontal="left" wrapText="1"/>
    </xf>
    <xf numFmtId="167" fontId="0" fillId="7" borderId="0" xfId="0" applyNumberFormat="1" applyFont="1" applyFill="1" applyAlignment="1">
      <alignment horizontal="center" wrapText="1"/>
    </xf>
    <xf numFmtId="167" fontId="0" fillId="7" borderId="8" xfId="0" applyNumberFormat="1" applyFont="1" applyFill="1" applyBorder="1" applyAlignment="1">
      <alignment horizontal="center" wrapText="1"/>
    </xf>
    <xf numFmtId="0" fontId="0" fillId="7" borderId="0" xfId="0" applyFont="1" applyFill="1" applyBorder="1" applyAlignment="1">
      <alignment horizontal="center" wrapText="1"/>
    </xf>
    <xf numFmtId="0" fontId="0" fillId="7" borderId="0" xfId="0" applyFont="1" applyFill="1" applyAlignment="1">
      <alignment horizontal="center" wrapText="1"/>
    </xf>
    <xf numFmtId="0" fontId="0" fillId="3" borderId="0" xfId="0" applyFill="1" applyBorder="1" applyAlignment="1">
      <alignment wrapText="1"/>
    </xf>
    <xf numFmtId="1" fontId="3" fillId="0" borderId="7" xfId="0" applyNumberFormat="1" applyFont="1" applyFill="1" applyBorder="1" applyAlignment="1">
      <alignment horizontal="center"/>
    </xf>
    <xf numFmtId="0" fontId="3" fillId="0" borderId="0" xfId="0" applyFont="1" applyFill="1" applyBorder="1" applyAlignment="1">
      <alignment wrapText="1"/>
    </xf>
    <xf numFmtId="0" fontId="0" fillId="7" borderId="0" xfId="0" applyFont="1" applyFill="1" applyBorder="1" applyAlignment="1">
      <alignment wrapText="1"/>
    </xf>
    <xf numFmtId="0" fontId="0" fillId="0" borderId="0" xfId="0" applyFont="1" applyBorder="1" applyAlignment="1">
      <alignment wrapText="1"/>
    </xf>
    <xf numFmtId="1" fontId="4" fillId="3" borderId="7" xfId="0" applyNumberFormat="1" applyFont="1" applyFill="1" applyBorder="1" applyAlignment="1">
      <alignment horizontal="center"/>
    </xf>
    <xf numFmtId="0" fontId="5" fillId="3" borderId="0" xfId="0" applyFont="1" applyFill="1" applyBorder="1" applyAlignment="1">
      <alignment wrapText="1"/>
    </xf>
    <xf numFmtId="0" fontId="0" fillId="0" borderId="11" xfId="0" applyFont="1" applyBorder="1" applyAlignment="1">
      <alignment/>
    </xf>
    <xf numFmtId="0" fontId="0" fillId="0" borderId="3" xfId="0" applyFont="1" applyBorder="1" applyAlignment="1">
      <alignment horizontal="center" wrapText="1"/>
    </xf>
    <xf numFmtId="0" fontId="0" fillId="0" borderId="15" xfId="0" applyFont="1" applyBorder="1" applyAlignment="1">
      <alignment/>
    </xf>
    <xf numFmtId="0" fontId="0" fillId="0" borderId="0" xfId="0" applyFont="1" applyFill="1" applyBorder="1" applyAlignment="1">
      <alignment wrapText="1"/>
    </xf>
    <xf numFmtId="0" fontId="5" fillId="7" borderId="0" xfId="0" applyFont="1" applyFill="1" applyAlignment="1">
      <alignment horizontal="left" wrapText="1"/>
    </xf>
    <xf numFmtId="167" fontId="5" fillId="7" borderId="0" xfId="0" applyNumberFormat="1" applyFont="1" applyFill="1" applyAlignment="1">
      <alignment horizontal="center" wrapText="1"/>
    </xf>
    <xf numFmtId="1" fontId="5" fillId="7" borderId="0" xfId="0" applyNumberFormat="1" applyFont="1" applyFill="1" applyAlignment="1">
      <alignment horizontal="center" wrapText="1"/>
    </xf>
    <xf numFmtId="167" fontId="5" fillId="7" borderId="8" xfId="0" applyNumberFormat="1" applyFont="1" applyFill="1" applyBorder="1" applyAlignment="1">
      <alignment horizontal="center" wrapText="1"/>
    </xf>
    <xf numFmtId="0" fontId="3" fillId="7" borderId="0" xfId="0" applyFont="1" applyFill="1" applyBorder="1" applyAlignment="1">
      <alignment horizontal="center" wrapText="1"/>
    </xf>
    <xf numFmtId="0" fontId="3" fillId="7" borderId="0" xfId="0" applyFont="1" applyFill="1" applyAlignment="1">
      <alignment horizontal="center" wrapText="1"/>
    </xf>
    <xf numFmtId="0" fontId="0" fillId="2" borderId="0" xfId="0" applyFill="1" applyAlignment="1">
      <alignment wrapText="1"/>
    </xf>
    <xf numFmtId="0" fontId="0" fillId="2" borderId="8" xfId="0" applyFill="1" applyBorder="1" applyAlignment="1">
      <alignment wrapText="1"/>
    </xf>
    <xf numFmtId="0" fontId="0" fillId="2" borderId="1" xfId="0" applyFill="1" applyBorder="1" applyAlignment="1">
      <alignment wrapText="1"/>
    </xf>
    <xf numFmtId="167" fontId="0" fillId="7" borderId="0" xfId="0" applyNumberFormat="1" applyFont="1" applyFill="1" applyAlignment="1">
      <alignment horizontal="center"/>
    </xf>
    <xf numFmtId="1" fontId="0" fillId="7" borderId="16" xfId="0" applyNumberFormat="1" applyFont="1" applyFill="1" applyBorder="1" applyAlignment="1">
      <alignment horizontal="center"/>
    </xf>
    <xf numFmtId="167" fontId="0" fillId="7" borderId="8" xfId="0" applyNumberFormat="1" applyFont="1" applyFill="1" applyBorder="1" applyAlignment="1">
      <alignment horizontal="center"/>
    </xf>
    <xf numFmtId="15" fontId="0" fillId="0" borderId="0" xfId="0" applyNumberFormat="1" applyAlignment="1">
      <alignment horizontal="center"/>
    </xf>
    <xf numFmtId="0" fontId="0" fillId="0" borderId="0" xfId="0" applyAlignment="1">
      <alignment horizontal="center"/>
    </xf>
    <xf numFmtId="15" fontId="0" fillId="0" borderId="0" xfId="0" applyNumberFormat="1" applyAlignment="1">
      <alignment horizontal="center" wrapText="1"/>
    </xf>
    <xf numFmtId="0" fontId="0" fillId="0" borderId="0" xfId="0" applyAlignment="1">
      <alignment horizontal="center" wrapText="1"/>
    </xf>
    <xf numFmtId="15" fontId="0" fillId="3" borderId="0" xfId="0" applyNumberFormat="1" applyFill="1" applyAlignment="1">
      <alignment horizontal="center" wrapText="1"/>
    </xf>
    <xf numFmtId="15" fontId="4" fillId="3" borderId="0" xfId="0" applyNumberFormat="1" applyFont="1" applyFill="1" applyAlignment="1">
      <alignment horizontal="center" wrapText="1"/>
    </xf>
    <xf numFmtId="15" fontId="0" fillId="7" borderId="0" xfId="0" applyNumberFormat="1" applyFont="1" applyFill="1" applyAlignment="1">
      <alignment horizontal="center" wrapText="1"/>
    </xf>
    <xf numFmtId="15" fontId="5" fillId="0" borderId="0" xfId="0" applyNumberFormat="1" applyFont="1" applyAlignment="1">
      <alignment horizontal="center" wrapText="1"/>
    </xf>
    <xf numFmtId="167" fontId="4" fillId="2" borderId="0" xfId="0" applyNumberFormat="1" applyFont="1" applyFill="1" applyAlignment="1">
      <alignment horizontal="center"/>
    </xf>
    <xf numFmtId="1" fontId="0" fillId="0" borderId="0" xfId="0" applyNumberFormat="1" applyFont="1" applyBorder="1" applyAlignment="1">
      <alignment horizontal="center" wrapText="1"/>
    </xf>
    <xf numFmtId="0" fontId="0" fillId="0" borderId="0" xfId="0" applyFont="1" applyAlignment="1">
      <alignment horizontal="center" wrapText="1"/>
    </xf>
    <xf numFmtId="0" fontId="0" fillId="7" borderId="0" xfId="0" applyFont="1" applyFill="1" applyBorder="1" applyAlignment="1">
      <alignment horizontal="left" wrapText="1"/>
    </xf>
    <xf numFmtId="15" fontId="0" fillId="7" borderId="0" xfId="0" applyNumberFormat="1" applyFont="1" applyFill="1" applyBorder="1" applyAlignment="1">
      <alignment horizontal="center" wrapText="1"/>
    </xf>
    <xf numFmtId="1" fontId="0" fillId="7" borderId="0" xfId="0" applyNumberFormat="1" applyFont="1" applyFill="1" applyBorder="1" applyAlignment="1">
      <alignment horizontal="center" wrapText="1"/>
    </xf>
    <xf numFmtId="167" fontId="0" fillId="7" borderId="0" xfId="0" applyNumberFormat="1" applyFont="1" applyFill="1" applyBorder="1" applyAlignment="1">
      <alignment horizontal="center" wrapText="1"/>
    </xf>
    <xf numFmtId="0" fontId="0" fillId="7" borderId="1" xfId="0" applyFont="1" applyFill="1" applyBorder="1" applyAlignment="1">
      <alignment horizontal="center" textRotation="90" wrapText="1"/>
    </xf>
    <xf numFmtId="0" fontId="0" fillId="7" borderId="0" xfId="0" applyFont="1" applyFill="1" applyBorder="1" applyAlignment="1">
      <alignment horizontal="center" textRotation="90" wrapText="1"/>
    </xf>
    <xf numFmtId="0" fontId="0" fillId="7" borderId="8" xfId="0" applyFont="1" applyFill="1" applyBorder="1" applyAlignment="1">
      <alignment horizontal="center" textRotation="90" wrapText="1"/>
    </xf>
    <xf numFmtId="0" fontId="0" fillId="7" borderId="3" xfId="0" applyFont="1" applyFill="1" applyBorder="1" applyAlignment="1">
      <alignment horizontal="center" wrapText="1"/>
    </xf>
    <xf numFmtId="0" fontId="11" fillId="0" borderId="0" xfId="0" applyFont="1" applyFill="1" applyAlignment="1">
      <alignment horizontal="left" wrapText="1"/>
    </xf>
    <xf numFmtId="15" fontId="11" fillId="0" borderId="0" xfId="0" applyNumberFormat="1" applyFont="1" applyFill="1" applyAlignment="1">
      <alignment horizontal="right"/>
    </xf>
    <xf numFmtId="0" fontId="11" fillId="0" borderId="0" xfId="0" applyFont="1" applyFill="1" applyAlignment="1">
      <alignment/>
    </xf>
    <xf numFmtId="15" fontId="5" fillId="3" borderId="0" xfId="0" applyNumberFormat="1" applyFont="1" applyFill="1" applyAlignment="1">
      <alignment horizontal="center" wrapText="1"/>
    </xf>
    <xf numFmtId="1" fontId="0" fillId="3" borderId="0" xfId="0" applyNumberFormat="1" applyFont="1" applyFill="1" applyAlignment="1">
      <alignment horizontal="center" wrapText="1"/>
    </xf>
    <xf numFmtId="15" fontId="3" fillId="3" borderId="0" xfId="0" applyNumberFormat="1" applyFont="1" applyFill="1" applyAlignment="1">
      <alignment horizontal="center" wrapText="1"/>
    </xf>
    <xf numFmtId="0" fontId="4" fillId="0" borderId="5" xfId="0" applyFont="1" applyBorder="1" applyAlignment="1">
      <alignment horizontal="center" wrapText="1"/>
    </xf>
    <xf numFmtId="0" fontId="0" fillId="7" borderId="1" xfId="0" applyFont="1" applyFill="1" applyBorder="1" applyAlignment="1">
      <alignment horizontal="left" wrapText="1"/>
    </xf>
    <xf numFmtId="0" fontId="0" fillId="0" borderId="6" xfId="0" applyBorder="1" applyAlignment="1">
      <alignment/>
    </xf>
    <xf numFmtId="0" fontId="4" fillId="0" borderId="1" xfId="0" applyFont="1" applyBorder="1" applyAlignment="1">
      <alignment horizontal="center" wrapText="1"/>
    </xf>
    <xf numFmtId="0" fontId="6" fillId="5" borderId="0" xfId="0" applyFont="1" applyFill="1" applyBorder="1" applyAlignment="1">
      <alignment horizontal="center" wrapText="1"/>
    </xf>
    <xf numFmtId="0" fontId="0" fillId="0" borderId="1" xfId="0" applyBorder="1" applyAlignment="1">
      <alignment/>
    </xf>
    <xf numFmtId="0" fontId="0" fillId="0" borderId="0" xfId="0" applyFont="1" applyBorder="1" applyAlignment="1">
      <alignment horizontal="right" wrapText="1"/>
    </xf>
    <xf numFmtId="0" fontId="5" fillId="0" borderId="1" xfId="0" applyFont="1" applyBorder="1" applyAlignment="1">
      <alignment/>
    </xf>
    <xf numFmtId="0" fontId="0" fillId="4" borderId="0" xfId="0" applyFont="1" applyFill="1" applyBorder="1" applyAlignment="1">
      <alignment horizontal="left" wrapText="1"/>
    </xf>
    <xf numFmtId="0" fontId="0" fillId="2" borderId="1" xfId="0" applyFill="1" applyBorder="1" applyAlignment="1">
      <alignment/>
    </xf>
    <xf numFmtId="0" fontId="0" fillId="2" borderId="0" xfId="0" applyFont="1" applyFill="1" applyBorder="1" applyAlignment="1">
      <alignment horizontal="left" wrapText="1"/>
    </xf>
    <xf numFmtId="0" fontId="0" fillId="0" borderId="1" xfId="0" applyFill="1" applyBorder="1" applyAlignment="1">
      <alignment/>
    </xf>
    <xf numFmtId="0" fontId="0" fillId="0" borderId="0" xfId="0" applyFont="1" applyFill="1" applyBorder="1" applyAlignment="1">
      <alignment horizontal="left" wrapText="1"/>
    </xf>
    <xf numFmtId="0" fontId="0" fillId="4" borderId="0" xfId="0" applyFont="1" applyFill="1" applyBorder="1" applyAlignment="1">
      <alignment horizontal="right" wrapText="1"/>
    </xf>
    <xf numFmtId="0" fontId="0" fillId="0" borderId="0" xfId="0" applyFont="1" applyFill="1" applyBorder="1" applyAlignment="1">
      <alignment horizontal="right" wrapText="1"/>
    </xf>
    <xf numFmtId="0" fontId="0" fillId="6" borderId="0" xfId="0" applyFont="1" applyFill="1" applyBorder="1" applyAlignment="1">
      <alignment horizontal="right" wrapText="1"/>
    </xf>
    <xf numFmtId="0" fontId="5" fillId="0" borderId="1" xfId="0" applyFont="1" applyFill="1" applyBorder="1" applyAlignment="1">
      <alignment/>
    </xf>
    <xf numFmtId="0" fontId="0" fillId="4" borderId="0" xfId="0" applyFont="1" applyFill="1" applyBorder="1" applyAlignment="1">
      <alignment horizontal="left" wrapText="1" indent="1"/>
    </xf>
    <xf numFmtId="0" fontId="0" fillId="0" borderId="1" xfId="0" applyFont="1" applyFill="1" applyBorder="1" applyAlignment="1">
      <alignment/>
    </xf>
    <xf numFmtId="0" fontId="0" fillId="0" borderId="0" xfId="0" applyFont="1" applyBorder="1" applyAlignment="1">
      <alignment horizontal="left" wrapText="1" indent="1"/>
    </xf>
    <xf numFmtId="0" fontId="0" fillId="0" borderId="1" xfId="0" applyFont="1" applyBorder="1" applyAlignment="1">
      <alignment/>
    </xf>
    <xf numFmtId="0" fontId="0" fillId="0" borderId="0" xfId="0" applyBorder="1" applyAlignment="1">
      <alignment horizontal="left" wrapText="1" indent="1"/>
    </xf>
    <xf numFmtId="0" fontId="8" fillId="0" borderId="1" xfId="0" applyFont="1" applyBorder="1" applyAlignment="1">
      <alignment/>
    </xf>
    <xf numFmtId="0" fontId="8" fillId="0" borderId="0" xfId="0" applyFont="1" applyBorder="1" applyAlignment="1">
      <alignment horizontal="left" wrapText="1"/>
    </xf>
    <xf numFmtId="0" fontId="0" fillId="2" borderId="0" xfId="0" applyFill="1" applyBorder="1" applyAlignment="1">
      <alignment horizontal="left" wrapText="1" indent="1"/>
    </xf>
    <xf numFmtId="0" fontId="0" fillId="0" borderId="0" xfId="0" applyFill="1" applyBorder="1" applyAlignment="1">
      <alignment horizontal="left" wrapText="1" indent="1"/>
    </xf>
    <xf numFmtId="0" fontId="0" fillId="0" borderId="0" xfId="0" applyFont="1" applyFill="1" applyBorder="1" applyAlignment="1">
      <alignment horizontal="left" wrapText="1" indent="1"/>
    </xf>
    <xf numFmtId="0" fontId="8" fillId="0" borderId="1" xfId="0" applyFont="1" applyFill="1" applyBorder="1" applyAlignment="1">
      <alignment/>
    </xf>
    <xf numFmtId="0" fontId="8" fillId="0" borderId="0" xfId="0" applyFont="1" applyFill="1" applyBorder="1" applyAlignment="1">
      <alignment horizontal="left" wrapText="1"/>
    </xf>
    <xf numFmtId="0" fontId="5" fillId="2" borderId="1" xfId="0" applyFont="1" applyFill="1" applyBorder="1" applyAlignment="1">
      <alignment/>
    </xf>
    <xf numFmtId="0" fontId="5" fillId="2" borderId="0" xfId="0" applyFont="1" applyFill="1" applyBorder="1" applyAlignment="1">
      <alignment horizontal="left" wrapText="1"/>
    </xf>
    <xf numFmtId="0" fontId="6" fillId="5" borderId="1" xfId="0" applyFont="1" applyFill="1" applyBorder="1" applyAlignment="1">
      <alignment/>
    </xf>
    <xf numFmtId="1" fontId="7" fillId="5" borderId="0" xfId="0" applyNumberFormat="1" applyFont="1" applyFill="1" applyBorder="1" applyAlignment="1">
      <alignment horizontal="center" wrapText="1"/>
    </xf>
    <xf numFmtId="0" fontId="6" fillId="5" borderId="0" xfId="0" applyFont="1" applyFill="1" applyBorder="1" applyAlignment="1">
      <alignment wrapText="1"/>
    </xf>
    <xf numFmtId="167" fontId="6" fillId="5" borderId="0" xfId="0" applyNumberFormat="1" applyFont="1" applyFill="1" applyAlignment="1">
      <alignment horizontal="center"/>
    </xf>
    <xf numFmtId="1" fontId="6" fillId="5" borderId="0" xfId="0" applyNumberFormat="1" applyFont="1" applyFill="1" applyAlignment="1">
      <alignment horizontal="center"/>
    </xf>
    <xf numFmtId="167" fontId="6" fillId="5" borderId="8" xfId="0" applyNumberFormat="1" applyFont="1" applyFill="1" applyBorder="1" applyAlignment="1">
      <alignment horizontal="center"/>
    </xf>
    <xf numFmtId="0" fontId="6" fillId="5" borderId="0" xfId="0" applyFont="1" applyFill="1" applyBorder="1" applyAlignment="1">
      <alignment horizontal="center"/>
    </xf>
    <xf numFmtId="0" fontId="6" fillId="5" borderId="0" xfId="0" applyFont="1" applyFill="1" applyAlignment="1">
      <alignment horizontal="center"/>
    </xf>
    <xf numFmtId="0" fontId="6" fillId="5" borderId="1" xfId="0" applyFont="1" applyFill="1" applyBorder="1" applyAlignment="1">
      <alignment horizontal="center"/>
    </xf>
    <xf numFmtId="0" fontId="6" fillId="5" borderId="3" xfId="0" applyFont="1" applyFill="1" applyBorder="1" applyAlignment="1">
      <alignment wrapText="1"/>
    </xf>
    <xf numFmtId="0" fontId="6" fillId="5" borderId="0" xfId="0" applyFont="1" applyFill="1" applyAlignment="1">
      <alignment/>
    </xf>
    <xf numFmtId="0" fontId="3" fillId="0" borderId="1" xfId="0" applyFont="1" applyBorder="1" applyAlignment="1">
      <alignment horizontal="left" textRotation="90" wrapText="1"/>
    </xf>
    <xf numFmtId="0" fontId="3" fillId="0" borderId="0" xfId="0" applyFont="1" applyBorder="1" applyAlignment="1">
      <alignment horizontal="left" textRotation="90" wrapText="1"/>
    </xf>
    <xf numFmtId="0" fontId="3" fillId="0" borderId="8" xfId="0" applyFont="1" applyBorder="1" applyAlignment="1">
      <alignment horizontal="left" textRotation="90" wrapText="1"/>
    </xf>
    <xf numFmtId="15" fontId="0" fillId="0" borderId="0" xfId="0" applyNumberFormat="1" applyFont="1" applyBorder="1" applyAlignment="1">
      <alignment horizontal="center" wrapText="1"/>
    </xf>
    <xf numFmtId="0" fontId="0" fillId="0" borderId="3" xfId="0" applyFont="1" applyBorder="1" applyAlignment="1">
      <alignment horizontal="left" wrapText="1"/>
    </xf>
    <xf numFmtId="1" fontId="5" fillId="0" borderId="0" xfId="0" applyNumberFormat="1" applyFont="1" applyFill="1" applyAlignment="1">
      <alignment horizontal="center"/>
    </xf>
    <xf numFmtId="0" fontId="5" fillId="0" borderId="1" xfId="0" applyFont="1" applyFill="1" applyBorder="1" applyAlignment="1">
      <alignment horizontal="center"/>
    </xf>
    <xf numFmtId="0" fontId="5" fillId="0" borderId="0" xfId="0" applyFont="1" applyFill="1" applyBorder="1" applyAlignment="1">
      <alignment horizontal="left" wrapText="1"/>
    </xf>
    <xf numFmtId="1" fontId="5" fillId="0" borderId="0" xfId="0" applyNumberFormat="1" applyFont="1" applyAlignment="1">
      <alignment horizontal="center"/>
    </xf>
    <xf numFmtId="167" fontId="0" fillId="0" borderId="0" xfId="0" applyNumberFormat="1" applyBorder="1" applyAlignment="1">
      <alignment horizontal="center"/>
    </xf>
    <xf numFmtId="1" fontId="0" fillId="0" borderId="0" xfId="0" applyNumberFormat="1" applyFont="1" applyBorder="1" applyAlignment="1">
      <alignment horizontal="center"/>
    </xf>
    <xf numFmtId="167" fontId="0" fillId="6" borderId="0" xfId="0" applyNumberFormat="1" applyFill="1" applyBorder="1" applyAlignment="1">
      <alignment horizontal="center"/>
    </xf>
    <xf numFmtId="1" fontId="0" fillId="6" borderId="0" xfId="0" applyNumberFormat="1" applyFont="1" applyFill="1" applyBorder="1" applyAlignment="1">
      <alignment horizontal="center"/>
    </xf>
    <xf numFmtId="167" fontId="0" fillId="0" borderId="0" xfId="0" applyNumberFormat="1" applyFill="1" applyBorder="1" applyAlignment="1">
      <alignment horizontal="center"/>
    </xf>
    <xf numFmtId="0" fontId="11" fillId="0" borderId="0" xfId="0" applyFont="1" applyBorder="1" applyAlignment="1">
      <alignment horizontal="center" wrapText="1"/>
    </xf>
    <xf numFmtId="15" fontId="11" fillId="0" borderId="0" xfId="0" applyNumberFormat="1" applyFont="1" applyBorder="1" applyAlignment="1">
      <alignment horizontal="center"/>
    </xf>
    <xf numFmtId="0" fontId="14" fillId="0" borderId="0" xfId="0" applyFont="1" applyFill="1" applyAlignment="1">
      <alignment horizontal="right"/>
    </xf>
    <xf numFmtId="0" fontId="1" fillId="0" borderId="0" xfId="20" applyFill="1" applyAlignment="1">
      <alignment horizontal="right"/>
    </xf>
    <xf numFmtId="0" fontId="10" fillId="0" borderId="0" xfId="0" applyFont="1" applyFill="1" applyAlignment="1">
      <alignment/>
    </xf>
    <xf numFmtId="0" fontId="13" fillId="0" borderId="0" xfId="0" applyFont="1" applyFill="1" applyAlignment="1">
      <alignment horizontal="right"/>
    </xf>
    <xf numFmtId="0" fontId="11" fillId="2" borderId="0" xfId="0" applyFont="1" applyFill="1" applyAlignment="1">
      <alignment/>
    </xf>
    <xf numFmtId="0" fontId="15" fillId="2" borderId="0" xfId="0" applyFont="1" applyFill="1" applyAlignment="1">
      <alignment horizontal="right"/>
    </xf>
    <xf numFmtId="15" fontId="11" fillId="0" borderId="6" xfId="0" applyNumberFormat="1" applyFont="1" applyBorder="1" applyAlignment="1">
      <alignment horizontal="center" wrapText="1"/>
    </xf>
    <xf numFmtId="15" fontId="13" fillId="0" borderId="0" xfId="0" applyNumberFormat="1" applyFont="1" applyAlignment="1">
      <alignment/>
    </xf>
    <xf numFmtId="0" fontId="13" fillId="0" borderId="0" xfId="0" applyFont="1" applyAlignment="1">
      <alignment wrapText="1"/>
    </xf>
    <xf numFmtId="0" fontId="11" fillId="0" borderId="0" xfId="0" applyFont="1" applyAlignment="1">
      <alignment horizontal="left" wrapText="1" indent="1"/>
    </xf>
    <xf numFmtId="0" fontId="13" fillId="0" borderId="0" xfId="0" applyFont="1" applyAlignment="1">
      <alignment horizontal="left" wrapText="1" indent="1"/>
    </xf>
    <xf numFmtId="0" fontId="9" fillId="0" borderId="0" xfId="0" applyFont="1" applyAlignment="1">
      <alignment wrapText="1"/>
    </xf>
    <xf numFmtId="0" fontId="10" fillId="0" borderId="0" xfId="0" applyFont="1" applyAlignment="1">
      <alignment horizontal="left" wrapText="1"/>
    </xf>
    <xf numFmtId="0" fontId="10" fillId="0" borderId="0" xfId="0" applyFont="1" applyAlignment="1">
      <alignment horizontal="left" wrapText="1" indent="1"/>
    </xf>
    <xf numFmtId="0" fontId="10" fillId="0" borderId="0" xfId="0" applyFont="1" applyAlignment="1">
      <alignment wrapText="1"/>
    </xf>
    <xf numFmtId="0" fontId="10" fillId="0" borderId="16" xfId="0" applyFont="1" applyBorder="1" applyAlignment="1">
      <alignment/>
    </xf>
    <xf numFmtId="15" fontId="16" fillId="0" borderId="0" xfId="0" applyNumberFormat="1" applyFont="1" applyAlignment="1">
      <alignment/>
    </xf>
    <xf numFmtId="15" fontId="17" fillId="0" borderId="0" xfId="0" applyNumberFormat="1" applyFont="1" applyFill="1" applyAlignment="1">
      <alignment/>
    </xf>
    <xf numFmtId="0" fontId="18" fillId="0" borderId="0" xfId="0" applyFont="1" applyAlignment="1">
      <alignment/>
    </xf>
    <xf numFmtId="0" fontId="19" fillId="0" borderId="0" xfId="0" applyFont="1" applyAlignment="1">
      <alignment/>
    </xf>
    <xf numFmtId="0" fontId="0" fillId="0" borderId="0" xfId="0" applyBorder="1" applyAlignment="1">
      <alignment/>
    </xf>
    <xf numFmtId="0" fontId="4" fillId="0" borderId="0" xfId="0" applyFont="1" applyAlignment="1">
      <alignment/>
    </xf>
    <xf numFmtId="0" fontId="0" fillId="8" borderId="0" xfId="0" applyFill="1" applyAlignment="1">
      <alignment/>
    </xf>
    <xf numFmtId="0" fontId="0" fillId="9" borderId="0" xfId="0" applyFill="1" applyBorder="1" applyAlignment="1">
      <alignment/>
    </xf>
    <xf numFmtId="0" fontId="0" fillId="9" borderId="0" xfId="0" applyFill="1" applyAlignment="1">
      <alignment/>
    </xf>
    <xf numFmtId="0" fontId="0" fillId="10" borderId="0" xfId="0" applyFill="1" applyAlignment="1">
      <alignment/>
    </xf>
    <xf numFmtId="0" fontId="10" fillId="0" borderId="16" xfId="0" applyFont="1" applyBorder="1" applyAlignment="1">
      <alignment horizontal="left"/>
    </xf>
    <xf numFmtId="0" fontId="0" fillId="0" borderId="16" xfId="0" applyBorder="1" applyAlignment="1">
      <alignment horizontal="left"/>
    </xf>
    <xf numFmtId="0" fontId="4" fillId="0" borderId="16" xfId="0" applyFont="1" applyBorder="1" applyAlignment="1">
      <alignment horizontal="left" wrapText="1"/>
    </xf>
    <xf numFmtId="0" fontId="0" fillId="0" borderId="0" xfId="0" applyFill="1" applyBorder="1" applyAlignment="1">
      <alignment/>
    </xf>
    <xf numFmtId="0" fontId="0" fillId="11" borderId="0" xfId="0" applyFill="1" applyBorder="1" applyAlignment="1">
      <alignment/>
    </xf>
    <xf numFmtId="0" fontId="20" fillId="0" borderId="0" xfId="0" applyFont="1" applyAlignment="1">
      <alignment wrapText="1"/>
    </xf>
    <xf numFmtId="16" fontId="0" fillId="0" borderId="0" xfId="0" applyNumberFormat="1" applyFont="1" applyAlignment="1">
      <alignment wrapText="1"/>
    </xf>
    <xf numFmtId="0" fontId="3" fillId="10" borderId="0" xfId="0" applyFont="1" applyFill="1" applyAlignment="1">
      <alignment/>
    </xf>
    <xf numFmtId="0" fontId="3" fillId="8" borderId="0" xfId="0" applyFont="1" applyFill="1" applyAlignment="1">
      <alignment/>
    </xf>
    <xf numFmtId="0" fontId="3" fillId="8" borderId="0" xfId="0" applyFont="1" applyFill="1" applyBorder="1" applyAlignment="1">
      <alignment/>
    </xf>
    <xf numFmtId="0" fontId="5" fillId="10" borderId="0" xfId="0" applyFont="1" applyFill="1" applyAlignment="1">
      <alignment/>
    </xf>
    <xf numFmtId="0" fontId="0" fillId="0" borderId="16" xfId="0" applyFont="1" applyBorder="1" applyAlignment="1">
      <alignment wrapText="1"/>
    </xf>
    <xf numFmtId="0" fontId="0" fillId="0" borderId="16" xfId="0" applyBorder="1" applyAlignment="1">
      <alignment/>
    </xf>
    <xf numFmtId="0" fontId="0" fillId="0" borderId="16" xfId="0" applyFill="1" applyBorder="1" applyAlignment="1">
      <alignment/>
    </xf>
    <xf numFmtId="0" fontId="0" fillId="11" borderId="16" xfId="0" applyFill="1" applyBorder="1" applyAlignment="1">
      <alignment/>
    </xf>
    <xf numFmtId="0" fontId="5" fillId="9" borderId="0" xfId="0" applyFont="1" applyFill="1" applyBorder="1" applyAlignment="1">
      <alignment/>
    </xf>
    <xf numFmtId="0" fontId="5" fillId="0" borderId="0" xfId="0" applyFont="1" applyFill="1" applyBorder="1" applyAlignment="1">
      <alignment/>
    </xf>
    <xf numFmtId="0" fontId="0" fillId="12" borderId="0" xfId="0" applyFill="1" applyBorder="1" applyAlignment="1">
      <alignment/>
    </xf>
    <xf numFmtId="0" fontId="3" fillId="0" borderId="0" xfId="0" applyFont="1" applyAlignment="1">
      <alignment/>
    </xf>
    <xf numFmtId="0" fontId="0" fillId="0" borderId="16" xfId="0" applyFont="1" applyBorder="1" applyAlignment="1">
      <alignment/>
    </xf>
    <xf numFmtId="1" fontId="4" fillId="0" borderId="0" xfId="0" applyNumberFormat="1" applyFont="1" applyAlignment="1">
      <alignment/>
    </xf>
    <xf numFmtId="0" fontId="22" fillId="0" borderId="0" xfId="21" applyFont="1" applyFill="1" applyAlignment="1">
      <alignment horizontal="center"/>
      <protection/>
    </xf>
    <xf numFmtId="0" fontId="22" fillId="0" borderId="0" xfId="21" applyFont="1" applyFill="1">
      <alignment/>
      <protection/>
    </xf>
    <xf numFmtId="0" fontId="4" fillId="0" borderId="0" xfId="0" applyFont="1" applyBorder="1" applyAlignment="1">
      <alignment horizontal="center" textRotation="90" wrapText="1"/>
    </xf>
    <xf numFmtId="0" fontId="4" fillId="0" borderId="0" xfId="0" applyFont="1" applyFill="1" applyBorder="1" applyAlignment="1">
      <alignment horizontal="center" textRotation="90" wrapText="1"/>
    </xf>
    <xf numFmtId="168" fontId="0" fillId="0" borderId="0" xfId="0" applyNumberFormat="1" applyAlignment="1">
      <alignment/>
    </xf>
    <xf numFmtId="0" fontId="24" fillId="0" borderId="0" xfId="21" applyFont="1" applyFill="1">
      <alignment/>
      <protection/>
    </xf>
    <xf numFmtId="0" fontId="22" fillId="0" borderId="0" xfId="21" applyFont="1" applyFill="1" applyAlignment="1">
      <alignment wrapText="1"/>
      <protection/>
    </xf>
    <xf numFmtId="0" fontId="10" fillId="0" borderId="0" xfId="0" applyFont="1" applyAlignment="1">
      <alignment vertical="top"/>
    </xf>
    <xf numFmtId="0" fontId="0" fillId="0" borderId="0" xfId="0" applyAlignment="1">
      <alignment vertical="top"/>
    </xf>
    <xf numFmtId="0" fontId="22" fillId="0" borderId="0" xfId="21" applyFont="1" applyFill="1" applyAlignment="1">
      <alignment horizontal="center" vertical="top"/>
      <protection/>
    </xf>
    <xf numFmtId="0" fontId="4" fillId="0" borderId="0" xfId="0" applyFont="1" applyAlignment="1">
      <alignment vertical="top"/>
    </xf>
    <xf numFmtId="0" fontId="0" fillId="0" borderId="0" xfId="0" applyAlignment="1">
      <alignment horizontal="left" vertical="top"/>
    </xf>
    <xf numFmtId="167" fontId="10" fillId="0" borderId="0" xfId="0" applyNumberFormat="1" applyFont="1" applyAlignment="1">
      <alignment vertical="top" wrapText="1"/>
    </xf>
    <xf numFmtId="0" fontId="0" fillId="0" borderId="0" xfId="0" applyAlignment="1">
      <alignment vertical="top" wrapText="1"/>
    </xf>
    <xf numFmtId="0" fontId="4" fillId="0" borderId="0" xfId="0" applyFont="1" applyAlignment="1">
      <alignment vertical="top" wrapText="1"/>
    </xf>
    <xf numFmtId="0" fontId="24" fillId="0" borderId="0" xfId="21" applyFont="1" applyFill="1" applyAlignment="1">
      <alignment vertical="top" wrapText="1"/>
      <protection/>
    </xf>
    <xf numFmtId="0" fontId="4" fillId="0" borderId="0" xfId="0" applyFont="1" applyAlignment="1">
      <alignment horizontal="right" wrapText="1"/>
    </xf>
    <xf numFmtId="0" fontId="18" fillId="0" borderId="0" xfId="0" applyFont="1" applyAlignment="1">
      <alignment vertical="top"/>
    </xf>
    <xf numFmtId="0" fontId="0" fillId="0" borderId="0" xfId="0" applyFont="1" applyAlignment="1">
      <alignment vertical="top"/>
    </xf>
    <xf numFmtId="0" fontId="25" fillId="0" borderId="0" xfId="21" applyFont="1" applyFill="1" applyAlignment="1">
      <alignment vertical="top" wrapText="1"/>
      <protection/>
    </xf>
    <xf numFmtId="0" fontId="22" fillId="0" borderId="0" xfId="21" applyFont="1" applyFill="1" applyAlignment="1">
      <alignment horizontal="left"/>
      <protection/>
    </xf>
    <xf numFmtId="170" fontId="22" fillId="0" borderId="0" xfId="21" applyNumberFormat="1" applyFont="1" applyFill="1">
      <alignment/>
      <protection/>
    </xf>
    <xf numFmtId="9" fontId="22" fillId="0" borderId="0" xfId="21" applyNumberFormat="1" applyFont="1" applyFill="1">
      <alignment/>
      <protection/>
    </xf>
    <xf numFmtId="0" fontId="25" fillId="0" borderId="0" xfId="21" applyFont="1" applyFill="1" applyAlignment="1">
      <alignment horizontal="center"/>
      <protection/>
    </xf>
    <xf numFmtId="0" fontId="25" fillId="0" borderId="0" xfId="21" applyFont="1" applyFill="1" applyAlignment="1">
      <alignment horizontal="left"/>
      <protection/>
    </xf>
    <xf numFmtId="0" fontId="25" fillId="0" borderId="0" xfId="21" applyFont="1" applyFill="1">
      <alignment/>
      <protection/>
    </xf>
    <xf numFmtId="170" fontId="25" fillId="0" borderId="0" xfId="21" applyNumberFormat="1" applyFont="1" applyFill="1" applyAlignment="1">
      <alignment horizontal="right"/>
      <protection/>
    </xf>
    <xf numFmtId="9" fontId="25" fillId="0" borderId="0" xfId="21" applyNumberFormat="1" applyFont="1" applyFill="1" applyAlignment="1">
      <alignment horizontal="center"/>
      <protection/>
    </xf>
    <xf numFmtId="0" fontId="24" fillId="0" borderId="0" xfId="21" applyFont="1" applyFill="1" applyAlignment="1">
      <alignment horizontal="center"/>
      <protection/>
    </xf>
    <xf numFmtId="170" fontId="24" fillId="0" borderId="0" xfId="21" applyNumberFormat="1" applyFont="1" applyFill="1" applyAlignment="1">
      <alignment horizontal="center"/>
      <protection/>
    </xf>
    <xf numFmtId="170" fontId="26" fillId="0" borderId="0" xfId="21" applyNumberFormat="1" applyFont="1" applyFill="1" applyAlignment="1">
      <alignment horizontal="center"/>
      <protection/>
    </xf>
    <xf numFmtId="170" fontId="24" fillId="0" borderId="0" xfId="22" applyNumberFormat="1" applyFont="1" applyFill="1" applyAlignment="1">
      <alignment horizontal="left"/>
      <protection/>
    </xf>
    <xf numFmtId="9" fontId="24" fillId="0" borderId="0" xfId="21" applyNumberFormat="1" applyFont="1" applyFill="1" applyAlignment="1">
      <alignment horizontal="center"/>
      <protection/>
    </xf>
    <xf numFmtId="0" fontId="24" fillId="0" borderId="0" xfId="21" applyFont="1" applyFill="1" applyAlignment="1">
      <alignment horizontal="left" vertical="top" wrapText="1"/>
      <protection/>
    </xf>
    <xf numFmtId="0" fontId="27" fillId="0" borderId="0" xfId="0" applyFont="1" applyAlignment="1">
      <alignment vertical="top" wrapText="1"/>
    </xf>
    <xf numFmtId="0" fontId="0" fillId="0" borderId="0" xfId="0" applyFont="1" applyAlignment="1">
      <alignment vertical="top" wrapText="1"/>
    </xf>
    <xf numFmtId="0" fontId="22" fillId="0" borderId="0" xfId="21" applyFont="1" applyFill="1" applyAlignment="1">
      <alignment horizontal="center" vertical="top" wrapText="1"/>
      <protection/>
    </xf>
    <xf numFmtId="0" fontId="0" fillId="0" borderId="0" xfId="0" applyAlignment="1">
      <alignment horizontal="left" vertical="top" wrapText="1"/>
    </xf>
    <xf numFmtId="0" fontId="22" fillId="0" borderId="0" xfId="21" applyFont="1" applyFill="1" applyAlignment="1">
      <alignment horizontal="center" wrapText="1"/>
      <protection/>
    </xf>
    <xf numFmtId="0" fontId="25" fillId="0" borderId="0" xfId="21" applyFont="1" applyFill="1" applyAlignment="1">
      <alignment horizontal="center" wrapText="1"/>
      <protection/>
    </xf>
    <xf numFmtId="0" fontId="0" fillId="0" borderId="0" xfId="0" applyFont="1" applyAlignment="1">
      <alignment vertical="top" wrapText="1"/>
    </xf>
    <xf numFmtId="170" fontId="24" fillId="0" borderId="0" xfId="21" applyNumberFormat="1" applyFont="1" applyFill="1" applyAlignment="1">
      <alignment horizontal="left" wrapText="1"/>
      <protection/>
    </xf>
    <xf numFmtId="0" fontId="28" fillId="2" borderId="0" xfId="0" applyFont="1" applyFill="1" applyAlignment="1">
      <alignment/>
    </xf>
    <xf numFmtId="0" fontId="13" fillId="8" borderId="0" xfId="0" applyFont="1" applyFill="1" applyAlignment="1">
      <alignment/>
    </xf>
    <xf numFmtId="0" fontId="11" fillId="8" borderId="0" xfId="0" applyFont="1" applyFill="1" applyAlignment="1">
      <alignment/>
    </xf>
    <xf numFmtId="0" fontId="11" fillId="0" borderId="17" xfId="0" applyFont="1" applyBorder="1" applyAlignment="1">
      <alignment horizontal="center"/>
    </xf>
    <xf numFmtId="0" fontId="13" fillId="8" borderId="17" xfId="0" applyFont="1" applyFill="1" applyBorder="1" applyAlignment="1">
      <alignment/>
    </xf>
    <xf numFmtId="0" fontId="11" fillId="0" borderId="17" xfId="0" applyFont="1" applyFill="1" applyBorder="1" applyAlignment="1">
      <alignment/>
    </xf>
    <xf numFmtId="0" fontId="11" fillId="0" borderId="17" xfId="0" applyFont="1" applyBorder="1" applyAlignment="1">
      <alignment/>
    </xf>
    <xf numFmtId="0" fontId="13" fillId="0" borderId="17" xfId="0" applyFont="1" applyBorder="1" applyAlignment="1">
      <alignment/>
    </xf>
    <xf numFmtId="0" fontId="10" fillId="0" borderId="17" xfId="0" applyFont="1" applyBorder="1" applyAlignment="1">
      <alignment/>
    </xf>
    <xf numFmtId="0" fontId="11" fillId="0" borderId="18" xfId="0" applyFont="1" applyBorder="1" applyAlignment="1">
      <alignment horizontal="center"/>
    </xf>
    <xf numFmtId="0" fontId="11" fillId="0" borderId="6" xfId="0" applyFont="1" applyBorder="1" applyAlignment="1">
      <alignment horizontal="center" wrapText="1"/>
    </xf>
    <xf numFmtId="0" fontId="4" fillId="0" borderId="0" xfId="0" applyFont="1" applyAlignment="1">
      <alignment horizontal="center"/>
    </xf>
    <xf numFmtId="15" fontId="0" fillId="0" borderId="0" xfId="0" applyNumberFormat="1" applyAlignment="1">
      <alignment horizontal="left"/>
    </xf>
    <xf numFmtId="0" fontId="4" fillId="0" borderId="0" xfId="0" applyFont="1" applyAlignment="1">
      <alignment horizontal="right"/>
    </xf>
    <xf numFmtId="0" fontId="4" fillId="0" borderId="16" xfId="0" applyFont="1" applyBorder="1" applyAlignment="1">
      <alignment horizontal="center"/>
    </xf>
    <xf numFmtId="0" fontId="10" fillId="0" borderId="16" xfId="0" applyFont="1" applyBorder="1" applyAlignment="1">
      <alignment horizontal="left" wrapText="1"/>
    </xf>
  </cellXfs>
  <cellStyles count="10">
    <cellStyle name="Normal" xfId="0"/>
    <cellStyle name="Comma" xfId="15"/>
    <cellStyle name="Comma [0]" xfId="16"/>
    <cellStyle name="Currency" xfId="17"/>
    <cellStyle name="Currency [0]" xfId="18"/>
    <cellStyle name="Followed Hyperlink" xfId="19"/>
    <cellStyle name="Hyperlink" xfId="20"/>
    <cellStyle name="Normal_Option 1 Cost Estimate" xfId="21"/>
    <cellStyle name="Normal_Option 2 Cost Estimate"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45</xdr:row>
      <xdr:rowOff>0</xdr:rowOff>
    </xdr:from>
    <xdr:to>
      <xdr:col>2</xdr:col>
      <xdr:colOff>0</xdr:colOff>
      <xdr:row>45</xdr:row>
      <xdr:rowOff>0</xdr:rowOff>
    </xdr:to>
    <xdr:sp>
      <xdr:nvSpPr>
        <xdr:cNvPr id="1" name="AutoShape 74"/>
        <xdr:cNvSpPr>
          <a:spLocks/>
        </xdr:cNvSpPr>
      </xdr:nvSpPr>
      <xdr:spPr>
        <a:xfrm>
          <a:off x="3924300" y="118300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171450</xdr:colOff>
      <xdr:row>8</xdr:row>
      <xdr:rowOff>47625</xdr:rowOff>
    </xdr:from>
    <xdr:to>
      <xdr:col>6</xdr:col>
      <xdr:colOff>171450</xdr:colOff>
      <xdr:row>22</xdr:row>
      <xdr:rowOff>104775</xdr:rowOff>
    </xdr:to>
    <xdr:sp>
      <xdr:nvSpPr>
        <xdr:cNvPr id="1" name="Line 1"/>
        <xdr:cNvSpPr>
          <a:spLocks/>
        </xdr:cNvSpPr>
      </xdr:nvSpPr>
      <xdr:spPr>
        <a:xfrm flipV="1">
          <a:off x="4591050" y="1847850"/>
          <a:ext cx="0" cy="24860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7</xdr:row>
      <xdr:rowOff>152400</xdr:rowOff>
    </xdr:from>
    <xdr:to>
      <xdr:col>12</xdr:col>
      <xdr:colOff>0</xdr:colOff>
      <xdr:row>25</xdr:row>
      <xdr:rowOff>123825</xdr:rowOff>
    </xdr:to>
    <xdr:sp>
      <xdr:nvSpPr>
        <xdr:cNvPr id="2" name="Line 2"/>
        <xdr:cNvSpPr>
          <a:spLocks/>
        </xdr:cNvSpPr>
      </xdr:nvSpPr>
      <xdr:spPr>
        <a:xfrm>
          <a:off x="5505450" y="1790700"/>
          <a:ext cx="0" cy="3048000"/>
        </a:xfrm>
        <a:prstGeom prst="line">
          <a:avLst/>
        </a:prstGeom>
        <a:noFill/>
        <a:ln w="9525" cmpd="sng">
          <a:solidFill>
            <a:srgbClr val="FF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10</xdr:row>
      <xdr:rowOff>76200</xdr:rowOff>
    </xdr:from>
    <xdr:to>
      <xdr:col>14</xdr:col>
      <xdr:colOff>0</xdr:colOff>
      <xdr:row>29</xdr:row>
      <xdr:rowOff>142875</xdr:rowOff>
    </xdr:to>
    <xdr:sp>
      <xdr:nvSpPr>
        <xdr:cNvPr id="3" name="Line 3"/>
        <xdr:cNvSpPr>
          <a:spLocks/>
        </xdr:cNvSpPr>
      </xdr:nvSpPr>
      <xdr:spPr>
        <a:xfrm>
          <a:off x="5867400" y="2200275"/>
          <a:ext cx="0" cy="3467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30</xdr:row>
      <xdr:rowOff>142875</xdr:rowOff>
    </xdr:from>
    <xdr:to>
      <xdr:col>15</xdr:col>
      <xdr:colOff>9525</xdr:colOff>
      <xdr:row>36</xdr:row>
      <xdr:rowOff>0</xdr:rowOff>
    </xdr:to>
    <xdr:sp>
      <xdr:nvSpPr>
        <xdr:cNvPr id="4" name="Line 4"/>
        <xdr:cNvSpPr>
          <a:spLocks/>
        </xdr:cNvSpPr>
      </xdr:nvSpPr>
      <xdr:spPr>
        <a:xfrm>
          <a:off x="6057900" y="5829300"/>
          <a:ext cx="0" cy="10287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36</xdr:row>
      <xdr:rowOff>304800</xdr:rowOff>
    </xdr:from>
    <xdr:to>
      <xdr:col>17</xdr:col>
      <xdr:colOff>0</xdr:colOff>
      <xdr:row>39</xdr:row>
      <xdr:rowOff>152400</xdr:rowOff>
    </xdr:to>
    <xdr:sp>
      <xdr:nvSpPr>
        <xdr:cNvPr id="5" name="Line 5"/>
        <xdr:cNvSpPr>
          <a:spLocks/>
        </xdr:cNvSpPr>
      </xdr:nvSpPr>
      <xdr:spPr>
        <a:xfrm>
          <a:off x="6410325" y="7162800"/>
          <a:ext cx="0" cy="4953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41</xdr:row>
      <xdr:rowOff>0</xdr:rowOff>
    </xdr:from>
    <xdr:to>
      <xdr:col>20</xdr:col>
      <xdr:colOff>0</xdr:colOff>
      <xdr:row>52</xdr:row>
      <xdr:rowOff>142875</xdr:rowOff>
    </xdr:to>
    <xdr:sp>
      <xdr:nvSpPr>
        <xdr:cNvPr id="6" name="Line 6"/>
        <xdr:cNvSpPr>
          <a:spLocks/>
        </xdr:cNvSpPr>
      </xdr:nvSpPr>
      <xdr:spPr>
        <a:xfrm flipH="1">
          <a:off x="6953250" y="7829550"/>
          <a:ext cx="0" cy="24098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9525</xdr:colOff>
      <xdr:row>54</xdr:row>
      <xdr:rowOff>0</xdr:rowOff>
    </xdr:from>
    <xdr:to>
      <xdr:col>22</xdr:col>
      <xdr:colOff>9525</xdr:colOff>
      <xdr:row>62</xdr:row>
      <xdr:rowOff>9525</xdr:rowOff>
    </xdr:to>
    <xdr:sp>
      <xdr:nvSpPr>
        <xdr:cNvPr id="7" name="Line 7"/>
        <xdr:cNvSpPr>
          <a:spLocks/>
        </xdr:cNvSpPr>
      </xdr:nvSpPr>
      <xdr:spPr>
        <a:xfrm>
          <a:off x="7324725" y="10420350"/>
          <a:ext cx="0" cy="13049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63</xdr:row>
      <xdr:rowOff>0</xdr:rowOff>
    </xdr:from>
    <xdr:to>
      <xdr:col>24</xdr:col>
      <xdr:colOff>0</xdr:colOff>
      <xdr:row>64</xdr:row>
      <xdr:rowOff>0</xdr:rowOff>
    </xdr:to>
    <xdr:sp>
      <xdr:nvSpPr>
        <xdr:cNvPr id="8" name="Line 8"/>
        <xdr:cNvSpPr>
          <a:spLocks/>
        </xdr:cNvSpPr>
      </xdr:nvSpPr>
      <xdr:spPr>
        <a:xfrm>
          <a:off x="7677150" y="11877675"/>
          <a:ext cx="0" cy="1619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64</xdr:row>
      <xdr:rowOff>152400</xdr:rowOff>
    </xdr:from>
    <xdr:to>
      <xdr:col>26</xdr:col>
      <xdr:colOff>0</xdr:colOff>
      <xdr:row>66</xdr:row>
      <xdr:rowOff>9525</xdr:rowOff>
    </xdr:to>
    <xdr:sp>
      <xdr:nvSpPr>
        <xdr:cNvPr id="9" name="Line 9"/>
        <xdr:cNvSpPr>
          <a:spLocks/>
        </xdr:cNvSpPr>
      </xdr:nvSpPr>
      <xdr:spPr>
        <a:xfrm>
          <a:off x="8039100" y="12192000"/>
          <a:ext cx="0"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8</xdr:row>
      <xdr:rowOff>0</xdr:rowOff>
    </xdr:from>
    <xdr:to>
      <xdr:col>10</xdr:col>
      <xdr:colOff>9525</xdr:colOff>
      <xdr:row>23</xdr:row>
      <xdr:rowOff>123825</xdr:rowOff>
    </xdr:to>
    <xdr:sp>
      <xdr:nvSpPr>
        <xdr:cNvPr id="10" name="Line 10"/>
        <xdr:cNvSpPr>
          <a:spLocks/>
        </xdr:cNvSpPr>
      </xdr:nvSpPr>
      <xdr:spPr>
        <a:xfrm flipV="1">
          <a:off x="5153025" y="1800225"/>
          <a:ext cx="0" cy="27146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25</xdr:row>
      <xdr:rowOff>38100</xdr:rowOff>
    </xdr:from>
    <xdr:to>
      <xdr:col>10</xdr:col>
      <xdr:colOff>0</xdr:colOff>
      <xdr:row>26</xdr:row>
      <xdr:rowOff>19050</xdr:rowOff>
    </xdr:to>
    <xdr:sp>
      <xdr:nvSpPr>
        <xdr:cNvPr id="11" name="Line 11"/>
        <xdr:cNvSpPr>
          <a:spLocks/>
        </xdr:cNvSpPr>
      </xdr:nvSpPr>
      <xdr:spPr>
        <a:xfrm>
          <a:off x="5143500" y="4752975"/>
          <a:ext cx="0" cy="1428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wreiersen\Local%20Settings\Temporary%20Internet%20Files\OLK9\NCSX%20FY2000%20Budge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udget"/>
      <sheetName val="Budget by Task"/>
      <sheetName val="PPPL Actuals"/>
      <sheetName val="ORNL Actuals"/>
      <sheetName val="Resource Graph"/>
      <sheetName val="Totals Graph"/>
      <sheetName val="Rates"/>
    </sheetNames>
    <sheetDataSet>
      <sheetData sheetId="6">
        <row r="43">
          <cell r="E43">
            <v>1.13</v>
          </cell>
        </row>
        <row r="44">
          <cell r="E44">
            <v>1.095</v>
          </cell>
        </row>
        <row r="45">
          <cell r="E45">
            <v>1.1</v>
          </cell>
        </row>
        <row r="46">
          <cell r="E46">
            <v>1.145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2">
    <pageSetUpPr fitToPage="1"/>
  </sheetPr>
  <dimension ref="A3:AQ35"/>
  <sheetViews>
    <sheetView zoomScale="75" zoomScaleNormal="75" workbookViewId="0" topLeftCell="A1">
      <selection activeCell="X8" sqref="X8:Y8"/>
    </sheetView>
  </sheetViews>
  <sheetFormatPr defaultColWidth="9.140625" defaultRowHeight="12.75"/>
  <cols>
    <col min="1" max="1" width="60.8515625" style="375" customWidth="1"/>
    <col min="2" max="2" width="13.7109375" style="56" customWidth="1"/>
    <col min="3" max="3" width="13.00390625" style="55" customWidth="1"/>
    <col min="4" max="18" width="4.7109375" style="55" customWidth="1"/>
    <col min="19" max="19" width="4.7109375" style="458" customWidth="1"/>
    <col min="20" max="43" width="4.7109375" style="55" customWidth="1"/>
    <col min="44" max="106" width="8.7109375" style="55" customWidth="1"/>
    <col min="107" max="16384" width="93.7109375" style="55" customWidth="1"/>
  </cols>
  <sheetData>
    <row r="3" spans="1:43" s="66" customFormat="1" ht="32.25" thickBot="1">
      <c r="A3" s="65" t="s">
        <v>15</v>
      </c>
      <c r="B3" s="367" t="s">
        <v>204</v>
      </c>
      <c r="C3" s="65" t="s">
        <v>203</v>
      </c>
      <c r="D3" s="460" t="s">
        <v>192</v>
      </c>
      <c r="E3" s="460"/>
      <c r="F3" s="460"/>
      <c r="G3" s="460"/>
      <c r="H3" s="459" t="s">
        <v>193</v>
      </c>
      <c r="I3" s="459"/>
      <c r="J3" s="459"/>
      <c r="K3" s="459"/>
      <c r="L3" s="459" t="s">
        <v>200</v>
      </c>
      <c r="M3" s="459"/>
      <c r="N3" s="459"/>
      <c r="O3" s="459"/>
      <c r="P3" s="459" t="s">
        <v>194</v>
      </c>
      <c r="Q3" s="459"/>
      <c r="R3" s="459"/>
      <c r="S3" s="459"/>
      <c r="T3" s="459" t="s">
        <v>195</v>
      </c>
      <c r="U3" s="459"/>
      <c r="V3" s="459"/>
      <c r="W3" s="459"/>
      <c r="X3" s="459" t="s">
        <v>196</v>
      </c>
      <c r="Y3" s="459"/>
      <c r="Z3" s="459"/>
      <c r="AA3" s="459"/>
      <c r="AB3" s="459" t="s">
        <v>197</v>
      </c>
      <c r="AC3" s="459"/>
      <c r="AD3" s="459"/>
      <c r="AE3" s="459"/>
      <c r="AF3" s="459" t="s">
        <v>198</v>
      </c>
      <c r="AG3" s="459"/>
      <c r="AH3" s="459"/>
      <c r="AI3" s="459"/>
      <c r="AJ3" s="459" t="s">
        <v>199</v>
      </c>
      <c r="AK3" s="459"/>
      <c r="AL3" s="459"/>
      <c r="AM3" s="459"/>
      <c r="AN3" s="459" t="s">
        <v>201</v>
      </c>
      <c r="AO3" s="459"/>
      <c r="AP3" s="459"/>
      <c r="AQ3" s="459"/>
    </row>
    <row r="4" spans="1:19" s="66" customFormat="1" ht="16.5" thickTop="1">
      <c r="A4" s="359"/>
      <c r="B4" s="360"/>
      <c r="S4" s="453"/>
    </row>
    <row r="5" spans="1:21" s="127" customFormat="1" ht="15.75">
      <c r="A5" s="129" t="s">
        <v>82</v>
      </c>
      <c r="B5" s="128">
        <v>37195</v>
      </c>
      <c r="C5" s="368">
        <v>37238</v>
      </c>
      <c r="D5" s="450"/>
      <c r="E5" s="450"/>
      <c r="F5" s="450"/>
      <c r="G5" s="450"/>
      <c r="H5" s="450"/>
      <c r="I5" s="450"/>
      <c r="J5" s="450"/>
      <c r="K5" s="450"/>
      <c r="L5" s="450"/>
      <c r="M5" s="450"/>
      <c r="N5" s="450"/>
      <c r="O5" s="450"/>
      <c r="P5" s="450"/>
      <c r="Q5" s="450"/>
      <c r="R5" s="451"/>
      <c r="S5" s="454"/>
      <c r="T5" s="451"/>
      <c r="U5" s="451"/>
    </row>
    <row r="6" spans="1:19" s="299" customFormat="1" ht="31.5">
      <c r="A6" s="297" t="s">
        <v>146</v>
      </c>
      <c r="B6" s="298">
        <f>Project!E22</f>
        <v>37203</v>
      </c>
      <c r="C6" s="378">
        <v>37244</v>
      </c>
      <c r="D6" s="365"/>
      <c r="E6" s="365"/>
      <c r="F6" s="365"/>
      <c r="G6" s="365"/>
      <c r="H6" s="365"/>
      <c r="I6" s="365"/>
      <c r="J6" s="365"/>
      <c r="K6" s="365"/>
      <c r="L6" s="365"/>
      <c r="M6" s="452"/>
      <c r="N6" s="452"/>
      <c r="O6" s="452"/>
      <c r="P6" s="452"/>
      <c r="Q6" s="452"/>
      <c r="R6" s="452"/>
      <c r="S6" s="455"/>
    </row>
    <row r="7" spans="1:19" s="57" customFormat="1" ht="33.75">
      <c r="A7" s="59" t="s">
        <v>107</v>
      </c>
      <c r="B7" s="58">
        <f>Project!E32</f>
        <v>37210</v>
      </c>
      <c r="C7" s="58"/>
      <c r="D7" s="365"/>
      <c r="E7" s="365"/>
      <c r="F7" s="365"/>
      <c r="G7" s="365"/>
      <c r="H7" s="365"/>
      <c r="I7" s="365"/>
      <c r="J7" s="365"/>
      <c r="K7" s="365"/>
      <c r="L7" s="365"/>
      <c r="M7" s="366" t="s">
        <v>202</v>
      </c>
      <c r="S7" s="456"/>
    </row>
    <row r="8" spans="1:19" s="127" customFormat="1" ht="31.5">
      <c r="A8" s="129" t="s">
        <v>191</v>
      </c>
      <c r="B8" s="128">
        <v>37216</v>
      </c>
      <c r="S8" s="457"/>
    </row>
    <row r="9" spans="1:14" ht="31.5">
      <c r="A9" s="59" t="s">
        <v>83</v>
      </c>
      <c r="B9" s="58">
        <f>Project!E38</f>
        <v>37230</v>
      </c>
      <c r="D9" s="364"/>
      <c r="E9" s="362"/>
      <c r="F9" s="361"/>
      <c r="G9" s="361"/>
      <c r="H9" s="361"/>
      <c r="I9" s="361"/>
      <c r="J9" s="361"/>
      <c r="K9" s="361"/>
      <c r="L9" s="361"/>
      <c r="M9" s="361"/>
      <c r="N9" s="363"/>
    </row>
    <row r="10" spans="1:3" ht="15.75">
      <c r="A10" s="59" t="s">
        <v>79</v>
      </c>
      <c r="B10" s="58">
        <f>'WBS1(VV)'!D7</f>
        <v>37237</v>
      </c>
      <c r="C10" s="377">
        <f>C5+(B10-B5)</f>
        <v>37280</v>
      </c>
    </row>
    <row r="11" spans="1:24" ht="15.75">
      <c r="A11" s="59" t="s">
        <v>137</v>
      </c>
      <c r="B11" s="58">
        <f>'WBS1(VV)'!D6</f>
        <v>37237</v>
      </c>
      <c r="X11" s="376"/>
    </row>
    <row r="12" spans="1:2" ht="31.5">
      <c r="A12" s="59" t="s">
        <v>84</v>
      </c>
      <c r="B12" s="58">
        <f>Project!E39</f>
        <v>37246</v>
      </c>
    </row>
    <row r="13" spans="1:2" ht="31.5">
      <c r="A13" s="59" t="s">
        <v>166</v>
      </c>
      <c r="B13" s="58">
        <v>37246</v>
      </c>
    </row>
    <row r="14" spans="1:19" s="127" customFormat="1" ht="31.5">
      <c r="A14" s="129" t="s">
        <v>92</v>
      </c>
      <c r="B14" s="128">
        <v>37246</v>
      </c>
      <c r="S14" s="457"/>
    </row>
    <row r="15" spans="1:2" ht="31.5">
      <c r="A15" s="59" t="s">
        <v>28</v>
      </c>
      <c r="B15" s="58">
        <v>37287</v>
      </c>
    </row>
    <row r="16" spans="1:2" ht="15.75">
      <c r="A16" s="59" t="s">
        <v>167</v>
      </c>
      <c r="B16" s="58">
        <v>37287</v>
      </c>
    </row>
    <row r="17" spans="1:2" ht="15.75">
      <c r="A17" s="59" t="s">
        <v>183</v>
      </c>
      <c r="B17" s="58">
        <v>37302</v>
      </c>
    </row>
    <row r="18" spans="1:19" s="127" customFormat="1" ht="31.5">
      <c r="A18" s="369" t="s">
        <v>27</v>
      </c>
      <c r="B18" s="128">
        <f>B19-14</f>
        <v>37302</v>
      </c>
      <c r="S18" s="457"/>
    </row>
    <row r="19" spans="1:19" s="127" customFormat="1" ht="15.75">
      <c r="A19" s="129" t="s">
        <v>26</v>
      </c>
      <c r="B19" s="128">
        <f>B20-14</f>
        <v>37316</v>
      </c>
      <c r="S19" s="457"/>
    </row>
    <row r="20" spans="1:19" s="57" customFormat="1" ht="15.75">
      <c r="A20" s="370" t="s">
        <v>25</v>
      </c>
      <c r="B20" s="58">
        <f>B21-7</f>
        <v>37330</v>
      </c>
      <c r="S20" s="456"/>
    </row>
    <row r="21" spans="1:19" s="57" customFormat="1" ht="15.75">
      <c r="A21" s="370" t="s">
        <v>24</v>
      </c>
      <c r="B21" s="58">
        <f>B22-7</f>
        <v>37337</v>
      </c>
      <c r="S21" s="456"/>
    </row>
    <row r="22" spans="1:19" s="57" customFormat="1" ht="15.75">
      <c r="A22" s="370" t="s">
        <v>23</v>
      </c>
      <c r="B22" s="58">
        <f>B23-7</f>
        <v>37344</v>
      </c>
      <c r="S22" s="456"/>
    </row>
    <row r="23" spans="1:19" s="57" customFormat="1" ht="15.75">
      <c r="A23" s="370" t="s">
        <v>157</v>
      </c>
      <c r="B23" s="58">
        <f>B24-7</f>
        <v>37351</v>
      </c>
      <c r="S23" s="456"/>
    </row>
    <row r="24" spans="1:19" s="127" customFormat="1" ht="15.75">
      <c r="A24" s="371" t="s">
        <v>76</v>
      </c>
      <c r="B24" s="128">
        <v>37358</v>
      </c>
      <c r="S24" s="457"/>
    </row>
    <row r="25" spans="1:19" s="57" customFormat="1" ht="15.75">
      <c r="A25" s="59" t="s">
        <v>168</v>
      </c>
      <c r="B25" s="58">
        <v>37358</v>
      </c>
      <c r="S25" s="456"/>
    </row>
    <row r="26" spans="1:2" ht="15.75">
      <c r="A26" s="372"/>
      <c r="B26" s="54"/>
    </row>
    <row r="27" spans="1:2" ht="15.75">
      <c r="A27" s="53"/>
      <c r="B27" s="54"/>
    </row>
    <row r="28" spans="1:2" ht="15.75">
      <c r="A28" s="53"/>
      <c r="B28" s="54"/>
    </row>
    <row r="29" spans="1:2" ht="15.75">
      <c r="A29" s="53"/>
      <c r="B29" s="54"/>
    </row>
    <row r="30" spans="1:2" ht="15.75">
      <c r="A30" s="53"/>
      <c r="B30" s="54"/>
    </row>
    <row r="34" ht="15.75">
      <c r="A34" s="373"/>
    </row>
    <row r="35" ht="15.75">
      <c r="A35" s="374"/>
    </row>
  </sheetData>
  <mergeCells count="10">
    <mergeCell ref="D3:G3"/>
    <mergeCell ref="H3:K3"/>
    <mergeCell ref="L3:O3"/>
    <mergeCell ref="P3:S3"/>
    <mergeCell ref="AJ3:AM3"/>
    <mergeCell ref="AN3:AQ3"/>
    <mergeCell ref="T3:W3"/>
    <mergeCell ref="X3:AA3"/>
    <mergeCell ref="AB3:AE3"/>
    <mergeCell ref="AF3:AI3"/>
  </mergeCells>
  <printOptions/>
  <pageMargins left="0.75" right="0.75" top="1" bottom="1" header="0.5" footer="0.5"/>
  <pageSetup fitToHeight="1" fitToWidth="1" horizontalDpi="600" verticalDpi="600" orientation="landscape" r:id="rId1"/>
</worksheet>
</file>

<file path=xl/worksheets/sheet10.xml><?xml version="1.0" encoding="utf-8"?>
<worksheet xmlns="http://schemas.openxmlformats.org/spreadsheetml/2006/main" xmlns:r="http://schemas.openxmlformats.org/officeDocument/2006/relationships">
  <sheetPr codeName="Sheet5">
    <pageSetUpPr fitToPage="1"/>
  </sheetPr>
  <dimension ref="A1:T17"/>
  <sheetViews>
    <sheetView zoomScale="75" zoomScaleNormal="75" workbookViewId="0" topLeftCell="A1">
      <selection activeCell="E2" sqref="E2:S2"/>
    </sheetView>
  </sheetViews>
  <sheetFormatPr defaultColWidth="9.140625" defaultRowHeight="12.75"/>
  <cols>
    <col min="1" max="1" width="56.57421875" style="1" customWidth="1"/>
    <col min="2" max="2" width="11.00390625" style="157" bestFit="1" customWidth="1"/>
    <col min="3" max="3" width="11.28125" style="205" customWidth="1"/>
    <col min="4" max="4" width="11.421875" style="1" bestFit="1" customWidth="1"/>
    <col min="5" max="5" width="3.28125" style="159" bestFit="1" customWidth="1"/>
    <col min="6" max="18" width="3.28125" style="1" bestFit="1" customWidth="1"/>
    <col min="19" max="19" width="3.28125" style="160" bestFit="1" customWidth="1"/>
    <col min="20" max="20" width="42.28125" style="16" customWidth="1"/>
    <col min="21" max="16384" width="9.140625" style="1" customWidth="1"/>
  </cols>
  <sheetData>
    <row r="1" spans="2:20" s="161" customFormat="1" ht="14.25" thickBot="1" thickTop="1">
      <c r="B1" s="162"/>
      <c r="C1" s="14"/>
      <c r="E1" s="163" t="s">
        <v>110</v>
      </c>
      <c r="F1" s="164"/>
      <c r="G1" s="164"/>
      <c r="H1" s="164"/>
      <c r="I1" s="164"/>
      <c r="J1" s="164"/>
      <c r="K1" s="164"/>
      <c r="L1" s="164"/>
      <c r="M1" s="164"/>
      <c r="N1" s="164"/>
      <c r="O1" s="164"/>
      <c r="P1" s="164"/>
      <c r="Q1" s="164"/>
      <c r="R1" s="164"/>
      <c r="S1" s="165"/>
      <c r="T1" s="166"/>
    </row>
    <row r="2" spans="1:20" s="5" customFormat="1" ht="106.5" customHeight="1" thickBot="1" thickTop="1">
      <c r="A2" s="6" t="s">
        <v>0</v>
      </c>
      <c r="B2" s="156" t="s">
        <v>1</v>
      </c>
      <c r="C2" s="8" t="s">
        <v>2</v>
      </c>
      <c r="D2" s="7" t="s">
        <v>3</v>
      </c>
      <c r="E2" s="158" t="s">
        <v>8</v>
      </c>
      <c r="F2" s="113" t="s">
        <v>205</v>
      </c>
      <c r="G2" s="113" t="s">
        <v>206</v>
      </c>
      <c r="H2" s="113" t="s">
        <v>207</v>
      </c>
      <c r="I2" s="113" t="s">
        <v>208</v>
      </c>
      <c r="J2" s="113" t="s">
        <v>209</v>
      </c>
      <c r="K2" s="113" t="s">
        <v>210</v>
      </c>
      <c r="L2" s="113" t="s">
        <v>211</v>
      </c>
      <c r="M2" s="113" t="s">
        <v>6</v>
      </c>
      <c r="N2" s="113" t="s">
        <v>212</v>
      </c>
      <c r="O2" s="113" t="s">
        <v>7</v>
      </c>
      <c r="P2" s="113" t="s">
        <v>213</v>
      </c>
      <c r="Q2" s="113" t="s">
        <v>214</v>
      </c>
      <c r="R2" s="113" t="s">
        <v>215</v>
      </c>
      <c r="S2" s="112"/>
      <c r="T2" s="18" t="s">
        <v>46</v>
      </c>
    </row>
    <row r="3" spans="1:20" s="5" customFormat="1" ht="13.5" thickTop="1">
      <c r="A3" s="194"/>
      <c r="B3" s="222"/>
      <c r="C3" s="287"/>
      <c r="D3" s="224"/>
      <c r="E3" s="225"/>
      <c r="F3" s="226"/>
      <c r="G3" s="226"/>
      <c r="H3" s="226"/>
      <c r="I3" s="226"/>
      <c r="J3" s="226"/>
      <c r="K3" s="226"/>
      <c r="L3" s="226"/>
      <c r="M3" s="226"/>
      <c r="N3" s="226"/>
      <c r="O3" s="226"/>
      <c r="P3" s="226"/>
      <c r="Q3" s="226"/>
      <c r="R3" s="226"/>
      <c r="S3" s="227"/>
      <c r="T3" s="228"/>
    </row>
    <row r="4" spans="1:20" ht="38.25">
      <c r="A4" s="64" t="s">
        <v>41</v>
      </c>
      <c r="B4" s="38">
        <v>37160</v>
      </c>
      <c r="C4" s="50">
        <v>2</v>
      </c>
      <c r="D4" s="94">
        <f>B4+7*C4</f>
        <v>37174</v>
      </c>
      <c r="T4" s="27" t="s">
        <v>48</v>
      </c>
    </row>
    <row r="5" spans="1:20" s="215" customFormat="1" ht="25.5">
      <c r="A5" s="64" t="s">
        <v>77</v>
      </c>
      <c r="B5" s="38">
        <f>D4</f>
        <v>37174</v>
      </c>
      <c r="C5" s="50">
        <f>(D5-B5)/7</f>
        <v>3</v>
      </c>
      <c r="D5" s="100">
        <f>Milestones!B5</f>
        <v>37195</v>
      </c>
      <c r="E5" s="247"/>
      <c r="S5" s="248"/>
      <c r="T5" s="27" t="s">
        <v>49</v>
      </c>
    </row>
    <row r="6" spans="1:20" ht="51">
      <c r="A6" s="63" t="s">
        <v>142</v>
      </c>
      <c r="B6" s="286">
        <f>Milestones!B5</f>
        <v>37195</v>
      </c>
      <c r="C6" s="202">
        <v>6</v>
      </c>
      <c r="D6" s="93">
        <f>B6+C6*7</f>
        <v>37237</v>
      </c>
      <c r="T6" s="21" t="s">
        <v>141</v>
      </c>
    </row>
    <row r="7" spans="1:20" ht="25.5">
      <c r="A7" s="64" t="s">
        <v>138</v>
      </c>
      <c r="B7" s="67">
        <f>Milestones!B5</f>
        <v>37195</v>
      </c>
      <c r="C7" s="50">
        <v>6</v>
      </c>
      <c r="D7" s="94">
        <f>B7+C7*7</f>
        <v>37237</v>
      </c>
      <c r="T7" s="27" t="s">
        <v>78</v>
      </c>
    </row>
    <row r="8" spans="1:20" ht="25.5">
      <c r="A8" s="64" t="s">
        <v>100</v>
      </c>
      <c r="B8" s="38">
        <f>D7</f>
        <v>37237</v>
      </c>
      <c r="C8" s="130">
        <f>IF(AND(B8&lt;HolidayBreak,D8&gt;StartNewYear),(D8-B8-14)/7,(D8-B8)/7)</f>
        <v>7.285714285714286</v>
      </c>
      <c r="D8" s="100">
        <f>Milestones!B18</f>
        <v>37302</v>
      </c>
      <c r="T8" s="27" t="s">
        <v>101</v>
      </c>
    </row>
    <row r="10" spans="1:20" ht="121.5" customHeight="1">
      <c r="A10" s="132" t="s">
        <v>140</v>
      </c>
      <c r="B10" s="133">
        <f>D7</f>
        <v>37237</v>
      </c>
      <c r="C10" s="120">
        <f>IF(AND(B10&lt;HolidayBreak,D10&gt;StartNewYear),(D10-B10-14)/7,(D10-B10)/7)</f>
        <v>7.285714285714286</v>
      </c>
      <c r="D10" s="119">
        <f>Milestones!B18</f>
        <v>37302</v>
      </c>
      <c r="T10" s="214" t="s">
        <v>139</v>
      </c>
    </row>
    <row r="12" spans="1:4" ht="12.75">
      <c r="A12" s="69" t="s">
        <v>106</v>
      </c>
      <c r="B12" s="60">
        <f>D15</f>
        <v>37216</v>
      </c>
      <c r="C12" s="256">
        <f>IF(AND(B12&lt;HolidayBreak,D12&gt;StartNewYear),(D12-B12-14)/7,(D12-B12)/7)</f>
        <v>8.142857142857142</v>
      </c>
      <c r="D12" s="98">
        <f>MAX(D13:D15)</f>
        <v>37287</v>
      </c>
    </row>
    <row r="13" spans="1:20" ht="12.75">
      <c r="A13" s="188" t="s">
        <v>133</v>
      </c>
      <c r="B13" s="284">
        <f>Project!E32</f>
        <v>37210</v>
      </c>
      <c r="C13" s="189" t="s">
        <v>22</v>
      </c>
      <c r="D13" s="284">
        <f>B13</f>
        <v>37210</v>
      </c>
      <c r="E13" s="184"/>
      <c r="F13" s="183"/>
      <c r="G13" s="183"/>
      <c r="H13" s="183"/>
      <c r="I13" s="183"/>
      <c r="J13" s="183"/>
      <c r="K13" s="183"/>
      <c r="L13" s="183"/>
      <c r="M13" s="183"/>
      <c r="N13" s="183"/>
      <c r="O13" s="183"/>
      <c r="P13" s="183"/>
      <c r="Q13" s="183"/>
      <c r="R13" s="183"/>
      <c r="S13" s="185"/>
      <c r="T13" s="186"/>
    </row>
    <row r="14" spans="1:20" ht="12.75">
      <c r="A14" s="181" t="s">
        <v>134</v>
      </c>
      <c r="B14" s="283">
        <f>Milestones!B7</f>
        <v>37210</v>
      </c>
      <c r="C14" s="260">
        <f>IF(AND(B14&lt;HolidayBreak,D14&gt;StartNewYear),(D14-B14-14)/7,(D14-B14)/7)</f>
        <v>9</v>
      </c>
      <c r="D14" s="283">
        <f>Milestones!B15</f>
        <v>37287</v>
      </c>
      <c r="E14" s="180"/>
      <c r="F14" s="181"/>
      <c r="G14" s="181"/>
      <c r="H14" s="181"/>
      <c r="I14" s="181"/>
      <c r="J14" s="181"/>
      <c r="K14" s="181"/>
      <c r="L14" s="181"/>
      <c r="M14" s="181"/>
      <c r="N14" s="181"/>
      <c r="O14" s="181"/>
      <c r="P14" s="181"/>
      <c r="Q14" s="181"/>
      <c r="R14" s="181"/>
      <c r="S14" s="182"/>
      <c r="T14" s="105"/>
    </row>
    <row r="15" spans="1:20" ht="25.5">
      <c r="A15" s="86" t="s">
        <v>105</v>
      </c>
      <c r="B15" s="172">
        <f>Milestones!B5</f>
        <v>37195</v>
      </c>
      <c r="C15" s="170">
        <v>3</v>
      </c>
      <c r="D15" s="171">
        <f>B15+C15*7</f>
        <v>37216</v>
      </c>
      <c r="E15" s="180"/>
      <c r="F15" s="181"/>
      <c r="G15" s="181"/>
      <c r="H15" s="181"/>
      <c r="I15" s="181"/>
      <c r="J15" s="181"/>
      <c r="K15" s="181"/>
      <c r="L15" s="181"/>
      <c r="M15" s="181"/>
      <c r="N15" s="181"/>
      <c r="O15" s="181"/>
      <c r="P15" s="181"/>
      <c r="Q15" s="181"/>
      <c r="R15" s="181"/>
      <c r="S15" s="182"/>
      <c r="T15" s="105"/>
    </row>
    <row r="16" spans="2:4" ht="12.75">
      <c r="B16" s="280"/>
      <c r="C16" s="167"/>
      <c r="D16" s="281"/>
    </row>
    <row r="17" spans="1:20" ht="12.75">
      <c r="A17" s="237" t="s">
        <v>135</v>
      </c>
      <c r="B17" s="283">
        <f>Milestones!B18</f>
        <v>37302</v>
      </c>
      <c r="C17" s="260">
        <f>IF(AND(B17&lt;HolidayBreak,D17&gt;StartNewYear),(D17-B17-14)/7,(D17-B17)/7)</f>
        <v>8</v>
      </c>
      <c r="D17" s="283">
        <f>Milestones!B24</f>
        <v>37358</v>
      </c>
      <c r="E17" s="180"/>
      <c r="F17" s="181"/>
      <c r="G17" s="181"/>
      <c r="H17" s="181"/>
      <c r="I17" s="181"/>
      <c r="J17" s="181"/>
      <c r="K17" s="181"/>
      <c r="L17" s="181"/>
      <c r="M17" s="181"/>
      <c r="N17" s="181"/>
      <c r="O17" s="181"/>
      <c r="P17" s="181"/>
      <c r="Q17" s="181"/>
      <c r="R17" s="181"/>
      <c r="S17" s="182"/>
      <c r="T17" s="105"/>
    </row>
  </sheetData>
  <printOptions/>
  <pageMargins left="0.75" right="0.75" top="1" bottom="1" header="0.5" footer="0.5"/>
  <pageSetup fitToHeight="0" fitToWidth="1" horizontalDpi="600" verticalDpi="600" orientation="landscape" scale="67"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K26" sqref="K26"/>
    </sheetView>
  </sheetViews>
  <sheetFormatPr defaultColWidth="9.140625" defaultRowHeight="12.75"/>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6">
    <pageSetUpPr fitToPage="1"/>
  </sheetPr>
  <dimension ref="A1:T9"/>
  <sheetViews>
    <sheetView zoomScale="75" zoomScaleNormal="75" workbookViewId="0" topLeftCell="A1">
      <selection activeCell="D10" sqref="D10"/>
    </sheetView>
  </sheetViews>
  <sheetFormatPr defaultColWidth="9.140625" defaultRowHeight="12.75"/>
  <cols>
    <col min="1" max="1" width="56.57421875" style="1" customWidth="1"/>
    <col min="2" max="2" width="10.421875" style="280" bestFit="1" customWidth="1"/>
    <col min="3" max="3" width="11.28125" style="167" customWidth="1"/>
    <col min="4" max="4" width="11.421875" style="281" bestFit="1" customWidth="1"/>
    <col min="5" max="5" width="3.28125" style="159" bestFit="1" customWidth="1"/>
    <col min="6" max="18" width="3.28125" style="1" bestFit="1" customWidth="1"/>
    <col min="19" max="19" width="3.28125" style="160" bestFit="1" customWidth="1"/>
    <col min="20" max="20" width="42.28125" style="17" customWidth="1"/>
    <col min="21" max="16384" width="9.140625" style="1" customWidth="1"/>
  </cols>
  <sheetData>
    <row r="1" spans="2:20" s="161" customFormat="1" ht="14.25" thickBot="1" thickTop="1">
      <c r="B1" s="278"/>
      <c r="C1" s="2"/>
      <c r="D1" s="279"/>
      <c r="E1" s="163" t="s">
        <v>110</v>
      </c>
      <c r="F1" s="164"/>
      <c r="G1" s="164"/>
      <c r="H1" s="164"/>
      <c r="I1" s="164"/>
      <c r="J1" s="164"/>
      <c r="K1" s="164"/>
      <c r="L1" s="164"/>
      <c r="M1" s="164"/>
      <c r="N1" s="164"/>
      <c r="O1" s="164"/>
      <c r="P1" s="164"/>
      <c r="Q1" s="164"/>
      <c r="R1" s="164"/>
      <c r="S1" s="165"/>
      <c r="T1" s="262"/>
    </row>
    <row r="2" spans="1:20" s="5" customFormat="1" ht="106.5" customHeight="1" thickBot="1" thickTop="1">
      <c r="A2" s="6" t="s">
        <v>0</v>
      </c>
      <c r="B2" s="156" t="s">
        <v>1</v>
      </c>
      <c r="C2" s="8" t="s">
        <v>2</v>
      </c>
      <c r="D2" s="7" t="s">
        <v>3</v>
      </c>
      <c r="E2" s="158" t="s">
        <v>112</v>
      </c>
      <c r="F2" s="113"/>
      <c r="G2" s="113"/>
      <c r="H2" s="113"/>
      <c r="I2" s="113"/>
      <c r="J2" s="113"/>
      <c r="K2" s="113"/>
      <c r="L2" s="113"/>
      <c r="M2" s="113"/>
      <c r="N2" s="113"/>
      <c r="O2" s="113"/>
      <c r="P2" s="113"/>
      <c r="Q2" s="113"/>
      <c r="R2" s="113"/>
      <c r="S2" s="112"/>
      <c r="T2" s="18" t="s">
        <v>46</v>
      </c>
    </row>
    <row r="3" spans="1:20" s="5" customFormat="1" ht="13.5" thickTop="1">
      <c r="A3" s="194"/>
      <c r="B3" s="222"/>
      <c r="C3" s="223"/>
      <c r="D3" s="224"/>
      <c r="E3" s="225"/>
      <c r="F3" s="226"/>
      <c r="G3" s="226"/>
      <c r="H3" s="226"/>
      <c r="I3" s="226"/>
      <c r="J3" s="226"/>
      <c r="K3" s="226"/>
      <c r="L3" s="226"/>
      <c r="M3" s="226"/>
      <c r="N3" s="226"/>
      <c r="O3" s="226"/>
      <c r="P3" s="226"/>
      <c r="Q3" s="226"/>
      <c r="R3" s="226"/>
      <c r="S3" s="227"/>
      <c r="T3" s="228"/>
    </row>
    <row r="4" spans="1:20" s="288" customFormat="1" ht="12.75">
      <c r="A4" s="289" t="s">
        <v>143</v>
      </c>
      <c r="B4" s="290">
        <f>Project!C13</f>
        <v>37175</v>
      </c>
      <c r="C4" s="291"/>
      <c r="D4" s="292">
        <f>B4</f>
        <v>37175</v>
      </c>
      <c r="E4" s="293"/>
      <c r="F4" s="294"/>
      <c r="G4" s="294"/>
      <c r="H4" s="294"/>
      <c r="I4" s="294"/>
      <c r="J4" s="294"/>
      <c r="K4" s="294"/>
      <c r="L4" s="294"/>
      <c r="M4" s="294"/>
      <c r="N4" s="294"/>
      <c r="O4" s="294"/>
      <c r="P4" s="294"/>
      <c r="Q4" s="294"/>
      <c r="R4" s="294"/>
      <c r="S4" s="295"/>
      <c r="T4" s="296"/>
    </row>
    <row r="5" spans="1:20" s="155" customFormat="1" ht="12.75">
      <c r="A5" s="188" t="s">
        <v>119</v>
      </c>
      <c r="B5" s="284">
        <f>EMAnalysis!D9</f>
        <v>37179</v>
      </c>
      <c r="C5" s="189" t="s">
        <v>22</v>
      </c>
      <c r="D5" s="284">
        <f>B5</f>
        <v>37179</v>
      </c>
      <c r="E5" s="190"/>
      <c r="F5" s="188"/>
      <c r="G5" s="188"/>
      <c r="H5" s="188"/>
      <c r="I5" s="188"/>
      <c r="J5" s="188"/>
      <c r="K5" s="188"/>
      <c r="L5" s="188"/>
      <c r="M5" s="188"/>
      <c r="N5" s="188"/>
      <c r="O5" s="188"/>
      <c r="P5" s="188"/>
      <c r="Q5" s="188"/>
      <c r="R5" s="188"/>
      <c r="S5" s="191"/>
      <c r="T5" s="192" t="s">
        <v>120</v>
      </c>
    </row>
    <row r="7" spans="1:20" s="215" customFormat="1" ht="12.75">
      <c r="A7" s="237" t="s">
        <v>147</v>
      </c>
      <c r="B7" s="300">
        <f>Milestones!B$6</f>
        <v>37203</v>
      </c>
      <c r="C7" s="120">
        <f>IF(AND(B7&lt;HolidayBreak,D7&gt;StartNewYear),(D7-B7-14)/7,(D7-B7)/7)</f>
        <v>12.142857142857142</v>
      </c>
      <c r="D7" s="283">
        <f>Milestones!B$18</f>
        <v>37302</v>
      </c>
      <c r="E7" s="236"/>
      <c r="F7" s="237"/>
      <c r="G7" s="237"/>
      <c r="H7" s="237"/>
      <c r="I7" s="237"/>
      <c r="J7" s="237"/>
      <c r="K7" s="237"/>
      <c r="L7" s="237"/>
      <c r="M7" s="237"/>
      <c r="N7" s="237"/>
      <c r="O7" s="237"/>
      <c r="P7" s="237"/>
      <c r="Q7" s="237"/>
      <c r="R7" s="237"/>
      <c r="S7" s="238"/>
      <c r="T7" s="89" t="s">
        <v>148</v>
      </c>
    </row>
    <row r="8" spans="3:4" ht="12.75">
      <c r="C8" s="205"/>
      <c r="D8" s="288"/>
    </row>
    <row r="9" spans="1:20" s="187" customFormat="1" ht="12.75">
      <c r="A9" s="237" t="s">
        <v>135</v>
      </c>
      <c r="B9" s="300">
        <f>D7</f>
        <v>37302</v>
      </c>
      <c r="C9" s="301">
        <f>(D9-B9)/7</f>
        <v>8</v>
      </c>
      <c r="D9" s="283">
        <f>Milestones!B$24</f>
        <v>37358</v>
      </c>
      <c r="E9" s="236"/>
      <c r="F9" s="237"/>
      <c r="G9" s="237"/>
      <c r="H9" s="237"/>
      <c r="I9" s="237"/>
      <c r="J9" s="237"/>
      <c r="K9" s="237"/>
      <c r="L9" s="237"/>
      <c r="M9" s="237"/>
      <c r="N9" s="237"/>
      <c r="O9" s="237"/>
      <c r="P9" s="237"/>
      <c r="Q9" s="237"/>
      <c r="R9" s="237"/>
      <c r="S9" s="238"/>
      <c r="T9" s="89" t="s">
        <v>148</v>
      </c>
    </row>
  </sheetData>
  <printOptions/>
  <pageMargins left="0.75" right="0.75" top="1" bottom="1" header="0.5" footer="0.5"/>
  <pageSetup fitToHeight="0" fitToWidth="1" horizontalDpi="600" verticalDpi="600" orientation="landscape" scale="67" r:id="rId1"/>
</worksheet>
</file>

<file path=xl/worksheets/sheet13.xml><?xml version="1.0" encoding="utf-8"?>
<worksheet xmlns="http://schemas.openxmlformats.org/spreadsheetml/2006/main" xmlns:r="http://schemas.openxmlformats.org/officeDocument/2006/relationships">
  <sheetPr codeName="Sheet7">
    <pageSetUpPr fitToPage="1"/>
  </sheetPr>
  <dimension ref="A1:T9"/>
  <sheetViews>
    <sheetView zoomScale="75" zoomScaleNormal="75" workbookViewId="0" topLeftCell="A1">
      <selection activeCell="A4" sqref="A4:IV9"/>
    </sheetView>
  </sheetViews>
  <sheetFormatPr defaultColWidth="9.140625" defaultRowHeight="12.75"/>
  <cols>
    <col min="1" max="1" width="56.57421875" style="1" customWidth="1"/>
    <col min="2" max="2" width="10.8515625" style="157" bestFit="1" customWidth="1"/>
    <col min="3" max="3" width="11.28125" style="167" customWidth="1"/>
    <col min="4" max="4" width="11.421875" style="1" bestFit="1" customWidth="1"/>
    <col min="5" max="5" width="3.28125" style="159" bestFit="1" customWidth="1"/>
    <col min="6" max="18" width="3.28125" style="1" bestFit="1" customWidth="1"/>
    <col min="19" max="19" width="3.28125" style="160" bestFit="1" customWidth="1"/>
    <col min="20" max="20" width="42.28125" style="16" customWidth="1"/>
    <col min="21" max="16384" width="9.140625" style="1" customWidth="1"/>
  </cols>
  <sheetData>
    <row r="1" spans="2:20" s="161" customFormat="1" ht="14.25" thickBot="1" thickTop="1">
      <c r="B1" s="162"/>
      <c r="C1" s="2"/>
      <c r="E1" s="163" t="s">
        <v>110</v>
      </c>
      <c r="F1" s="164"/>
      <c r="G1" s="164"/>
      <c r="H1" s="164"/>
      <c r="I1" s="164"/>
      <c r="J1" s="164"/>
      <c r="K1" s="164"/>
      <c r="L1" s="164"/>
      <c r="M1" s="164"/>
      <c r="N1" s="164"/>
      <c r="O1" s="164"/>
      <c r="P1" s="164"/>
      <c r="Q1" s="164"/>
      <c r="R1" s="164"/>
      <c r="S1" s="165"/>
      <c r="T1" s="166"/>
    </row>
    <row r="2" spans="1:20" s="5" customFormat="1" ht="106.5" customHeight="1" thickBot="1" thickTop="1">
      <c r="A2" s="6" t="s">
        <v>0</v>
      </c>
      <c r="B2" s="156" t="s">
        <v>1</v>
      </c>
      <c r="C2" s="8" t="s">
        <v>2</v>
      </c>
      <c r="D2" s="7" t="s">
        <v>3</v>
      </c>
      <c r="E2" s="158" t="s">
        <v>30</v>
      </c>
      <c r="F2" s="113"/>
      <c r="G2" s="113"/>
      <c r="H2" s="113"/>
      <c r="I2" s="113"/>
      <c r="J2" s="113"/>
      <c r="K2" s="113"/>
      <c r="L2" s="113"/>
      <c r="M2" s="113"/>
      <c r="N2" s="113"/>
      <c r="O2" s="113"/>
      <c r="P2" s="113"/>
      <c r="Q2" s="113"/>
      <c r="R2" s="113"/>
      <c r="S2" s="112"/>
      <c r="T2" s="18" t="s">
        <v>46</v>
      </c>
    </row>
    <row r="3" ht="13.5" thickTop="1"/>
    <row r="4" spans="1:20" s="288" customFormat="1" ht="12.75">
      <c r="A4" s="289" t="s">
        <v>143</v>
      </c>
      <c r="B4" s="290">
        <f>Project!C16</f>
        <v>37182</v>
      </c>
      <c r="C4" s="291"/>
      <c r="D4" s="292">
        <f>B4</f>
        <v>37182</v>
      </c>
      <c r="E4" s="293"/>
      <c r="F4" s="294"/>
      <c r="G4" s="294"/>
      <c r="H4" s="294"/>
      <c r="I4" s="294"/>
      <c r="J4" s="294"/>
      <c r="K4" s="294"/>
      <c r="L4" s="294"/>
      <c r="M4" s="294"/>
      <c r="N4" s="294"/>
      <c r="O4" s="294"/>
      <c r="P4" s="294"/>
      <c r="Q4" s="294"/>
      <c r="R4" s="294"/>
      <c r="S4" s="295"/>
      <c r="T4" s="296"/>
    </row>
    <row r="5" spans="2:20" ht="12.75">
      <c r="B5" s="280"/>
      <c r="D5" s="281"/>
      <c r="T5" s="17"/>
    </row>
    <row r="6" spans="1:20" ht="12.75">
      <c r="A6" s="1" t="s">
        <v>149</v>
      </c>
      <c r="B6" s="280">
        <f>'WBS1(VV)'!B7</f>
        <v>37195</v>
      </c>
      <c r="C6" s="167">
        <f>(D6-B6)/7</f>
        <v>6</v>
      </c>
      <c r="D6" s="280">
        <f>'WBS1(VV)'!D7</f>
        <v>37237</v>
      </c>
      <c r="T6" s="17"/>
    </row>
    <row r="7" spans="1:20" s="215" customFormat="1" ht="12.75">
      <c r="A7" s="237" t="s">
        <v>150</v>
      </c>
      <c r="B7" s="302">
        <f>D6</f>
        <v>37237</v>
      </c>
      <c r="C7" s="120">
        <f>IF(AND(B7&lt;HolidayBreak,D7&gt;StartNewYear),(D7-B7-14)/7,(D7-B7)/7)</f>
        <v>7.285714285714286</v>
      </c>
      <c r="D7" s="283">
        <f>Milestones!B$18</f>
        <v>37302</v>
      </c>
      <c r="E7" s="236"/>
      <c r="F7" s="237"/>
      <c r="G7" s="237"/>
      <c r="H7" s="237"/>
      <c r="I7" s="237"/>
      <c r="J7" s="237"/>
      <c r="K7" s="237"/>
      <c r="L7" s="237"/>
      <c r="M7" s="237"/>
      <c r="N7" s="237"/>
      <c r="O7" s="237"/>
      <c r="P7" s="237"/>
      <c r="Q7" s="237"/>
      <c r="R7" s="237"/>
      <c r="S7" s="238"/>
      <c r="T7" s="89" t="s">
        <v>148</v>
      </c>
    </row>
    <row r="8" spans="2:20" ht="12.75">
      <c r="B8" s="280"/>
      <c r="C8" s="205"/>
      <c r="D8" s="288"/>
      <c r="T8" s="17"/>
    </row>
    <row r="9" spans="1:20" s="187" customFormat="1" ht="12.75">
      <c r="A9" s="237" t="s">
        <v>135</v>
      </c>
      <c r="B9" s="300">
        <f>D7</f>
        <v>37302</v>
      </c>
      <c r="C9" s="301">
        <f>(D9-B9)/7</f>
        <v>8</v>
      </c>
      <c r="D9" s="283">
        <f>Milestones!B$24</f>
        <v>37358</v>
      </c>
      <c r="E9" s="236"/>
      <c r="F9" s="237"/>
      <c r="G9" s="237"/>
      <c r="H9" s="237"/>
      <c r="I9" s="237"/>
      <c r="J9" s="237"/>
      <c r="K9" s="237"/>
      <c r="L9" s="237"/>
      <c r="M9" s="237"/>
      <c r="N9" s="237"/>
      <c r="O9" s="237"/>
      <c r="P9" s="237"/>
      <c r="Q9" s="237"/>
      <c r="R9" s="237"/>
      <c r="S9" s="238"/>
      <c r="T9" s="89" t="s">
        <v>148</v>
      </c>
    </row>
  </sheetData>
  <printOptions/>
  <pageMargins left="0.75" right="0.75" top="1" bottom="1" header="0.5" footer="0.5"/>
  <pageSetup fitToHeight="0" fitToWidth="1" horizontalDpi="600" verticalDpi="600" orientation="landscape" scale="67" r:id="rId1"/>
</worksheet>
</file>

<file path=xl/worksheets/sheet14.xml><?xml version="1.0" encoding="utf-8"?>
<worksheet xmlns="http://schemas.openxmlformats.org/spreadsheetml/2006/main" xmlns:r="http://schemas.openxmlformats.org/officeDocument/2006/relationships">
  <sheetPr codeName="Sheet8">
    <pageSetUpPr fitToPage="1"/>
  </sheetPr>
  <dimension ref="A1:T8"/>
  <sheetViews>
    <sheetView zoomScale="75" zoomScaleNormal="75" workbookViewId="0" topLeftCell="A1">
      <selection activeCell="D6" sqref="D6"/>
    </sheetView>
  </sheetViews>
  <sheetFormatPr defaultColWidth="9.140625" defaultRowHeight="12.75"/>
  <cols>
    <col min="1" max="1" width="56.57421875" style="1" customWidth="1"/>
    <col min="2" max="2" width="10.421875" style="157" bestFit="1" customWidth="1"/>
    <col min="3" max="3" width="11.28125" style="167" customWidth="1"/>
    <col min="4" max="4" width="11.421875" style="1" bestFit="1" customWidth="1"/>
    <col min="5" max="5" width="3.28125" style="159" bestFit="1" customWidth="1"/>
    <col min="6" max="18" width="3.28125" style="1" bestFit="1" customWidth="1"/>
    <col min="19" max="19" width="3.28125" style="160" bestFit="1" customWidth="1"/>
    <col min="20" max="20" width="42.28125" style="16" customWidth="1"/>
    <col min="21" max="16384" width="9.140625" style="1" customWidth="1"/>
  </cols>
  <sheetData>
    <row r="1" spans="2:20" s="161" customFormat="1" ht="14.25" thickBot="1" thickTop="1">
      <c r="B1" s="162"/>
      <c r="C1" s="2"/>
      <c r="E1" s="163" t="s">
        <v>110</v>
      </c>
      <c r="F1" s="164"/>
      <c r="G1" s="164"/>
      <c r="H1" s="164"/>
      <c r="I1" s="164"/>
      <c r="J1" s="164"/>
      <c r="K1" s="164"/>
      <c r="L1" s="164"/>
      <c r="M1" s="164"/>
      <c r="N1" s="164"/>
      <c r="O1" s="164"/>
      <c r="P1" s="164"/>
      <c r="Q1" s="164"/>
      <c r="R1" s="164"/>
      <c r="S1" s="165"/>
      <c r="T1" s="166"/>
    </row>
    <row r="2" spans="1:20" s="5" customFormat="1" ht="106.5" customHeight="1" thickBot="1" thickTop="1">
      <c r="A2" s="6" t="s">
        <v>0</v>
      </c>
      <c r="B2" s="156" t="s">
        <v>1</v>
      </c>
      <c r="C2" s="8" t="s">
        <v>2</v>
      </c>
      <c r="D2" s="7" t="s">
        <v>3</v>
      </c>
      <c r="E2" s="158" t="s">
        <v>19</v>
      </c>
      <c r="F2" s="113"/>
      <c r="G2" s="113"/>
      <c r="H2" s="113"/>
      <c r="I2" s="113"/>
      <c r="J2" s="113"/>
      <c r="K2" s="113"/>
      <c r="L2" s="113"/>
      <c r="M2" s="113"/>
      <c r="N2" s="113"/>
      <c r="O2" s="113"/>
      <c r="P2" s="113"/>
      <c r="Q2" s="113"/>
      <c r="R2" s="113"/>
      <c r="S2" s="112"/>
      <c r="T2" s="18" t="s">
        <v>46</v>
      </c>
    </row>
    <row r="3" ht="13.5" thickTop="1"/>
    <row r="4" spans="1:20" s="288" customFormat="1" ht="12.75">
      <c r="A4" s="289" t="s">
        <v>143</v>
      </c>
      <c r="B4" s="290">
        <f>Project!C17</f>
        <v>37187</v>
      </c>
      <c r="C4" s="291"/>
      <c r="D4" s="292">
        <f>B4</f>
        <v>37187</v>
      </c>
      <c r="E4" s="293"/>
      <c r="F4" s="294"/>
      <c r="G4" s="294"/>
      <c r="H4" s="294"/>
      <c r="I4" s="294"/>
      <c r="J4" s="294"/>
      <c r="K4" s="294"/>
      <c r="L4" s="294"/>
      <c r="M4" s="294"/>
      <c r="N4" s="294"/>
      <c r="O4" s="294"/>
      <c r="P4" s="294"/>
      <c r="Q4" s="294"/>
      <c r="R4" s="294"/>
      <c r="S4" s="295"/>
      <c r="T4" s="296"/>
    </row>
    <row r="5" spans="2:20" ht="12.75">
      <c r="B5" s="280"/>
      <c r="D5" s="281"/>
      <c r="T5" s="17"/>
    </row>
    <row r="6" spans="1:20" s="215" customFormat="1" ht="12.75">
      <c r="A6" s="237" t="s">
        <v>151</v>
      </c>
      <c r="B6" s="302">
        <f>Milestones!B$6</f>
        <v>37203</v>
      </c>
      <c r="C6" s="120">
        <f>IF(AND(B6&lt;HolidayBreak,D6&gt;StartNewYear),(D6-B6-14)/7,(D6-B6)/7)</f>
        <v>12.142857142857142</v>
      </c>
      <c r="D6" s="283">
        <f>Milestones!B$18</f>
        <v>37302</v>
      </c>
      <c r="E6" s="236"/>
      <c r="F6" s="237"/>
      <c r="G6" s="237"/>
      <c r="H6" s="237"/>
      <c r="I6" s="237"/>
      <c r="J6" s="237"/>
      <c r="K6" s="237"/>
      <c r="L6" s="237"/>
      <c r="M6" s="237"/>
      <c r="N6" s="237"/>
      <c r="O6" s="237"/>
      <c r="P6" s="237"/>
      <c r="Q6" s="237"/>
      <c r="R6" s="237"/>
      <c r="S6" s="238"/>
      <c r="T6" s="89" t="s">
        <v>148</v>
      </c>
    </row>
    <row r="7" spans="2:20" ht="12.75">
      <c r="B7" s="280"/>
      <c r="C7" s="205"/>
      <c r="D7" s="288"/>
      <c r="T7" s="17"/>
    </row>
    <row r="8" spans="1:20" s="187" customFormat="1" ht="12.75">
      <c r="A8" s="237" t="s">
        <v>135</v>
      </c>
      <c r="B8" s="300">
        <f>D6</f>
        <v>37302</v>
      </c>
      <c r="C8" s="301">
        <f>(D8-B8)/7</f>
        <v>8</v>
      </c>
      <c r="D8" s="283">
        <f>Milestones!B$24</f>
        <v>37358</v>
      </c>
      <c r="E8" s="236"/>
      <c r="F8" s="237"/>
      <c r="G8" s="237"/>
      <c r="H8" s="237"/>
      <c r="I8" s="237"/>
      <c r="J8" s="237"/>
      <c r="K8" s="237"/>
      <c r="L8" s="237"/>
      <c r="M8" s="237"/>
      <c r="N8" s="237"/>
      <c r="O8" s="237"/>
      <c r="P8" s="237"/>
      <c r="Q8" s="237"/>
      <c r="R8" s="237"/>
      <c r="S8" s="238"/>
      <c r="T8" s="89" t="s">
        <v>148</v>
      </c>
    </row>
  </sheetData>
  <printOptions/>
  <pageMargins left="0.75" right="0.75" top="1" bottom="1" header="0.5" footer="0.5"/>
  <pageSetup fitToHeight="0" fitToWidth="1" horizontalDpi="600" verticalDpi="600" orientation="landscape" scale="67" r:id="rId1"/>
</worksheet>
</file>

<file path=xl/worksheets/sheet15.xml><?xml version="1.0" encoding="utf-8"?>
<worksheet xmlns="http://schemas.openxmlformats.org/spreadsheetml/2006/main" xmlns:r="http://schemas.openxmlformats.org/officeDocument/2006/relationships">
  <sheetPr codeName="Sheet9">
    <pageSetUpPr fitToPage="1"/>
  </sheetPr>
  <dimension ref="A1:T8"/>
  <sheetViews>
    <sheetView zoomScale="75" zoomScaleNormal="75" workbookViewId="0" topLeftCell="A1">
      <selection activeCell="A4" sqref="A4:IV8"/>
    </sheetView>
  </sheetViews>
  <sheetFormatPr defaultColWidth="9.140625" defaultRowHeight="12.75"/>
  <cols>
    <col min="1" max="1" width="56.57421875" style="1" customWidth="1"/>
    <col min="2" max="2" width="10.421875" style="157" bestFit="1" customWidth="1"/>
    <col min="3" max="3" width="11.28125" style="167" customWidth="1"/>
    <col min="4" max="4" width="11.421875" style="1" bestFit="1" customWidth="1"/>
    <col min="5" max="5" width="3.28125" style="159" bestFit="1" customWidth="1"/>
    <col min="6" max="18" width="3.28125" style="1" bestFit="1" customWidth="1"/>
    <col min="19" max="19" width="3.28125" style="160" bestFit="1" customWidth="1"/>
    <col min="20" max="20" width="42.28125" style="16" customWidth="1"/>
    <col min="21" max="16384" width="9.140625" style="1" customWidth="1"/>
  </cols>
  <sheetData>
    <row r="1" spans="2:20" s="161" customFormat="1" ht="14.25" thickBot="1" thickTop="1">
      <c r="B1" s="162"/>
      <c r="C1" s="2"/>
      <c r="E1" s="163" t="s">
        <v>110</v>
      </c>
      <c r="F1" s="164"/>
      <c r="G1" s="164"/>
      <c r="H1" s="164"/>
      <c r="I1" s="164"/>
      <c r="J1" s="164"/>
      <c r="K1" s="164"/>
      <c r="L1" s="164"/>
      <c r="M1" s="164"/>
      <c r="N1" s="164"/>
      <c r="O1" s="164"/>
      <c r="P1" s="164"/>
      <c r="Q1" s="164"/>
      <c r="R1" s="164"/>
      <c r="S1" s="165"/>
      <c r="T1" s="166"/>
    </row>
    <row r="2" spans="1:20" s="5" customFormat="1" ht="106.5" customHeight="1" thickBot="1" thickTop="1">
      <c r="A2" s="6" t="s">
        <v>0</v>
      </c>
      <c r="B2" s="156" t="s">
        <v>1</v>
      </c>
      <c r="C2" s="8" t="s">
        <v>2</v>
      </c>
      <c r="D2" s="7" t="s">
        <v>3</v>
      </c>
      <c r="E2" s="158" t="s">
        <v>113</v>
      </c>
      <c r="F2" s="113"/>
      <c r="G2" s="113"/>
      <c r="H2" s="113"/>
      <c r="I2" s="113"/>
      <c r="J2" s="113"/>
      <c r="K2" s="113"/>
      <c r="L2" s="113"/>
      <c r="M2" s="113"/>
      <c r="N2" s="113"/>
      <c r="O2" s="113"/>
      <c r="P2" s="113"/>
      <c r="Q2" s="113"/>
      <c r="R2" s="113"/>
      <c r="S2" s="112"/>
      <c r="T2" s="18" t="s">
        <v>46</v>
      </c>
    </row>
    <row r="3" ht="13.5" thickTop="1"/>
    <row r="4" spans="1:20" s="288" customFormat="1" ht="12.75">
      <c r="A4" s="289" t="s">
        <v>143</v>
      </c>
      <c r="B4" s="290">
        <f>Project!C18</f>
        <v>37189</v>
      </c>
      <c r="C4" s="291"/>
      <c r="D4" s="292">
        <f>B4</f>
        <v>37189</v>
      </c>
      <c r="E4" s="293"/>
      <c r="F4" s="294"/>
      <c r="G4" s="294"/>
      <c r="H4" s="294"/>
      <c r="I4" s="294"/>
      <c r="J4" s="294"/>
      <c r="K4" s="294"/>
      <c r="L4" s="294"/>
      <c r="M4" s="294"/>
      <c r="N4" s="294"/>
      <c r="O4" s="294"/>
      <c r="P4" s="294"/>
      <c r="Q4" s="294"/>
      <c r="R4" s="294"/>
      <c r="S4" s="295"/>
      <c r="T4" s="296"/>
    </row>
    <row r="5" spans="2:20" ht="12.75">
      <c r="B5" s="280"/>
      <c r="D5" s="281"/>
      <c r="T5" s="17"/>
    </row>
    <row r="6" spans="1:20" s="215" customFormat="1" ht="12.75">
      <c r="A6" s="237" t="s">
        <v>152</v>
      </c>
      <c r="B6" s="302">
        <f>Milestones!B$6</f>
        <v>37203</v>
      </c>
      <c r="C6" s="120">
        <f>IF(AND(B6&lt;HolidayBreak,D6&gt;StartNewYear),(D6-B6-14)/7,(D6-B6)/7)</f>
        <v>12.142857142857142</v>
      </c>
      <c r="D6" s="283">
        <f>Milestones!B$18</f>
        <v>37302</v>
      </c>
      <c r="E6" s="236"/>
      <c r="F6" s="237"/>
      <c r="G6" s="237"/>
      <c r="H6" s="237"/>
      <c r="I6" s="237"/>
      <c r="J6" s="237"/>
      <c r="K6" s="237"/>
      <c r="L6" s="237"/>
      <c r="M6" s="237"/>
      <c r="N6" s="237"/>
      <c r="O6" s="237"/>
      <c r="P6" s="237"/>
      <c r="Q6" s="237"/>
      <c r="R6" s="237"/>
      <c r="S6" s="238"/>
      <c r="T6" s="89" t="s">
        <v>148</v>
      </c>
    </row>
    <row r="7" spans="2:20" ht="12.75">
      <c r="B7" s="280"/>
      <c r="C7" s="205"/>
      <c r="D7" s="288"/>
      <c r="T7" s="17"/>
    </row>
    <row r="8" spans="1:20" s="187" customFormat="1" ht="12.75">
      <c r="A8" s="237" t="s">
        <v>135</v>
      </c>
      <c r="B8" s="300">
        <f>D6</f>
        <v>37302</v>
      </c>
      <c r="C8" s="301">
        <f>(D8-B8)/7</f>
        <v>8</v>
      </c>
      <c r="D8" s="283">
        <f>Milestones!B$24</f>
        <v>37358</v>
      </c>
      <c r="E8" s="236"/>
      <c r="F8" s="237"/>
      <c r="G8" s="237"/>
      <c r="H8" s="237"/>
      <c r="I8" s="237"/>
      <c r="J8" s="237"/>
      <c r="K8" s="237"/>
      <c r="L8" s="237"/>
      <c r="M8" s="237"/>
      <c r="N8" s="237"/>
      <c r="O8" s="237"/>
      <c r="P8" s="237"/>
      <c r="Q8" s="237"/>
      <c r="R8" s="237"/>
      <c r="S8" s="238"/>
      <c r="T8" s="89" t="s">
        <v>148</v>
      </c>
    </row>
  </sheetData>
  <printOptions/>
  <pageMargins left="0.75" right="0.75" top="1" bottom="1" header="0.5" footer="0.5"/>
  <pageSetup fitToHeight="0" fitToWidth="1" horizontalDpi="600" verticalDpi="600" orientation="landscape" scale="67" r:id="rId1"/>
</worksheet>
</file>

<file path=xl/worksheets/sheet16.xml><?xml version="1.0" encoding="utf-8"?>
<worksheet xmlns="http://schemas.openxmlformats.org/spreadsheetml/2006/main" xmlns:r="http://schemas.openxmlformats.org/officeDocument/2006/relationships">
  <sheetPr codeName="Sheet10">
    <pageSetUpPr fitToPage="1"/>
  </sheetPr>
  <dimension ref="A1:T8"/>
  <sheetViews>
    <sheetView zoomScale="75" zoomScaleNormal="75" workbookViewId="0" topLeftCell="A1">
      <selection activeCell="A4" sqref="A4:IV8"/>
    </sheetView>
  </sheetViews>
  <sheetFormatPr defaultColWidth="9.140625" defaultRowHeight="12.75"/>
  <cols>
    <col min="1" max="1" width="56.57421875" style="1" customWidth="1"/>
    <col min="2" max="2" width="10.421875" style="157" bestFit="1" customWidth="1"/>
    <col min="3" max="3" width="11.28125" style="167" customWidth="1"/>
    <col min="4" max="4" width="11.421875" style="1" bestFit="1" customWidth="1"/>
    <col min="5" max="5" width="3.28125" style="159" bestFit="1" customWidth="1"/>
    <col min="6" max="18" width="3.28125" style="1" bestFit="1" customWidth="1"/>
    <col min="19" max="19" width="3.28125" style="160" bestFit="1" customWidth="1"/>
    <col min="20" max="20" width="42.28125" style="16" customWidth="1"/>
    <col min="21" max="16384" width="9.140625" style="1" customWidth="1"/>
  </cols>
  <sheetData>
    <row r="1" spans="2:20" s="161" customFormat="1" ht="14.25" thickBot="1" thickTop="1">
      <c r="B1" s="162"/>
      <c r="C1" s="2"/>
      <c r="E1" s="163" t="s">
        <v>110</v>
      </c>
      <c r="F1" s="164"/>
      <c r="G1" s="164"/>
      <c r="H1" s="164"/>
      <c r="I1" s="164"/>
      <c r="J1" s="164"/>
      <c r="K1" s="164"/>
      <c r="L1" s="164"/>
      <c r="M1" s="164"/>
      <c r="N1" s="164"/>
      <c r="O1" s="164"/>
      <c r="P1" s="164"/>
      <c r="Q1" s="164"/>
      <c r="R1" s="164"/>
      <c r="S1" s="165"/>
      <c r="T1" s="166"/>
    </row>
    <row r="2" spans="1:20" s="5" customFormat="1" ht="106.5" customHeight="1" thickBot="1" thickTop="1">
      <c r="A2" s="6" t="s">
        <v>0</v>
      </c>
      <c r="B2" s="156" t="s">
        <v>1</v>
      </c>
      <c r="C2" s="8" t="s">
        <v>2</v>
      </c>
      <c r="D2" s="7" t="s">
        <v>3</v>
      </c>
      <c r="E2" s="158" t="s">
        <v>59</v>
      </c>
      <c r="F2" s="113" t="s">
        <v>7</v>
      </c>
      <c r="G2" s="113"/>
      <c r="H2" s="113"/>
      <c r="I2" s="113"/>
      <c r="J2" s="113"/>
      <c r="K2" s="113"/>
      <c r="L2" s="113"/>
      <c r="M2" s="113"/>
      <c r="N2" s="113"/>
      <c r="O2" s="113"/>
      <c r="P2" s="113"/>
      <c r="Q2" s="113"/>
      <c r="R2" s="113"/>
      <c r="S2" s="112"/>
      <c r="T2" s="18" t="s">
        <v>46</v>
      </c>
    </row>
    <row r="3" ht="13.5" thickTop="1"/>
    <row r="4" spans="1:20" s="288" customFormat="1" ht="12.75">
      <c r="A4" s="289" t="s">
        <v>143</v>
      </c>
      <c r="B4" s="290">
        <f>Project!C19</f>
        <v>37194</v>
      </c>
      <c r="C4" s="291"/>
      <c r="D4" s="292">
        <f>B4</f>
        <v>37194</v>
      </c>
      <c r="E4" s="293"/>
      <c r="F4" s="294"/>
      <c r="G4" s="294"/>
      <c r="H4" s="294"/>
      <c r="I4" s="294"/>
      <c r="J4" s="294"/>
      <c r="K4" s="294"/>
      <c r="L4" s="294"/>
      <c r="M4" s="294"/>
      <c r="N4" s="294"/>
      <c r="O4" s="294"/>
      <c r="P4" s="294"/>
      <c r="Q4" s="294"/>
      <c r="R4" s="294"/>
      <c r="S4" s="295"/>
      <c r="T4" s="296"/>
    </row>
    <row r="5" spans="2:20" ht="12.75">
      <c r="B5" s="280"/>
      <c r="D5" s="281"/>
      <c r="T5" s="17"/>
    </row>
    <row r="6" spans="1:20" s="215" customFormat="1" ht="12.75">
      <c r="A6" s="237" t="s">
        <v>153</v>
      </c>
      <c r="B6" s="302">
        <f>Milestones!B$6</f>
        <v>37203</v>
      </c>
      <c r="C6" s="120">
        <f>IF(AND(B6&lt;HolidayBreak,D6&gt;StartNewYear),(D6-B6-14)/7,(D6-B6)/7)</f>
        <v>12.142857142857142</v>
      </c>
      <c r="D6" s="283">
        <f>Milestones!B$18</f>
        <v>37302</v>
      </c>
      <c r="E6" s="236"/>
      <c r="F6" s="237"/>
      <c r="G6" s="237"/>
      <c r="H6" s="237"/>
      <c r="I6" s="237"/>
      <c r="J6" s="237"/>
      <c r="K6" s="237"/>
      <c r="L6" s="237"/>
      <c r="M6" s="237"/>
      <c r="N6" s="237"/>
      <c r="O6" s="237"/>
      <c r="P6" s="237"/>
      <c r="Q6" s="237"/>
      <c r="R6" s="237"/>
      <c r="S6" s="238"/>
      <c r="T6" s="89" t="s">
        <v>148</v>
      </c>
    </row>
    <row r="7" spans="2:20" ht="12.75">
      <c r="B7" s="280"/>
      <c r="C7" s="205"/>
      <c r="D7" s="288"/>
      <c r="T7" s="17"/>
    </row>
    <row r="8" spans="1:20" s="187" customFormat="1" ht="12.75">
      <c r="A8" s="237" t="s">
        <v>135</v>
      </c>
      <c r="B8" s="300">
        <f>D6</f>
        <v>37302</v>
      </c>
      <c r="C8" s="301">
        <f>(D8-B8)/7</f>
        <v>8</v>
      </c>
      <c r="D8" s="283">
        <f>Milestones!B$24</f>
        <v>37358</v>
      </c>
      <c r="E8" s="236"/>
      <c r="F8" s="237"/>
      <c r="G8" s="237"/>
      <c r="H8" s="237"/>
      <c r="I8" s="237"/>
      <c r="J8" s="237"/>
      <c r="K8" s="237"/>
      <c r="L8" s="237"/>
      <c r="M8" s="237"/>
      <c r="N8" s="237"/>
      <c r="O8" s="237"/>
      <c r="P8" s="237"/>
      <c r="Q8" s="237"/>
      <c r="R8" s="237"/>
      <c r="S8" s="238"/>
      <c r="T8" s="89" t="s">
        <v>148</v>
      </c>
    </row>
  </sheetData>
  <printOptions/>
  <pageMargins left="0.75" right="0.75" top="1" bottom="1" header="0.5" footer="0.5"/>
  <pageSetup fitToHeight="0" fitToWidth="1" horizontalDpi="600" verticalDpi="600" orientation="landscape" scale="67" r:id="rId1"/>
</worksheet>
</file>

<file path=xl/worksheets/sheet17.xml><?xml version="1.0" encoding="utf-8"?>
<worksheet xmlns="http://schemas.openxmlformats.org/spreadsheetml/2006/main" xmlns:r="http://schemas.openxmlformats.org/officeDocument/2006/relationships">
  <sheetPr codeName="Sheet11">
    <pageSetUpPr fitToPage="1"/>
  </sheetPr>
  <dimension ref="A1:T8"/>
  <sheetViews>
    <sheetView zoomScale="75" zoomScaleNormal="75" workbookViewId="0" topLeftCell="A1">
      <selection activeCell="B34" sqref="B34"/>
    </sheetView>
  </sheetViews>
  <sheetFormatPr defaultColWidth="9.140625" defaultRowHeight="12.75"/>
  <cols>
    <col min="1" max="1" width="56.57421875" style="1" customWidth="1"/>
    <col min="2" max="2" width="10.421875" style="157" bestFit="1" customWidth="1"/>
    <col min="3" max="3" width="11.28125" style="167" customWidth="1"/>
    <col min="4" max="4" width="11.421875" style="1" bestFit="1" customWidth="1"/>
    <col min="5" max="5" width="3.28125" style="159" bestFit="1" customWidth="1"/>
    <col min="6" max="18" width="3.28125" style="1" bestFit="1" customWidth="1"/>
    <col min="19" max="19" width="3.28125" style="160" bestFit="1" customWidth="1"/>
    <col min="20" max="20" width="42.28125" style="16" customWidth="1"/>
    <col min="21" max="16384" width="9.140625" style="1" customWidth="1"/>
  </cols>
  <sheetData>
    <row r="1" spans="2:20" s="161" customFormat="1" ht="14.25" thickBot="1" thickTop="1">
      <c r="B1" s="162"/>
      <c r="C1" s="2"/>
      <c r="E1" s="163" t="s">
        <v>110</v>
      </c>
      <c r="F1" s="164"/>
      <c r="G1" s="164"/>
      <c r="H1" s="164"/>
      <c r="I1" s="164"/>
      <c r="J1" s="164"/>
      <c r="K1" s="164"/>
      <c r="L1" s="164"/>
      <c r="M1" s="164"/>
      <c r="N1" s="164"/>
      <c r="O1" s="164"/>
      <c r="P1" s="164"/>
      <c r="Q1" s="164"/>
      <c r="R1" s="164"/>
      <c r="S1" s="165"/>
      <c r="T1" s="166"/>
    </row>
    <row r="2" spans="1:20" s="5" customFormat="1" ht="106.5" customHeight="1" thickBot="1" thickTop="1">
      <c r="A2" s="6" t="s">
        <v>0</v>
      </c>
      <c r="B2" s="156" t="s">
        <v>1</v>
      </c>
      <c r="C2" s="8" t="s">
        <v>2</v>
      </c>
      <c r="D2" s="7" t="s">
        <v>3</v>
      </c>
      <c r="E2" s="158" t="s">
        <v>7</v>
      </c>
      <c r="F2" s="113"/>
      <c r="G2" s="113"/>
      <c r="H2" s="113"/>
      <c r="I2" s="113"/>
      <c r="J2" s="113"/>
      <c r="K2" s="113"/>
      <c r="L2" s="113"/>
      <c r="M2" s="113"/>
      <c r="N2" s="113"/>
      <c r="O2" s="113"/>
      <c r="P2" s="113"/>
      <c r="Q2" s="113"/>
      <c r="R2" s="113"/>
      <c r="S2" s="112"/>
      <c r="T2" s="18" t="s">
        <v>46</v>
      </c>
    </row>
    <row r="3" ht="13.5" thickTop="1"/>
    <row r="4" spans="1:20" s="288" customFormat="1" ht="12.75">
      <c r="A4" s="289" t="s">
        <v>143</v>
      </c>
      <c r="B4" s="290">
        <f>Project!C20</f>
        <v>37196</v>
      </c>
      <c r="C4" s="291"/>
      <c r="D4" s="292">
        <f>B4</f>
        <v>37196</v>
      </c>
      <c r="E4" s="293"/>
      <c r="F4" s="294"/>
      <c r="G4" s="294"/>
      <c r="H4" s="294"/>
      <c r="I4" s="294"/>
      <c r="J4" s="294"/>
      <c r="K4" s="294"/>
      <c r="L4" s="294"/>
      <c r="M4" s="294"/>
      <c r="N4" s="294"/>
      <c r="O4" s="294"/>
      <c r="P4" s="294"/>
      <c r="Q4" s="294"/>
      <c r="R4" s="294"/>
      <c r="S4" s="295"/>
      <c r="T4" s="296"/>
    </row>
    <row r="5" spans="2:20" ht="12.75">
      <c r="B5" s="280"/>
      <c r="D5" s="281"/>
      <c r="T5" s="17"/>
    </row>
    <row r="6" spans="1:20" s="215" customFormat="1" ht="12.75">
      <c r="A6" s="237" t="s">
        <v>154</v>
      </c>
      <c r="B6" s="302">
        <f>Milestones!B$6</f>
        <v>37203</v>
      </c>
      <c r="C6" s="120">
        <f>IF(AND(B6&lt;HolidayBreak,D6&gt;StartNewYear),(D6-B6-14)/7,(D6-B6)/7)</f>
        <v>12.142857142857142</v>
      </c>
      <c r="D6" s="283">
        <f>Milestones!B$18</f>
        <v>37302</v>
      </c>
      <c r="E6" s="236"/>
      <c r="F6" s="237"/>
      <c r="G6" s="237"/>
      <c r="H6" s="237"/>
      <c r="I6" s="237"/>
      <c r="J6" s="237"/>
      <c r="K6" s="237"/>
      <c r="L6" s="237"/>
      <c r="M6" s="237"/>
      <c r="N6" s="237"/>
      <c r="O6" s="237"/>
      <c r="P6" s="237"/>
      <c r="Q6" s="237"/>
      <c r="R6" s="237"/>
      <c r="S6" s="238"/>
      <c r="T6" s="89" t="s">
        <v>148</v>
      </c>
    </row>
    <row r="7" spans="2:20" ht="12.75">
      <c r="B7" s="280"/>
      <c r="C7" s="205"/>
      <c r="D7" s="288"/>
      <c r="T7" s="17"/>
    </row>
    <row r="8" spans="1:20" s="187" customFormat="1" ht="12.75">
      <c r="A8" s="237" t="s">
        <v>135</v>
      </c>
      <c r="B8" s="300">
        <f>D6</f>
        <v>37302</v>
      </c>
      <c r="C8" s="301">
        <f>(D8-B8)/7</f>
        <v>8</v>
      </c>
      <c r="D8" s="283">
        <f>Milestones!B$24</f>
        <v>37358</v>
      </c>
      <c r="E8" s="236"/>
      <c r="F8" s="237"/>
      <c r="G8" s="237"/>
      <c r="H8" s="237"/>
      <c r="I8" s="237"/>
      <c r="J8" s="237"/>
      <c r="K8" s="237"/>
      <c r="L8" s="237"/>
      <c r="M8" s="237"/>
      <c r="N8" s="237"/>
      <c r="O8" s="237"/>
      <c r="P8" s="237"/>
      <c r="Q8" s="237"/>
      <c r="R8" s="237"/>
      <c r="S8" s="238"/>
      <c r="T8" s="89" t="s">
        <v>148</v>
      </c>
    </row>
  </sheetData>
  <printOptions/>
  <pageMargins left="0.75" right="0.75" top="1" bottom="1" header="0.5" footer="0.5"/>
  <pageSetup fitToHeight="0" fitToWidth="1" horizontalDpi="600" verticalDpi="600" orientation="landscape" scale="67" r:id="rId1"/>
</worksheet>
</file>

<file path=xl/worksheets/sheet18.xml><?xml version="1.0" encoding="utf-8"?>
<worksheet xmlns="http://schemas.openxmlformats.org/spreadsheetml/2006/main" xmlns:r="http://schemas.openxmlformats.org/officeDocument/2006/relationships">
  <sheetPr codeName="Sheet12">
    <pageSetUpPr fitToPage="1"/>
  </sheetPr>
  <dimension ref="A1:T8"/>
  <sheetViews>
    <sheetView zoomScale="75" zoomScaleNormal="75" workbookViewId="0" topLeftCell="A1">
      <selection activeCell="A29" sqref="A29"/>
    </sheetView>
  </sheetViews>
  <sheetFormatPr defaultColWidth="9.140625" defaultRowHeight="12.75"/>
  <cols>
    <col min="1" max="1" width="56.57421875" style="159" customWidth="1"/>
    <col min="2" max="2" width="10.421875" style="157" bestFit="1" customWidth="1"/>
    <col min="3" max="3" width="11.28125" style="167" customWidth="1"/>
    <col min="4" max="4" width="11.421875" style="1" bestFit="1" customWidth="1"/>
    <col min="5" max="5" width="3.28125" style="159" bestFit="1" customWidth="1"/>
    <col min="6" max="18" width="3.28125" style="1" bestFit="1" customWidth="1"/>
    <col min="19" max="19" width="3.28125" style="160" bestFit="1" customWidth="1"/>
    <col min="20" max="20" width="42.28125" style="16" customWidth="1"/>
    <col min="21" max="16384" width="9.140625" style="1" customWidth="1"/>
  </cols>
  <sheetData>
    <row r="1" spans="1:20" s="161" customFormat="1" ht="14.25" thickBot="1" thickTop="1">
      <c r="A1" s="305"/>
      <c r="B1" s="162"/>
      <c r="C1" s="2"/>
      <c r="E1" s="163" t="s">
        <v>110</v>
      </c>
      <c r="F1" s="164"/>
      <c r="G1" s="164"/>
      <c r="H1" s="164"/>
      <c r="I1" s="164"/>
      <c r="J1" s="164"/>
      <c r="K1" s="164"/>
      <c r="L1" s="164"/>
      <c r="M1" s="164"/>
      <c r="N1" s="164"/>
      <c r="O1" s="164"/>
      <c r="P1" s="164"/>
      <c r="Q1" s="164"/>
      <c r="R1" s="164"/>
      <c r="S1" s="165"/>
      <c r="T1" s="166"/>
    </row>
    <row r="2" spans="1:20" s="5" customFormat="1" ht="106.5" customHeight="1" thickBot="1" thickTop="1">
      <c r="A2" s="303" t="s">
        <v>0</v>
      </c>
      <c r="B2" s="156" t="s">
        <v>1</v>
      </c>
      <c r="C2" s="8" t="s">
        <v>2</v>
      </c>
      <c r="D2" s="7" t="s">
        <v>3</v>
      </c>
      <c r="E2" s="158" t="s">
        <v>7</v>
      </c>
      <c r="F2" s="113"/>
      <c r="G2" s="113"/>
      <c r="H2" s="113"/>
      <c r="I2" s="113"/>
      <c r="J2" s="113"/>
      <c r="K2" s="113"/>
      <c r="L2" s="113"/>
      <c r="M2" s="113"/>
      <c r="N2" s="113"/>
      <c r="O2" s="113"/>
      <c r="P2" s="113"/>
      <c r="Q2" s="113"/>
      <c r="R2" s="113"/>
      <c r="S2" s="112"/>
      <c r="T2" s="18" t="s">
        <v>46</v>
      </c>
    </row>
    <row r="3" ht="13.5" thickTop="1"/>
    <row r="4" spans="1:20" s="288" customFormat="1" ht="12.75">
      <c r="A4" s="304" t="s">
        <v>143</v>
      </c>
      <c r="B4" s="290">
        <f>Project!C20</f>
        <v>37196</v>
      </c>
      <c r="C4" s="291"/>
      <c r="D4" s="292">
        <f>B4</f>
        <v>37196</v>
      </c>
      <c r="E4" s="293"/>
      <c r="F4" s="294"/>
      <c r="G4" s="294"/>
      <c r="H4" s="294"/>
      <c r="I4" s="294"/>
      <c r="J4" s="294"/>
      <c r="K4" s="294"/>
      <c r="L4" s="294"/>
      <c r="M4" s="294"/>
      <c r="N4" s="294"/>
      <c r="O4" s="294"/>
      <c r="P4" s="294"/>
      <c r="Q4" s="294"/>
      <c r="R4" s="294"/>
      <c r="S4" s="295"/>
      <c r="T4" s="296"/>
    </row>
    <row r="5" spans="2:20" ht="12.75">
      <c r="B5" s="280"/>
      <c r="D5" s="281"/>
      <c r="T5" s="17"/>
    </row>
    <row r="6" spans="1:20" s="215" customFormat="1" ht="12.75">
      <c r="A6" s="236" t="s">
        <v>155</v>
      </c>
      <c r="B6" s="302">
        <f>Milestones!B$6</f>
        <v>37203</v>
      </c>
      <c r="C6" s="120">
        <f>IF(AND(B6&lt;HolidayBreak,D6&gt;StartNewYear),(D6-B6-14)/7,(D6-B6)/7)</f>
        <v>12.142857142857142</v>
      </c>
      <c r="D6" s="283">
        <f>Milestones!B$18</f>
        <v>37302</v>
      </c>
      <c r="E6" s="236"/>
      <c r="F6" s="237"/>
      <c r="G6" s="237"/>
      <c r="H6" s="237"/>
      <c r="I6" s="237"/>
      <c r="J6" s="237"/>
      <c r="K6" s="237"/>
      <c r="L6" s="237"/>
      <c r="M6" s="237"/>
      <c r="N6" s="237"/>
      <c r="O6" s="237"/>
      <c r="P6" s="237"/>
      <c r="Q6" s="237"/>
      <c r="R6" s="237"/>
      <c r="S6" s="238"/>
      <c r="T6" s="89" t="s">
        <v>148</v>
      </c>
    </row>
    <row r="7" spans="2:20" ht="12.75">
      <c r="B7" s="280"/>
      <c r="C7" s="205"/>
      <c r="D7" s="288"/>
      <c r="T7" s="17"/>
    </row>
    <row r="8" spans="1:20" s="187" customFormat="1" ht="12.75">
      <c r="A8" s="236" t="s">
        <v>135</v>
      </c>
      <c r="B8" s="300">
        <f>D6</f>
        <v>37302</v>
      </c>
      <c r="C8" s="301">
        <f>(D8-B8)/7</f>
        <v>8</v>
      </c>
      <c r="D8" s="283">
        <f>Milestones!B$24</f>
        <v>37358</v>
      </c>
      <c r="E8" s="236"/>
      <c r="F8" s="237"/>
      <c r="G8" s="237"/>
      <c r="H8" s="237"/>
      <c r="I8" s="237"/>
      <c r="J8" s="237"/>
      <c r="K8" s="237"/>
      <c r="L8" s="237"/>
      <c r="M8" s="237"/>
      <c r="N8" s="237"/>
      <c r="O8" s="237"/>
      <c r="P8" s="237"/>
      <c r="Q8" s="237"/>
      <c r="R8" s="237"/>
      <c r="S8" s="238"/>
      <c r="T8" s="89" t="s">
        <v>148</v>
      </c>
    </row>
  </sheetData>
  <printOptions/>
  <pageMargins left="0.75" right="0.75" top="1" bottom="1" header="0.5" footer="0.5"/>
  <pageSetup fitToHeight="0" fitToWidth="1" horizontalDpi="600" verticalDpi="600" orientation="landscape" scale="67" r:id="rId1"/>
</worksheet>
</file>

<file path=xl/worksheets/sheet19.xml><?xml version="1.0" encoding="utf-8"?>
<worksheet xmlns="http://schemas.openxmlformats.org/spreadsheetml/2006/main" xmlns:r="http://schemas.openxmlformats.org/officeDocument/2006/relationships">
  <sheetPr codeName="Sheet13">
    <pageSetUpPr fitToPage="1"/>
  </sheetPr>
  <dimension ref="A1:T9"/>
  <sheetViews>
    <sheetView zoomScale="75" zoomScaleNormal="75" workbookViewId="0" topLeftCell="A1">
      <selection activeCell="B27" sqref="B27"/>
    </sheetView>
  </sheetViews>
  <sheetFormatPr defaultColWidth="9.140625" defaultRowHeight="12.75"/>
  <cols>
    <col min="1" max="1" width="56.57421875" style="1" customWidth="1"/>
    <col min="2" max="2" width="10.421875" style="157" bestFit="1" customWidth="1"/>
    <col min="3" max="3" width="11.28125" style="167" customWidth="1"/>
    <col min="4" max="4" width="11.421875" style="1" bestFit="1" customWidth="1"/>
    <col min="5" max="5" width="3.28125" style="159" bestFit="1" customWidth="1"/>
    <col min="6" max="18" width="3.28125" style="1" bestFit="1" customWidth="1"/>
    <col min="19" max="19" width="3.28125" style="160" bestFit="1" customWidth="1"/>
    <col min="20" max="20" width="42.28125" style="16" customWidth="1"/>
    <col min="21" max="16384" width="9.140625" style="1" customWidth="1"/>
  </cols>
  <sheetData>
    <row r="1" spans="2:20" s="161" customFormat="1" ht="14.25" thickBot="1" thickTop="1">
      <c r="B1" s="162"/>
      <c r="C1" s="2"/>
      <c r="E1" s="163" t="s">
        <v>110</v>
      </c>
      <c r="F1" s="164"/>
      <c r="G1" s="164"/>
      <c r="H1" s="164"/>
      <c r="I1" s="164"/>
      <c r="J1" s="164"/>
      <c r="K1" s="164"/>
      <c r="L1" s="164"/>
      <c r="M1" s="164"/>
      <c r="N1" s="164"/>
      <c r="O1" s="164"/>
      <c r="P1" s="164"/>
      <c r="Q1" s="164"/>
      <c r="R1" s="164"/>
      <c r="S1" s="165"/>
      <c r="T1" s="166"/>
    </row>
    <row r="2" spans="1:20" s="5" customFormat="1" ht="106.5" customHeight="1" thickBot="1" thickTop="1">
      <c r="A2" s="6" t="s">
        <v>0</v>
      </c>
      <c r="B2" s="156" t="s">
        <v>1</v>
      </c>
      <c r="C2" s="8" t="s">
        <v>2</v>
      </c>
      <c r="D2" s="7" t="s">
        <v>3</v>
      </c>
      <c r="E2" s="158" t="s">
        <v>6</v>
      </c>
      <c r="F2" s="113"/>
      <c r="G2" s="113"/>
      <c r="H2" s="113"/>
      <c r="I2" s="113"/>
      <c r="J2" s="113"/>
      <c r="K2" s="113"/>
      <c r="L2" s="113"/>
      <c r="M2" s="113"/>
      <c r="N2" s="113"/>
      <c r="O2" s="113"/>
      <c r="P2" s="113"/>
      <c r="Q2" s="113"/>
      <c r="R2" s="113"/>
      <c r="S2" s="112"/>
      <c r="T2" s="18" t="s">
        <v>46</v>
      </c>
    </row>
    <row r="3" spans="1:20" ht="39" thickTop="1">
      <c r="A3" s="1" t="s">
        <v>114</v>
      </c>
      <c r="B3" s="168">
        <v>37174</v>
      </c>
      <c r="C3" s="169">
        <v>20</v>
      </c>
      <c r="D3" s="168">
        <f>B3+C3*7</f>
        <v>37314</v>
      </c>
      <c r="E3" s="159">
        <v>12</v>
      </c>
      <c r="T3" s="16" t="s">
        <v>111</v>
      </c>
    </row>
    <row r="5" spans="1:19" ht="12.75">
      <c r="A5" s="10" t="s">
        <v>11</v>
      </c>
      <c r="B5" s="35"/>
      <c r="C5" s="2"/>
      <c r="D5" s="90"/>
      <c r="E5" s="12"/>
      <c r="F5" s="103"/>
      <c r="G5" s="3"/>
      <c r="H5" s="3"/>
      <c r="I5" s="12"/>
      <c r="J5" s="12"/>
      <c r="K5" s="3"/>
      <c r="L5" s="3"/>
      <c r="M5" s="3"/>
      <c r="N5" s="3"/>
      <c r="O5" s="3"/>
      <c r="P5" s="3"/>
      <c r="Q5" s="3"/>
      <c r="R5" s="3"/>
      <c r="S5" s="3"/>
    </row>
    <row r="6" spans="1:20" s="13" customFormat="1" ht="12.75">
      <c r="A6" s="61" t="s">
        <v>108</v>
      </c>
      <c r="B6" s="40"/>
      <c r="C6" s="14"/>
      <c r="D6" s="101"/>
      <c r="E6" s="12"/>
      <c r="F6" s="12"/>
      <c r="G6" s="3"/>
      <c r="H6" s="3"/>
      <c r="I6" s="12"/>
      <c r="J6" s="12"/>
      <c r="K6" s="3"/>
      <c r="L6" s="3"/>
      <c r="M6" s="3"/>
      <c r="N6" s="3"/>
      <c r="O6" s="3"/>
      <c r="P6" s="3"/>
      <c r="Q6" s="3"/>
      <c r="R6" s="3"/>
      <c r="S6" s="3"/>
      <c r="T6" s="17"/>
    </row>
    <row r="7" spans="1:20" s="13" customFormat="1" ht="25.5">
      <c r="A7" s="155" t="s">
        <v>12</v>
      </c>
      <c r="B7" s="49"/>
      <c r="C7" s="50"/>
      <c r="D7" s="99"/>
      <c r="E7" s="12"/>
      <c r="F7" s="12"/>
      <c r="G7" s="3"/>
      <c r="H7" s="3"/>
      <c r="I7" s="12"/>
      <c r="J7" s="12"/>
      <c r="K7" s="3"/>
      <c r="L7" s="3"/>
      <c r="M7" s="3"/>
      <c r="N7" s="3"/>
      <c r="O7" s="3"/>
      <c r="P7" s="3"/>
      <c r="Q7" s="3"/>
      <c r="R7" s="3"/>
      <c r="S7" s="3"/>
      <c r="T7" s="17"/>
    </row>
    <row r="8" spans="1:20" s="13" customFormat="1" ht="12.75">
      <c r="A8" s="155" t="s">
        <v>13</v>
      </c>
      <c r="B8" s="49"/>
      <c r="C8" s="50"/>
      <c r="D8" s="99"/>
      <c r="E8" s="12"/>
      <c r="F8" s="12"/>
      <c r="G8" s="3"/>
      <c r="H8" s="3"/>
      <c r="I8" s="12"/>
      <c r="J8" s="12"/>
      <c r="K8" s="3"/>
      <c r="L8" s="3"/>
      <c r="M8" s="3"/>
      <c r="N8" s="3"/>
      <c r="O8" s="3"/>
      <c r="P8" s="3"/>
      <c r="Q8" s="3"/>
      <c r="R8" s="3"/>
      <c r="S8" s="3"/>
      <c r="T8" s="17"/>
    </row>
    <row r="9" spans="1:20" s="13" customFormat="1" ht="10.5" customHeight="1">
      <c r="A9" s="155" t="s">
        <v>14</v>
      </c>
      <c r="B9" s="78"/>
      <c r="C9" s="79"/>
      <c r="D9" s="131"/>
      <c r="E9" s="12"/>
      <c r="F9" s="12"/>
      <c r="G9" s="3"/>
      <c r="H9" s="3"/>
      <c r="I9" s="12"/>
      <c r="J9" s="12"/>
      <c r="K9" s="3"/>
      <c r="L9" s="3"/>
      <c r="M9" s="3"/>
      <c r="N9" s="3"/>
      <c r="O9" s="3"/>
      <c r="P9" s="3"/>
      <c r="Q9" s="3"/>
      <c r="R9" s="3"/>
      <c r="S9" s="3"/>
      <c r="T9" s="17"/>
    </row>
  </sheetData>
  <printOptions/>
  <pageMargins left="0.75" right="0.75" top="1" bottom="1" header="0.5" footer="0.5"/>
  <pageSetup fitToHeight="0" fitToWidth="1" horizontalDpi="600" verticalDpi="600" orientation="landscape" scale="67"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V73"/>
  <sheetViews>
    <sheetView zoomScale="75" zoomScaleNormal="75" workbookViewId="0" topLeftCell="A1">
      <pane ySplit="2100" topLeftCell="BM1" activePane="bottomLeft" state="split"/>
      <selection pane="topLeft" activeCell="B1" sqref="B1"/>
      <selection pane="bottomLeft" activeCell="E6" sqref="E6"/>
    </sheetView>
  </sheetViews>
  <sheetFormatPr defaultColWidth="9.140625" defaultRowHeight="12.75"/>
  <cols>
    <col min="1" max="1" width="9.140625" style="308" customWidth="1"/>
    <col min="2" max="2" width="49.7109375" style="104" customWidth="1"/>
    <col min="3" max="3" width="11.140625" style="35" bestFit="1" customWidth="1"/>
    <col min="4" max="4" width="8.140625" style="14" bestFit="1" customWidth="1"/>
    <col min="5" max="5" width="11.140625" style="90" bestFit="1" customWidth="1"/>
    <col min="6" max="6" width="4.28125" style="12" customWidth="1"/>
    <col min="7" max="7" width="3.57421875" style="103" bestFit="1" customWidth="1"/>
    <col min="8" max="12" width="4.28125" style="3" customWidth="1"/>
    <col min="13" max="13" width="4.28125" style="12" customWidth="1"/>
    <col min="14" max="14" width="4.28125" style="4" customWidth="1"/>
    <col min="15" max="20" width="4.28125" style="3" customWidth="1"/>
    <col min="21" max="21" width="31.7109375" style="16" customWidth="1"/>
  </cols>
  <sheetData>
    <row r="1" spans="1:21" s="5" customFormat="1" ht="126.75" thickBot="1" thickTop="1">
      <c r="A1" s="306" t="s">
        <v>158</v>
      </c>
      <c r="B1" s="6" t="s">
        <v>0</v>
      </c>
      <c r="C1" s="7" t="s">
        <v>1</v>
      </c>
      <c r="D1" s="204" t="s">
        <v>2</v>
      </c>
      <c r="E1" s="91" t="s">
        <v>3</v>
      </c>
      <c r="F1" s="9" t="s">
        <v>68</v>
      </c>
      <c r="G1" s="113" t="s">
        <v>69</v>
      </c>
      <c r="H1" s="9" t="s">
        <v>70</v>
      </c>
      <c r="I1" s="9" t="s">
        <v>71</v>
      </c>
      <c r="J1" s="9" t="s">
        <v>160</v>
      </c>
      <c r="K1" s="9" t="s">
        <v>161</v>
      </c>
      <c r="L1" s="9" t="s">
        <v>162</v>
      </c>
      <c r="M1" s="9" t="s">
        <v>66</v>
      </c>
      <c r="N1" s="22" t="s">
        <v>67</v>
      </c>
      <c r="O1" s="9" t="s">
        <v>61</v>
      </c>
      <c r="P1" s="9" t="s">
        <v>62</v>
      </c>
      <c r="Q1" s="9" t="s">
        <v>60</v>
      </c>
      <c r="R1" s="9" t="s">
        <v>63</v>
      </c>
      <c r="S1" s="9" t="s">
        <v>64</v>
      </c>
      <c r="T1" s="9" t="s">
        <v>65</v>
      </c>
      <c r="U1" s="18" t="s">
        <v>46</v>
      </c>
    </row>
    <row r="2" spans="1:21" s="141" customFormat="1" ht="13.5" thickTop="1">
      <c r="A2" s="334" t="s">
        <v>186</v>
      </c>
      <c r="B2" s="307"/>
      <c r="C2" s="135"/>
      <c r="D2" s="335"/>
      <c r="E2" s="136"/>
      <c r="F2" s="137"/>
      <c r="G2" s="138"/>
      <c r="H2" s="137"/>
      <c r="I2" s="137"/>
      <c r="J2" s="137"/>
      <c r="K2" s="137"/>
      <c r="L2" s="137"/>
      <c r="M2" s="137"/>
      <c r="N2" s="139"/>
      <c r="O2" s="137"/>
      <c r="P2" s="137"/>
      <c r="Q2" s="137"/>
      <c r="R2" s="137"/>
      <c r="S2" s="137"/>
      <c r="T2" s="137"/>
      <c r="U2" s="140"/>
    </row>
    <row r="3" spans="1:21" ht="12.75">
      <c r="A3" s="314"/>
      <c r="B3" s="309"/>
      <c r="E3" s="179"/>
      <c r="G3" s="115"/>
      <c r="U3" s="27"/>
    </row>
    <row r="4" spans="1:21" s="48" customFormat="1" ht="12.75">
      <c r="A4" s="110"/>
      <c r="B4" s="229" t="s">
        <v>121</v>
      </c>
      <c r="C4" s="39">
        <f>MIN(C5:C6)</f>
        <v>37160</v>
      </c>
      <c r="D4" s="14"/>
      <c r="E4" s="92">
        <f>MAX(E5:E6)</f>
        <v>37195</v>
      </c>
      <c r="F4" s="46"/>
      <c r="G4" s="108"/>
      <c r="H4" s="45"/>
      <c r="I4" s="45"/>
      <c r="J4" s="45"/>
      <c r="K4" s="45"/>
      <c r="L4" s="45"/>
      <c r="M4" s="46"/>
      <c r="N4" s="44"/>
      <c r="O4" s="45"/>
      <c r="P4" s="45"/>
      <c r="Q4" s="45"/>
      <c r="R4" s="45"/>
      <c r="S4" s="45"/>
      <c r="T4" s="45"/>
      <c r="U4" s="72"/>
    </row>
    <row r="5" spans="1:21" s="147" customFormat="1" ht="25.5">
      <c r="A5" s="314"/>
      <c r="B5" s="311" t="s">
        <v>40</v>
      </c>
      <c r="C5" s="117">
        <v>37160</v>
      </c>
      <c r="D5" s="201" t="s">
        <v>22</v>
      </c>
      <c r="E5" s="118">
        <f>C5</f>
        <v>37160</v>
      </c>
      <c r="F5" s="143"/>
      <c r="G5" s="144"/>
      <c r="H5" s="142"/>
      <c r="I5" s="142"/>
      <c r="J5" s="142"/>
      <c r="K5" s="142"/>
      <c r="L5" s="142"/>
      <c r="M5" s="143"/>
      <c r="N5" s="145" t="s">
        <v>16</v>
      </c>
      <c r="O5" s="142"/>
      <c r="P5" s="142"/>
      <c r="Q5" s="142"/>
      <c r="R5" s="142"/>
      <c r="S5" s="142"/>
      <c r="T5" s="142"/>
      <c r="U5" s="146" t="s">
        <v>74</v>
      </c>
    </row>
    <row r="6" spans="1:21" s="70" customFormat="1" ht="38.25">
      <c r="A6" s="314"/>
      <c r="B6" s="313" t="s">
        <v>75</v>
      </c>
      <c r="C6" s="36">
        <v>37160</v>
      </c>
      <c r="D6" s="202">
        <f>(E6-C6)/7</f>
        <v>5</v>
      </c>
      <c r="E6" s="122">
        <f>Milestones!B5</f>
        <v>37195</v>
      </c>
      <c r="F6" s="20"/>
      <c r="G6" s="114" t="s">
        <v>16</v>
      </c>
      <c r="H6" s="19"/>
      <c r="I6" s="19"/>
      <c r="J6" s="19"/>
      <c r="K6" s="19"/>
      <c r="L6" s="19"/>
      <c r="M6" s="20"/>
      <c r="N6" s="23" t="s">
        <v>4</v>
      </c>
      <c r="O6" s="19"/>
      <c r="P6" s="19"/>
      <c r="Q6" s="19"/>
      <c r="R6" s="19"/>
      <c r="S6" s="19"/>
      <c r="T6" s="19"/>
      <c r="U6" s="21" t="s">
        <v>47</v>
      </c>
    </row>
    <row r="7" spans="1:21" s="28" customFormat="1" ht="12.75">
      <c r="A7" s="314"/>
      <c r="B7" s="315"/>
      <c r="C7" s="38"/>
      <c r="D7" s="50"/>
      <c r="E7" s="94"/>
      <c r="F7" s="26"/>
      <c r="G7" s="115"/>
      <c r="H7" s="25"/>
      <c r="I7" s="25"/>
      <c r="J7" s="25"/>
      <c r="K7" s="25"/>
      <c r="L7" s="25"/>
      <c r="M7" s="26"/>
      <c r="N7" s="24"/>
      <c r="O7" s="25"/>
      <c r="P7" s="25"/>
      <c r="Q7" s="25"/>
      <c r="R7" s="25"/>
      <c r="S7" s="25"/>
      <c r="T7" s="25"/>
      <c r="U7" s="27"/>
    </row>
    <row r="8" spans="1:21" s="48" customFormat="1" ht="25.5">
      <c r="A8" s="319"/>
      <c r="B8" s="229" t="s">
        <v>144</v>
      </c>
      <c r="C8" s="39">
        <f>MIN(C9:C24)</f>
        <v>37096</v>
      </c>
      <c r="D8" s="14"/>
      <c r="E8" s="92">
        <f>MAX(E9:E24)</f>
        <v>37216</v>
      </c>
      <c r="F8" s="46"/>
      <c r="G8" s="46"/>
      <c r="H8" s="45"/>
      <c r="I8" s="45"/>
      <c r="J8" s="45"/>
      <c r="K8" s="45"/>
      <c r="L8" s="45"/>
      <c r="M8" s="46"/>
      <c r="N8" s="44"/>
      <c r="O8" s="45"/>
      <c r="P8" s="45"/>
      <c r="Q8" s="45"/>
      <c r="R8" s="45"/>
      <c r="S8" s="45"/>
      <c r="T8" s="45"/>
      <c r="U8" s="47"/>
    </row>
    <row r="9" spans="1:21" s="147" customFormat="1" ht="12.75">
      <c r="A9" s="314"/>
      <c r="B9" s="316" t="s">
        <v>188</v>
      </c>
      <c r="C9" s="117">
        <v>37096</v>
      </c>
      <c r="D9" s="201" t="s">
        <v>22</v>
      </c>
      <c r="E9" s="118">
        <f aca="true" t="shared" si="0" ref="E9:E20">C9</f>
        <v>37096</v>
      </c>
      <c r="F9" s="143"/>
      <c r="G9" s="144" t="s">
        <v>4</v>
      </c>
      <c r="H9" s="142" t="s">
        <v>16</v>
      </c>
      <c r="I9" s="142"/>
      <c r="J9" s="142"/>
      <c r="K9" s="142"/>
      <c r="L9" s="142"/>
      <c r="M9" s="143"/>
      <c r="N9" s="145"/>
      <c r="O9" s="142"/>
      <c r="P9" s="142"/>
      <c r="Q9" s="142"/>
      <c r="R9" s="142"/>
      <c r="S9" s="142"/>
      <c r="T9" s="142"/>
      <c r="U9" s="146" t="s">
        <v>72</v>
      </c>
    </row>
    <row r="10" spans="1:21" s="147" customFormat="1" ht="12.75">
      <c r="A10" s="314"/>
      <c r="B10" s="316" t="s">
        <v>31</v>
      </c>
      <c r="C10" s="117">
        <v>37131</v>
      </c>
      <c r="D10" s="201" t="s">
        <v>22</v>
      </c>
      <c r="E10" s="118">
        <f t="shared" si="0"/>
        <v>37131</v>
      </c>
      <c r="F10" s="143"/>
      <c r="G10" s="144" t="s">
        <v>4</v>
      </c>
      <c r="H10" s="142" t="s">
        <v>16</v>
      </c>
      <c r="I10" s="142"/>
      <c r="J10" s="142"/>
      <c r="K10" s="142"/>
      <c r="L10" s="142"/>
      <c r="M10" s="143"/>
      <c r="N10" s="145"/>
      <c r="O10" s="142"/>
      <c r="P10" s="142"/>
      <c r="Q10" s="142"/>
      <c r="R10" s="142"/>
      <c r="S10" s="142"/>
      <c r="T10" s="142"/>
      <c r="U10" s="146" t="s">
        <v>73</v>
      </c>
    </row>
    <row r="11" spans="1:21" s="28" customFormat="1" ht="12.75">
      <c r="A11" s="314"/>
      <c r="B11" s="317" t="s">
        <v>156</v>
      </c>
      <c r="C11" s="358">
        <v>37169</v>
      </c>
      <c r="D11" s="107" t="s">
        <v>22</v>
      </c>
      <c r="E11" s="94">
        <f>C11</f>
        <v>37169</v>
      </c>
      <c r="F11" s="26"/>
      <c r="G11" s="115"/>
      <c r="H11" s="25"/>
      <c r="I11" s="25"/>
      <c r="J11" s="25"/>
      <c r="K11" s="25"/>
      <c r="L11" s="25"/>
      <c r="M11" s="26"/>
      <c r="N11" s="24"/>
      <c r="O11" s="25"/>
      <c r="P11" s="25"/>
      <c r="Q11" s="25"/>
      <c r="R11" s="25"/>
      <c r="S11" s="25"/>
      <c r="T11" s="25"/>
      <c r="U11" s="27"/>
    </row>
    <row r="12" spans="1:21" ht="12.75">
      <c r="A12" s="314"/>
      <c r="B12" s="309" t="s">
        <v>32</v>
      </c>
      <c r="C12" s="354">
        <v>37173</v>
      </c>
      <c r="D12" s="355" t="s">
        <v>22</v>
      </c>
      <c r="E12" s="90">
        <f t="shared" si="0"/>
        <v>37173</v>
      </c>
      <c r="G12" s="115" t="s">
        <v>4</v>
      </c>
      <c r="H12" s="3" t="s">
        <v>16</v>
      </c>
      <c r="N12" s="4" t="s">
        <v>4</v>
      </c>
      <c r="U12" s="68" t="s">
        <v>39</v>
      </c>
    </row>
    <row r="13" spans="1:21" ht="12.75">
      <c r="A13" s="314"/>
      <c r="B13" s="309" t="s">
        <v>33</v>
      </c>
      <c r="C13" s="354">
        <v>37175</v>
      </c>
      <c r="D13" s="355" t="s">
        <v>22</v>
      </c>
      <c r="E13" s="90">
        <f t="shared" si="0"/>
        <v>37175</v>
      </c>
      <c r="G13" s="115" t="s">
        <v>4</v>
      </c>
      <c r="H13" s="3" t="s">
        <v>16</v>
      </c>
      <c r="O13" s="3" t="s">
        <v>4</v>
      </c>
      <c r="U13" s="68" t="s">
        <v>39</v>
      </c>
    </row>
    <row r="14" spans="1:21" ht="12.75">
      <c r="A14" s="314"/>
      <c r="B14" s="318" t="s">
        <v>116</v>
      </c>
      <c r="C14" s="356">
        <v>37180</v>
      </c>
      <c r="D14" s="357"/>
      <c r="E14" s="173">
        <f t="shared" si="0"/>
        <v>37180</v>
      </c>
      <c r="F14" s="174"/>
      <c r="G14" s="175"/>
      <c r="H14" s="176"/>
      <c r="I14" s="176"/>
      <c r="J14" s="176"/>
      <c r="K14" s="176"/>
      <c r="L14" s="176"/>
      <c r="M14" s="174"/>
      <c r="N14" s="177"/>
      <c r="O14" s="176"/>
      <c r="P14" s="176"/>
      <c r="Q14" s="176"/>
      <c r="R14" s="176"/>
      <c r="S14" s="176"/>
      <c r="T14" s="176"/>
      <c r="U14" s="178"/>
    </row>
    <row r="15" spans="1:21" ht="25.5">
      <c r="A15" s="314"/>
      <c r="B15" s="317" t="s">
        <v>188</v>
      </c>
      <c r="C15" s="358">
        <v>37181</v>
      </c>
      <c r="D15" s="107"/>
      <c r="E15" s="99">
        <f>C15</f>
        <v>37181</v>
      </c>
      <c r="F15" s="26"/>
      <c r="G15" s="115"/>
      <c r="H15" s="25"/>
      <c r="I15" s="25"/>
      <c r="J15" s="25"/>
      <c r="K15" s="25"/>
      <c r="L15" s="25"/>
      <c r="M15" s="26"/>
      <c r="N15" s="24"/>
      <c r="O15" s="25"/>
      <c r="P15" s="25"/>
      <c r="Q15" s="25"/>
      <c r="R15" s="25"/>
      <c r="S15" s="25"/>
      <c r="T15" s="25"/>
      <c r="U15" s="27" t="s">
        <v>189</v>
      </c>
    </row>
    <row r="16" spans="1:21" ht="12.75">
      <c r="A16" s="314"/>
      <c r="B16" s="309" t="s">
        <v>34</v>
      </c>
      <c r="C16" s="354">
        <v>37182</v>
      </c>
      <c r="D16" s="355" t="s">
        <v>22</v>
      </c>
      <c r="E16" s="90">
        <f t="shared" si="0"/>
        <v>37182</v>
      </c>
      <c r="G16" s="115" t="s">
        <v>4</v>
      </c>
      <c r="H16" s="3" t="s">
        <v>16</v>
      </c>
      <c r="P16" s="3" t="s">
        <v>4</v>
      </c>
      <c r="U16" s="27" t="s">
        <v>39</v>
      </c>
    </row>
    <row r="17" spans="1:21" ht="12.75">
      <c r="A17" s="314"/>
      <c r="B17" s="309" t="s">
        <v>35</v>
      </c>
      <c r="C17" s="354">
        <v>37187</v>
      </c>
      <c r="D17" s="355" t="s">
        <v>22</v>
      </c>
      <c r="E17" s="90">
        <f t="shared" si="0"/>
        <v>37187</v>
      </c>
      <c r="G17" s="115" t="s">
        <v>4</v>
      </c>
      <c r="H17" s="3" t="s">
        <v>16</v>
      </c>
      <c r="Q17" s="3" t="s">
        <v>4</v>
      </c>
      <c r="U17" s="27" t="s">
        <v>39</v>
      </c>
    </row>
    <row r="18" spans="1:21" ht="12.75">
      <c r="A18" s="314"/>
      <c r="B18" s="309" t="s">
        <v>36</v>
      </c>
      <c r="C18" s="354">
        <v>37189</v>
      </c>
      <c r="D18" s="355" t="s">
        <v>22</v>
      </c>
      <c r="E18" s="90">
        <f t="shared" si="0"/>
        <v>37189</v>
      </c>
      <c r="G18" s="115" t="s">
        <v>4</v>
      </c>
      <c r="H18" s="3" t="s">
        <v>16</v>
      </c>
      <c r="R18" s="3" t="s">
        <v>4</v>
      </c>
      <c r="U18" s="27" t="s">
        <v>39</v>
      </c>
    </row>
    <row r="19" spans="1:21" ht="12.75">
      <c r="A19" s="314"/>
      <c r="B19" s="309" t="s">
        <v>37</v>
      </c>
      <c r="C19" s="354">
        <v>37194</v>
      </c>
      <c r="D19" s="355" t="s">
        <v>22</v>
      </c>
      <c r="E19" s="90">
        <f t="shared" si="0"/>
        <v>37194</v>
      </c>
      <c r="G19" s="115" t="s">
        <v>4</v>
      </c>
      <c r="H19" s="3" t="s">
        <v>16</v>
      </c>
      <c r="S19" s="3" t="s">
        <v>4</v>
      </c>
      <c r="T19" s="3" t="s">
        <v>4</v>
      </c>
      <c r="U19" s="27" t="s">
        <v>39</v>
      </c>
    </row>
    <row r="20" spans="1:21" ht="12.75">
      <c r="A20" s="314"/>
      <c r="B20" s="309" t="s">
        <v>38</v>
      </c>
      <c r="C20" s="354">
        <v>37196</v>
      </c>
      <c r="D20" s="355" t="s">
        <v>22</v>
      </c>
      <c r="E20" s="90">
        <f t="shared" si="0"/>
        <v>37196</v>
      </c>
      <c r="G20" s="115" t="s">
        <v>4</v>
      </c>
      <c r="H20" s="3" t="s">
        <v>16</v>
      </c>
      <c r="T20" s="3" t="s">
        <v>4</v>
      </c>
      <c r="U20" s="27" t="s">
        <v>39</v>
      </c>
    </row>
    <row r="21" spans="1:21" ht="12.75">
      <c r="A21" s="314"/>
      <c r="B21" s="318" t="s">
        <v>115</v>
      </c>
      <c r="C21" s="356">
        <v>37193</v>
      </c>
      <c r="D21" s="357"/>
      <c r="E21" s="173">
        <v>37197</v>
      </c>
      <c r="F21" s="174"/>
      <c r="G21" s="175"/>
      <c r="H21" s="176"/>
      <c r="I21" s="176"/>
      <c r="J21" s="176"/>
      <c r="K21" s="176"/>
      <c r="L21" s="176"/>
      <c r="M21" s="174"/>
      <c r="N21" s="177"/>
      <c r="O21" s="176"/>
      <c r="P21" s="176"/>
      <c r="Q21" s="176"/>
      <c r="R21" s="176"/>
      <c r="S21" s="176"/>
      <c r="T21" s="176"/>
      <c r="U21" s="178"/>
    </row>
    <row r="22" spans="1:21" s="28" customFormat="1" ht="25.5">
      <c r="A22" s="314"/>
      <c r="B22" s="317" t="s">
        <v>145</v>
      </c>
      <c r="C22" s="358">
        <f>E20+7</f>
        <v>37203</v>
      </c>
      <c r="D22" s="107" t="s">
        <v>22</v>
      </c>
      <c r="E22" s="94">
        <f>C22</f>
        <v>37203</v>
      </c>
      <c r="F22" s="26"/>
      <c r="G22" s="115"/>
      <c r="H22" s="25"/>
      <c r="I22" s="25"/>
      <c r="J22" s="25"/>
      <c r="K22" s="25"/>
      <c r="L22" s="25"/>
      <c r="M22" s="26"/>
      <c r="N22" s="24"/>
      <c r="O22" s="25"/>
      <c r="P22" s="25"/>
      <c r="Q22" s="25"/>
      <c r="R22" s="25"/>
      <c r="S22" s="25"/>
      <c r="T22" s="25"/>
      <c r="U22" s="27"/>
    </row>
    <row r="23" spans="1:21" ht="12.75">
      <c r="A23" s="314"/>
      <c r="B23" s="318" t="s">
        <v>117</v>
      </c>
      <c r="C23" s="356">
        <v>37209</v>
      </c>
      <c r="D23" s="357"/>
      <c r="E23" s="173">
        <v>37210</v>
      </c>
      <c r="F23" s="174"/>
      <c r="G23" s="175"/>
      <c r="H23" s="176"/>
      <c r="I23" s="176"/>
      <c r="J23" s="176"/>
      <c r="K23" s="176"/>
      <c r="L23" s="176"/>
      <c r="M23" s="174"/>
      <c r="N23" s="177"/>
      <c r="O23" s="176"/>
      <c r="P23" s="176"/>
      <c r="Q23" s="176"/>
      <c r="R23" s="176"/>
      <c r="S23" s="176"/>
      <c r="T23" s="176"/>
      <c r="U23" s="178"/>
    </row>
    <row r="24" spans="1:21" s="28" customFormat="1" ht="12.75">
      <c r="A24" s="314"/>
      <c r="B24" s="317" t="s">
        <v>190</v>
      </c>
      <c r="C24" s="358">
        <f>E15</f>
        <v>37181</v>
      </c>
      <c r="D24" s="107">
        <f>(E24-C24)/7</f>
        <v>5</v>
      </c>
      <c r="E24" s="100">
        <f>Milestones!B8</f>
        <v>37216</v>
      </c>
      <c r="F24" s="26"/>
      <c r="G24" s="115"/>
      <c r="H24" s="25"/>
      <c r="I24" s="25"/>
      <c r="J24" s="25"/>
      <c r="K24" s="25"/>
      <c r="L24" s="25"/>
      <c r="M24" s="26"/>
      <c r="N24" s="24"/>
      <c r="O24" s="25"/>
      <c r="P24" s="25"/>
      <c r="Q24" s="25"/>
      <c r="R24" s="25"/>
      <c r="S24" s="25"/>
      <c r="T24" s="25"/>
      <c r="U24" s="27"/>
    </row>
    <row r="25" spans="1:21" s="28" customFormat="1" ht="12.75">
      <c r="A25" s="314"/>
      <c r="B25" s="315"/>
      <c r="C25" s="38"/>
      <c r="D25" s="50"/>
      <c r="E25" s="94"/>
      <c r="F25" s="26"/>
      <c r="G25" s="115"/>
      <c r="H25" s="25"/>
      <c r="I25" s="25"/>
      <c r="J25" s="25"/>
      <c r="K25" s="25"/>
      <c r="L25" s="25"/>
      <c r="M25" s="26"/>
      <c r="N25" s="24"/>
      <c r="O25" s="25"/>
      <c r="P25" s="25"/>
      <c r="Q25" s="25"/>
      <c r="R25" s="25"/>
      <c r="S25" s="25"/>
      <c r="T25" s="25"/>
      <c r="U25" s="27"/>
    </row>
    <row r="26" spans="1:21" s="110" customFormat="1" ht="26.25" customHeight="1">
      <c r="A26" s="319"/>
      <c r="B26" s="229" t="s">
        <v>123</v>
      </c>
      <c r="C26" s="60">
        <f>MIN(C27:C32)</f>
        <v>37125</v>
      </c>
      <c r="D26" s="149"/>
      <c r="E26" s="98">
        <f>MAX(E27:E32)</f>
        <v>37210</v>
      </c>
      <c r="F26" s="108"/>
      <c r="G26" s="82"/>
      <c r="H26" s="81"/>
      <c r="I26" s="81"/>
      <c r="J26" s="81"/>
      <c r="K26" s="81"/>
      <c r="L26" s="81"/>
      <c r="M26" s="82"/>
      <c r="N26" s="80"/>
      <c r="O26" s="81"/>
      <c r="P26" s="81"/>
      <c r="Q26" s="81"/>
      <c r="R26" s="81"/>
      <c r="S26" s="81"/>
      <c r="T26" s="81"/>
      <c r="U26" s="71"/>
    </row>
    <row r="27" spans="1:21" s="154" customFormat="1" ht="12.75">
      <c r="A27" s="321"/>
      <c r="B27" s="320" t="s">
        <v>21</v>
      </c>
      <c r="C27" s="150">
        <v>37125</v>
      </c>
      <c r="D27" s="151" t="s">
        <v>22</v>
      </c>
      <c r="E27" s="152">
        <v>37125</v>
      </c>
      <c r="F27" s="143"/>
      <c r="G27" s="143"/>
      <c r="H27" s="142"/>
      <c r="I27" s="142"/>
      <c r="J27" s="142"/>
      <c r="K27" s="142"/>
      <c r="L27" s="142"/>
      <c r="M27" s="143"/>
      <c r="N27" s="145"/>
      <c r="O27" s="142"/>
      <c r="P27" s="142"/>
      <c r="Q27" s="142"/>
      <c r="R27" s="142"/>
      <c r="S27" s="142"/>
      <c r="T27" s="142"/>
      <c r="U27" s="153"/>
    </row>
    <row r="28" spans="1:21" s="154" customFormat="1" ht="12.75">
      <c r="A28" s="321"/>
      <c r="B28" s="320" t="s">
        <v>124</v>
      </c>
      <c r="C28" s="150">
        <v>37162</v>
      </c>
      <c r="D28" s="151" t="s">
        <v>22</v>
      </c>
      <c r="E28" s="152">
        <v>37162</v>
      </c>
      <c r="F28" s="143"/>
      <c r="G28" s="143"/>
      <c r="H28" s="142"/>
      <c r="I28" s="142"/>
      <c r="J28" s="142"/>
      <c r="K28" s="142"/>
      <c r="L28" s="142"/>
      <c r="M28" s="143"/>
      <c r="N28" s="145"/>
      <c r="O28" s="142"/>
      <c r="P28" s="142"/>
      <c r="Q28" s="142"/>
      <c r="R28" s="142"/>
      <c r="S28" s="142"/>
      <c r="T28" s="142"/>
      <c r="U28" s="153"/>
    </row>
    <row r="29" spans="1:21" s="52" customFormat="1" ht="12.75">
      <c r="A29" s="321"/>
      <c r="B29" s="322" t="s">
        <v>104</v>
      </c>
      <c r="C29" s="49">
        <f>E28</f>
        <v>37162</v>
      </c>
      <c r="D29" s="107">
        <f>(E29-C29)/7</f>
        <v>2.857142857142857</v>
      </c>
      <c r="E29" s="99">
        <v>37182</v>
      </c>
      <c r="F29" s="26"/>
      <c r="G29" s="26"/>
      <c r="H29" s="25"/>
      <c r="I29" s="25"/>
      <c r="J29" s="25"/>
      <c r="K29" s="25"/>
      <c r="L29" s="25"/>
      <c r="M29" s="26"/>
      <c r="N29" s="24"/>
      <c r="O29" s="25"/>
      <c r="P29" s="25"/>
      <c r="Q29" s="25"/>
      <c r="R29" s="25"/>
      <c r="S29" s="25"/>
      <c r="T29" s="25"/>
      <c r="U29" s="51"/>
    </row>
    <row r="30" spans="1:21" s="52" customFormat="1" ht="12.75">
      <c r="A30" s="321"/>
      <c r="B30" s="322" t="s">
        <v>125</v>
      </c>
      <c r="C30" s="49">
        <v>37165</v>
      </c>
      <c r="D30" s="107">
        <f>(E30-C30)/7</f>
        <v>2.4285714285714284</v>
      </c>
      <c r="E30" s="99">
        <f>E29</f>
        <v>37182</v>
      </c>
      <c r="F30" s="26"/>
      <c r="G30" s="26"/>
      <c r="H30" s="25"/>
      <c r="I30" s="25"/>
      <c r="J30" s="25"/>
      <c r="K30" s="25"/>
      <c r="L30" s="25"/>
      <c r="M30" s="26"/>
      <c r="N30" s="24"/>
      <c r="O30" s="25"/>
      <c r="P30" s="25"/>
      <c r="Q30" s="25"/>
      <c r="R30" s="25"/>
      <c r="S30" s="25"/>
      <c r="T30" s="25"/>
      <c r="U30" s="51"/>
    </row>
    <row r="31" spans="1:21" s="13" customFormat="1" ht="12.75">
      <c r="A31" s="323"/>
      <c r="B31" s="324" t="s">
        <v>9</v>
      </c>
      <c r="C31" s="35">
        <f>E29</f>
        <v>37182</v>
      </c>
      <c r="D31" s="14">
        <v>2</v>
      </c>
      <c r="E31" s="90">
        <f>C31+D31*7</f>
        <v>37196</v>
      </c>
      <c r="F31" s="12"/>
      <c r="G31" s="103"/>
      <c r="H31" s="3" t="s">
        <v>16</v>
      </c>
      <c r="I31" s="3"/>
      <c r="J31" s="3"/>
      <c r="K31" s="3"/>
      <c r="L31" s="3"/>
      <c r="M31" s="12"/>
      <c r="N31" s="4" t="s">
        <v>4</v>
      </c>
      <c r="O31" s="3"/>
      <c r="P31" s="3"/>
      <c r="Q31" s="3"/>
      <c r="R31" s="3"/>
      <c r="S31" s="3"/>
      <c r="T31" s="3"/>
      <c r="U31" s="16"/>
    </row>
    <row r="32" spans="1:22" s="13" customFormat="1" ht="12.75">
      <c r="A32" s="323"/>
      <c r="B32" s="324" t="s">
        <v>10</v>
      </c>
      <c r="C32" s="35">
        <f>E31</f>
        <v>37196</v>
      </c>
      <c r="D32" s="14">
        <v>2</v>
      </c>
      <c r="E32" s="90">
        <f>C32+D32*7</f>
        <v>37210</v>
      </c>
      <c r="F32" s="12"/>
      <c r="G32" s="103"/>
      <c r="H32" s="3" t="s">
        <v>16</v>
      </c>
      <c r="I32" s="3"/>
      <c r="J32" s="3"/>
      <c r="K32" s="3"/>
      <c r="L32" s="3"/>
      <c r="M32" s="12"/>
      <c r="N32" s="4" t="s">
        <v>4</v>
      </c>
      <c r="O32" s="3"/>
      <c r="P32" s="3"/>
      <c r="Q32" s="3"/>
      <c r="R32" s="3"/>
      <c r="S32" s="3"/>
      <c r="T32" s="3"/>
      <c r="U32" s="16"/>
      <c r="V32" s="62"/>
    </row>
    <row r="33" spans="1:22" s="13" customFormat="1" ht="12.75">
      <c r="A33" s="323"/>
      <c r="B33" s="324"/>
      <c r="C33" s="35"/>
      <c r="D33" s="14"/>
      <c r="E33" s="90"/>
      <c r="F33" s="12"/>
      <c r="G33" s="103"/>
      <c r="H33" s="3"/>
      <c r="I33" s="3"/>
      <c r="J33" s="3"/>
      <c r="K33" s="3"/>
      <c r="L33" s="3"/>
      <c r="M33" s="12"/>
      <c r="N33" s="4"/>
      <c r="O33" s="3"/>
      <c r="P33" s="3"/>
      <c r="Q33" s="3"/>
      <c r="R33" s="3"/>
      <c r="S33" s="3"/>
      <c r="T33" s="3"/>
      <c r="U33" s="16"/>
      <c r="V33" s="62"/>
    </row>
    <row r="34" spans="1:21" s="48" customFormat="1" ht="12.75">
      <c r="A34" s="310"/>
      <c r="B34" s="229" t="s">
        <v>44</v>
      </c>
      <c r="C34" s="39">
        <f>MIN(C35:C35)</f>
        <v>37195</v>
      </c>
      <c r="D34" s="14">
        <f>(E34-C34)/7</f>
        <v>7.285714285714286</v>
      </c>
      <c r="E34" s="179">
        <f>Milestones!B14</f>
        <v>37246</v>
      </c>
      <c r="F34" s="46"/>
      <c r="G34" s="46"/>
      <c r="H34" s="45"/>
      <c r="I34" s="45"/>
      <c r="J34" s="45"/>
      <c r="K34" s="45"/>
      <c r="L34" s="45"/>
      <c r="M34" s="46"/>
      <c r="N34" s="44"/>
      <c r="O34" s="45"/>
      <c r="P34" s="45"/>
      <c r="Q34" s="45"/>
      <c r="R34" s="45"/>
      <c r="S34" s="45"/>
      <c r="T34" s="45"/>
      <c r="U34" s="47"/>
    </row>
    <row r="35" spans="1:21" s="15" customFormat="1" ht="25.5">
      <c r="A35" s="325"/>
      <c r="B35" s="326" t="s">
        <v>94</v>
      </c>
      <c r="C35" s="37">
        <f>MIN(C36:C38)</f>
        <v>37195</v>
      </c>
      <c r="D35" s="14"/>
      <c r="E35" s="97">
        <f>MAX(E36:E38)</f>
        <v>37230</v>
      </c>
      <c r="F35" s="32"/>
      <c r="G35" s="32"/>
      <c r="H35" s="31"/>
      <c r="I35" s="31"/>
      <c r="J35" s="31"/>
      <c r="K35" s="31"/>
      <c r="L35" s="31"/>
      <c r="M35" s="32"/>
      <c r="N35" s="30"/>
      <c r="O35" s="31"/>
      <c r="P35" s="31"/>
      <c r="Q35" s="31"/>
      <c r="R35" s="31"/>
      <c r="S35" s="31"/>
      <c r="T35" s="31"/>
      <c r="U35" s="33"/>
    </row>
    <row r="36" spans="2:21" ht="25.5">
      <c r="B36" s="327" t="s">
        <v>42</v>
      </c>
      <c r="C36" s="36">
        <f>E6</f>
        <v>37195</v>
      </c>
      <c r="D36" s="202">
        <v>2</v>
      </c>
      <c r="E36" s="93">
        <f>C36+D36*7</f>
        <v>37209</v>
      </c>
      <c r="F36" s="20"/>
      <c r="G36" s="114" t="s">
        <v>16</v>
      </c>
      <c r="H36" s="19"/>
      <c r="I36" s="19"/>
      <c r="J36" s="19"/>
      <c r="K36" s="19"/>
      <c r="L36" s="19"/>
      <c r="M36" s="20"/>
      <c r="N36" s="23"/>
      <c r="O36" s="19"/>
      <c r="P36" s="19"/>
      <c r="Q36" s="19"/>
      <c r="R36" s="19"/>
      <c r="S36" s="19"/>
      <c r="T36" s="19"/>
      <c r="U36" s="21" t="s">
        <v>17</v>
      </c>
    </row>
    <row r="37" spans="2:21" ht="38.25">
      <c r="B37" s="328" t="s">
        <v>43</v>
      </c>
      <c r="C37" s="38">
        <f>E36</f>
        <v>37209</v>
      </c>
      <c r="D37" s="50">
        <v>2</v>
      </c>
      <c r="E37" s="94">
        <f>C37+D37*7</f>
        <v>37223</v>
      </c>
      <c r="F37" s="26"/>
      <c r="G37" s="115" t="s">
        <v>4</v>
      </c>
      <c r="H37" s="25" t="s">
        <v>16</v>
      </c>
      <c r="I37" s="25"/>
      <c r="J37" s="25"/>
      <c r="K37" s="25"/>
      <c r="L37" s="25"/>
      <c r="M37" s="26"/>
      <c r="N37" s="24"/>
      <c r="O37" s="25"/>
      <c r="P37" s="25"/>
      <c r="Q37" s="25"/>
      <c r="R37" s="25"/>
      <c r="S37" s="25"/>
      <c r="T37" s="25"/>
      <c r="U37" s="27" t="s">
        <v>50</v>
      </c>
    </row>
    <row r="38" spans="1:21" s="52" customFormat="1" ht="25.5">
      <c r="A38" s="321"/>
      <c r="B38" s="329" t="s">
        <v>85</v>
      </c>
      <c r="C38" s="49">
        <f>E37</f>
        <v>37223</v>
      </c>
      <c r="D38" s="50">
        <v>1</v>
      </c>
      <c r="E38" s="99">
        <f>C38+D38*7</f>
        <v>37230</v>
      </c>
      <c r="F38" s="26"/>
      <c r="G38" s="26"/>
      <c r="H38" s="25" t="s">
        <v>16</v>
      </c>
      <c r="I38" s="25"/>
      <c r="J38" s="25"/>
      <c r="K38" s="25"/>
      <c r="L38" s="25"/>
      <c r="M38" s="26"/>
      <c r="N38" s="24"/>
      <c r="O38" s="25"/>
      <c r="P38" s="25"/>
      <c r="Q38" s="25" t="s">
        <v>4</v>
      </c>
      <c r="R38" s="25"/>
      <c r="S38" s="25"/>
      <c r="T38" s="25"/>
      <c r="U38" s="51" t="s">
        <v>89</v>
      </c>
    </row>
    <row r="39" spans="1:21" s="77" customFormat="1" ht="25.5">
      <c r="A39" s="330"/>
      <c r="B39" s="331" t="s">
        <v>58</v>
      </c>
      <c r="C39" s="221">
        <f>E39-D39*7</f>
        <v>37232</v>
      </c>
      <c r="D39" s="43">
        <v>2</v>
      </c>
      <c r="E39" s="95">
        <f>Milestones!B14</f>
        <v>37246</v>
      </c>
      <c r="F39" s="75"/>
      <c r="G39" s="75"/>
      <c r="H39" s="74"/>
      <c r="I39" s="74"/>
      <c r="J39" s="74"/>
      <c r="K39" s="74"/>
      <c r="L39" s="74"/>
      <c r="M39" s="75"/>
      <c r="N39" s="73"/>
      <c r="O39" s="74"/>
      <c r="P39" s="74"/>
      <c r="Q39" s="74"/>
      <c r="R39" s="74"/>
      <c r="S39" s="74"/>
      <c r="T39" s="74"/>
      <c r="U39" s="76"/>
    </row>
    <row r="40" spans="1:21" s="52" customFormat="1" ht="12.75">
      <c r="A40" s="321"/>
      <c r="B40" s="331"/>
      <c r="C40" s="42"/>
      <c r="D40" s="50"/>
      <c r="E40" s="95"/>
      <c r="F40" s="26"/>
      <c r="G40" s="26"/>
      <c r="H40" s="25"/>
      <c r="I40" s="25"/>
      <c r="J40" s="25"/>
      <c r="K40" s="25"/>
      <c r="L40" s="25"/>
      <c r="M40" s="26"/>
      <c r="N40" s="24"/>
      <c r="O40" s="25"/>
      <c r="P40" s="25"/>
      <c r="Q40" s="25"/>
      <c r="R40" s="25"/>
      <c r="S40" s="25"/>
      <c r="T40" s="25"/>
      <c r="U40" s="51"/>
    </row>
    <row r="41" spans="1:21" s="200" customFormat="1" ht="38.25">
      <c r="A41" s="332"/>
      <c r="B41" s="333" t="s">
        <v>45</v>
      </c>
      <c r="C41" s="196">
        <f>E6</f>
        <v>37195</v>
      </c>
      <c r="D41" s="121">
        <f>IF(AND(C41&lt;HolidayBreak,E41&gt;StartNewYear),(E41-C41-14)/7,(E41-C41)/7)</f>
        <v>13.285714285714286</v>
      </c>
      <c r="E41" s="122">
        <f>Milestones!B18</f>
        <v>37302</v>
      </c>
      <c r="F41" s="197"/>
      <c r="G41" s="197" t="s">
        <v>16</v>
      </c>
      <c r="H41" s="195"/>
      <c r="I41" s="195"/>
      <c r="J41" s="195"/>
      <c r="K41" s="195"/>
      <c r="L41" s="195"/>
      <c r="M41" s="197"/>
      <c r="N41" s="198"/>
      <c r="O41" s="195"/>
      <c r="P41" s="195"/>
      <c r="Q41" s="195"/>
      <c r="R41" s="195"/>
      <c r="S41" s="195"/>
      <c r="T41" s="195"/>
      <c r="U41" s="199" t="s">
        <v>88</v>
      </c>
    </row>
    <row r="42" spans="2:21" ht="12.75">
      <c r="B42" s="309"/>
      <c r="G42" s="115"/>
      <c r="U42" s="27"/>
    </row>
    <row r="43" spans="1:21" s="15" customFormat="1" ht="25.5">
      <c r="A43" s="325"/>
      <c r="B43" s="229" t="s">
        <v>18</v>
      </c>
      <c r="C43" s="39">
        <f>MIN(C44:C45)</f>
        <v>37230</v>
      </c>
      <c r="D43" s="130">
        <f>IF(AND(C43&lt;HolidayBreak,E43&gt;StartNewYear),(E43-C43-14)/7,(E43-C43)/7)</f>
        <v>8.285714285714286</v>
      </c>
      <c r="E43" s="92">
        <f>MAX(E44:E45)</f>
        <v>37302</v>
      </c>
      <c r="F43" s="32"/>
      <c r="G43" s="32"/>
      <c r="H43" s="31"/>
      <c r="I43" s="31"/>
      <c r="J43" s="31"/>
      <c r="K43" s="31"/>
      <c r="L43" s="31"/>
      <c r="M43" s="32"/>
      <c r="N43" s="30"/>
      <c r="O43" s="31"/>
      <c r="P43" s="31"/>
      <c r="Q43" s="31"/>
      <c r="R43" s="31"/>
      <c r="S43" s="31"/>
      <c r="T43" s="31"/>
      <c r="U43" s="33"/>
    </row>
    <row r="44" spans="2:21" ht="38.25">
      <c r="B44" s="322" t="s">
        <v>109</v>
      </c>
      <c r="C44" s="84">
        <f>IF(AND(E38&gt;HolidayBreak,E38&lt;StartNewYear),E38+14,E38)</f>
        <v>37230</v>
      </c>
      <c r="D44" s="203">
        <v>2</v>
      </c>
      <c r="E44" s="96">
        <f>IF((C44+D44*7)&gt;HolidayBreak,(C44+D44*7)+14,(C44+D44*7))</f>
        <v>37244</v>
      </c>
      <c r="H44" s="3" t="s">
        <v>4</v>
      </c>
      <c r="N44" s="4" t="s">
        <v>16</v>
      </c>
      <c r="U44" s="16" t="s">
        <v>20</v>
      </c>
    </row>
    <row r="45" spans="1:21" s="70" customFormat="1" ht="25.5">
      <c r="A45" s="312"/>
      <c r="B45" s="327" t="s">
        <v>18</v>
      </c>
      <c r="C45" s="36">
        <f>E44</f>
        <v>37244</v>
      </c>
      <c r="D45" s="121">
        <f>IF(AND(C45&lt;HolidayBreak,E45&gt;StartNewYear),(E45-C45-14)/7,(E45-C45)/7)</f>
        <v>6.285714285714286</v>
      </c>
      <c r="E45" s="122">
        <f>Milestones!B18</f>
        <v>37302</v>
      </c>
      <c r="F45" s="20"/>
      <c r="G45" s="114" t="s">
        <v>16</v>
      </c>
      <c r="H45" s="19"/>
      <c r="I45" s="19"/>
      <c r="J45" s="19"/>
      <c r="K45" s="19"/>
      <c r="L45" s="19"/>
      <c r="M45" s="20"/>
      <c r="N45" s="23"/>
      <c r="O45" s="19"/>
      <c r="P45" s="19"/>
      <c r="Q45" s="19"/>
      <c r="R45" s="19"/>
      <c r="S45" s="19"/>
      <c r="T45" s="19"/>
      <c r="U45" s="21" t="s">
        <v>86</v>
      </c>
    </row>
    <row r="46" spans="1:21" s="28" customFormat="1" ht="12.75">
      <c r="A46" s="314"/>
      <c r="B46" s="328"/>
      <c r="C46" s="38"/>
      <c r="D46" s="107"/>
      <c r="E46" s="100"/>
      <c r="F46" s="26"/>
      <c r="G46" s="115"/>
      <c r="H46" s="25"/>
      <c r="I46" s="25"/>
      <c r="J46" s="25"/>
      <c r="K46" s="25"/>
      <c r="L46" s="25"/>
      <c r="M46" s="26"/>
      <c r="N46" s="24"/>
      <c r="O46" s="25"/>
      <c r="P46" s="25"/>
      <c r="Q46" s="25"/>
      <c r="R46" s="25"/>
      <c r="S46" s="25"/>
      <c r="T46" s="25"/>
      <c r="U46" s="27"/>
    </row>
    <row r="47" spans="1:21" s="110" customFormat="1" ht="25.5">
      <c r="A47" s="319"/>
      <c r="B47" s="352" t="s">
        <v>180</v>
      </c>
      <c r="C47" s="60">
        <f>MIN(C48:C50)</f>
        <v>37196</v>
      </c>
      <c r="D47" s="218"/>
      <c r="E47" s="98">
        <f>MAX(E48:E50)</f>
        <v>37288</v>
      </c>
      <c r="F47" s="108"/>
      <c r="G47" s="108"/>
      <c r="H47" s="109"/>
      <c r="I47" s="109"/>
      <c r="J47" s="109"/>
      <c r="K47" s="109"/>
      <c r="L47" s="109"/>
      <c r="M47" s="108"/>
      <c r="N47" s="351"/>
      <c r="O47" s="109"/>
      <c r="P47" s="109"/>
      <c r="Q47" s="109"/>
      <c r="R47" s="109"/>
      <c r="S47" s="109"/>
      <c r="T47" s="109"/>
      <c r="U47" s="72"/>
    </row>
    <row r="48" spans="2:5" ht="12.75">
      <c r="B48" s="104" t="s">
        <v>173</v>
      </c>
      <c r="C48" s="35">
        <v>37196</v>
      </c>
      <c r="D48" s="14">
        <v>3</v>
      </c>
      <c r="E48" s="90">
        <f>C48+D48*7</f>
        <v>37217</v>
      </c>
    </row>
    <row r="49" spans="2:5" ht="12.75">
      <c r="B49" s="104" t="s">
        <v>174</v>
      </c>
      <c r="C49" s="35">
        <f>E48</f>
        <v>37217</v>
      </c>
      <c r="D49" s="14">
        <f>(E49-C49)/7</f>
        <v>4.142857142857143</v>
      </c>
      <c r="E49" s="179">
        <f>Milestones!B14</f>
        <v>37246</v>
      </c>
    </row>
    <row r="50" spans="2:5" ht="12.75">
      <c r="B50" s="104" t="s">
        <v>175</v>
      </c>
      <c r="C50" s="35">
        <f>E49</f>
        <v>37246</v>
      </c>
      <c r="D50" s="130">
        <f>IF(AND(C50&lt;HolidayBreak,E50&gt;StartNewYear),(E50-C50-14)/7,(E50-C50)/7)</f>
        <v>6</v>
      </c>
      <c r="E50" s="101">
        <f>C60</f>
        <v>37288</v>
      </c>
    </row>
    <row r="53" spans="1:21" s="344" customFormat="1" ht="12.75">
      <c r="A53" s="334" t="s">
        <v>184</v>
      </c>
      <c r="B53" s="336"/>
      <c r="C53" s="337"/>
      <c r="D53" s="338"/>
      <c r="E53" s="339"/>
      <c r="F53" s="340"/>
      <c r="G53" s="340"/>
      <c r="H53" s="341"/>
      <c r="I53" s="341"/>
      <c r="J53" s="341"/>
      <c r="K53" s="341"/>
      <c r="L53" s="341"/>
      <c r="M53" s="340"/>
      <c r="N53" s="342"/>
      <c r="O53" s="341"/>
      <c r="P53" s="341"/>
      <c r="Q53" s="341"/>
      <c r="R53" s="341"/>
      <c r="S53" s="341"/>
      <c r="T53" s="341"/>
      <c r="U53" s="343"/>
    </row>
    <row r="54" spans="1:21" s="48" customFormat="1" ht="12.75">
      <c r="A54" s="310"/>
      <c r="B54" s="216" t="s">
        <v>185</v>
      </c>
      <c r="C54" s="39">
        <v>37165</v>
      </c>
      <c r="D54" s="353"/>
      <c r="E54" s="92">
        <f>Milestones!B20</f>
        <v>37330</v>
      </c>
      <c r="F54" s="46"/>
      <c r="G54" s="46"/>
      <c r="H54" s="45"/>
      <c r="I54" s="45"/>
      <c r="J54" s="45"/>
      <c r="K54" s="45"/>
      <c r="L54" s="45"/>
      <c r="M54" s="46"/>
      <c r="N54" s="44"/>
      <c r="O54" s="45"/>
      <c r="P54" s="45"/>
      <c r="Q54" s="45"/>
      <c r="R54" s="45"/>
      <c r="S54" s="45"/>
      <c r="T54" s="45"/>
      <c r="U54" s="47"/>
    </row>
    <row r="57" spans="1:21" s="344" customFormat="1" ht="12.75">
      <c r="A57" s="334" t="s">
        <v>172</v>
      </c>
      <c r="B57" s="336"/>
      <c r="C57" s="337"/>
      <c r="D57" s="338"/>
      <c r="E57" s="339"/>
      <c r="F57" s="340"/>
      <c r="G57" s="340"/>
      <c r="H57" s="341"/>
      <c r="I57" s="341"/>
      <c r="J57" s="341"/>
      <c r="K57" s="341"/>
      <c r="L57" s="341"/>
      <c r="M57" s="340"/>
      <c r="N57" s="342"/>
      <c r="O57" s="341"/>
      <c r="P57" s="341"/>
      <c r="Q57" s="341"/>
      <c r="R57" s="341"/>
      <c r="S57" s="341"/>
      <c r="T57" s="341"/>
      <c r="U57" s="343"/>
    </row>
    <row r="58" spans="1:21" s="110" customFormat="1" ht="12.75">
      <c r="A58" s="319"/>
      <c r="B58" s="220" t="s">
        <v>176</v>
      </c>
      <c r="C58" s="60"/>
      <c r="D58" s="350"/>
      <c r="E58" s="98"/>
      <c r="F58" s="108"/>
      <c r="G58" s="108"/>
      <c r="H58" s="109"/>
      <c r="I58" s="109"/>
      <c r="J58" s="109"/>
      <c r="K58" s="109"/>
      <c r="L58" s="109"/>
      <c r="M58" s="108"/>
      <c r="N58" s="351"/>
      <c r="O58" s="109"/>
      <c r="P58" s="109"/>
      <c r="Q58" s="109"/>
      <c r="R58" s="109"/>
      <c r="S58" s="109"/>
      <c r="T58" s="109"/>
      <c r="U58" s="72"/>
    </row>
    <row r="59" spans="2:5" ht="12.75">
      <c r="B59" s="104" t="s">
        <v>177</v>
      </c>
      <c r="C59" s="35">
        <v>37165</v>
      </c>
      <c r="D59" s="130">
        <f>IF(AND(C59&lt;HolidayBreak,E59&gt;StartNewYear),(E59-C59-14)/7,(E59-C59)/7)</f>
        <v>15.571428571428571</v>
      </c>
      <c r="E59" s="90">
        <f>C60</f>
        <v>37288</v>
      </c>
    </row>
    <row r="60" spans="2:5" ht="12.75">
      <c r="B60" s="104" t="s">
        <v>178</v>
      </c>
      <c r="C60" s="35">
        <f>E60-D60*7</f>
        <v>37288</v>
      </c>
      <c r="D60" s="14">
        <v>2</v>
      </c>
      <c r="E60" s="179">
        <f>Milestones!B17</f>
        <v>37302</v>
      </c>
    </row>
    <row r="62" spans="1:21" s="48" customFormat="1" ht="12.75">
      <c r="A62" s="310"/>
      <c r="B62" s="216" t="s">
        <v>182</v>
      </c>
      <c r="C62" s="39">
        <v>37165</v>
      </c>
      <c r="D62" s="130">
        <f>IF(AND(C62&lt;HolidayBreak,E62&gt;StartNewYear),(E62-C62-14)/7,(E62-C62)/7)</f>
        <v>17.571428571428573</v>
      </c>
      <c r="E62" s="179">
        <f>Milestones!B17</f>
        <v>37302</v>
      </c>
      <c r="F62" s="46"/>
      <c r="G62" s="46"/>
      <c r="H62" s="45"/>
      <c r="I62" s="45"/>
      <c r="J62" s="45"/>
      <c r="K62" s="45"/>
      <c r="L62" s="45"/>
      <c r="M62" s="46"/>
      <c r="N62" s="44"/>
      <c r="O62" s="45"/>
      <c r="P62" s="45"/>
      <c r="Q62" s="45"/>
      <c r="R62" s="45"/>
      <c r="S62" s="45"/>
      <c r="T62" s="45"/>
      <c r="U62" s="47"/>
    </row>
    <row r="65" spans="1:21" s="344" customFormat="1" ht="12.75">
      <c r="A65" s="334" t="s">
        <v>159</v>
      </c>
      <c r="B65" s="336"/>
      <c r="C65" s="337"/>
      <c r="D65" s="338"/>
      <c r="E65" s="339"/>
      <c r="F65" s="340"/>
      <c r="G65" s="340"/>
      <c r="H65" s="341"/>
      <c r="I65" s="341"/>
      <c r="J65" s="341"/>
      <c r="K65" s="341"/>
      <c r="L65" s="341"/>
      <c r="M65" s="340"/>
      <c r="N65" s="342"/>
      <c r="O65" s="341"/>
      <c r="P65" s="341"/>
      <c r="Q65" s="341"/>
      <c r="R65" s="341"/>
      <c r="S65" s="341"/>
      <c r="T65" s="341"/>
      <c r="U65" s="343"/>
    </row>
    <row r="66" spans="2:8" ht="25.5">
      <c r="B66" s="104" t="s">
        <v>163</v>
      </c>
      <c r="C66" s="35">
        <v>37165</v>
      </c>
      <c r="D66" s="14">
        <f>(E66-C66)/7</f>
        <v>11.571428571428571</v>
      </c>
      <c r="E66" s="179">
        <f>Milestones!B14</f>
        <v>37246</v>
      </c>
      <c r="H66" s="3" t="s">
        <v>16</v>
      </c>
    </row>
    <row r="67" spans="2:10" ht="25.5">
      <c r="B67" s="104" t="s">
        <v>164</v>
      </c>
      <c r="C67" s="35">
        <f>E66</f>
        <v>37246</v>
      </c>
      <c r="D67" s="130">
        <f>IF(AND(C67&lt;HolidayBreak,E67&gt;StartNewYear),(E67-C67-14)/7,(E67-C67)/7)</f>
        <v>5.857142857142857</v>
      </c>
      <c r="E67" s="179">
        <f>Milestones!B16</f>
        <v>37287</v>
      </c>
      <c r="J67" s="3" t="s">
        <v>16</v>
      </c>
    </row>
    <row r="68" spans="2:5" ht="12.75">
      <c r="B68" s="104" t="s">
        <v>165</v>
      </c>
      <c r="C68" s="35">
        <f>E67</f>
        <v>37287</v>
      </c>
      <c r="D68" s="14">
        <f>(E68-C68)/7</f>
        <v>10.142857142857142</v>
      </c>
      <c r="E68" s="179">
        <f>Milestones!B25</f>
        <v>37358</v>
      </c>
    </row>
    <row r="70" spans="1:21" s="344" customFormat="1" ht="12.75">
      <c r="A70" s="334" t="s">
        <v>179</v>
      </c>
      <c r="B70" s="336"/>
      <c r="C70" s="337"/>
      <c r="D70" s="338"/>
      <c r="E70" s="339"/>
      <c r="F70" s="340"/>
      <c r="G70" s="340"/>
      <c r="H70" s="341"/>
      <c r="I70" s="341"/>
      <c r="J70" s="341"/>
      <c r="K70" s="341"/>
      <c r="L70" s="341"/>
      <c r="M70" s="340"/>
      <c r="N70" s="342"/>
      <c r="O70" s="341"/>
      <c r="P70" s="341"/>
      <c r="Q70" s="341"/>
      <c r="R70" s="341"/>
      <c r="S70" s="341"/>
      <c r="T70" s="341"/>
      <c r="U70" s="343"/>
    </row>
    <row r="71" spans="1:21" s="48" customFormat="1" ht="12.75">
      <c r="A71" s="310"/>
      <c r="B71" s="216" t="s">
        <v>181</v>
      </c>
      <c r="C71" s="39">
        <v>37165</v>
      </c>
      <c r="D71" s="130">
        <f>IF(AND(C71&lt;HolidayBreak,E71&gt;StartNewYear),(E71-C71-14)/7,(E71-C71)/7)</f>
        <v>17.571428571428573</v>
      </c>
      <c r="E71" s="179">
        <f>Milestones!B17</f>
        <v>37302</v>
      </c>
      <c r="F71" s="46"/>
      <c r="G71" s="46"/>
      <c r="H71" s="45"/>
      <c r="I71" s="45"/>
      <c r="J71" s="45"/>
      <c r="K71" s="45"/>
      <c r="L71" s="45"/>
      <c r="M71" s="46"/>
      <c r="N71" s="44"/>
      <c r="O71" s="45"/>
      <c r="P71" s="45"/>
      <c r="Q71" s="45"/>
      <c r="R71" s="45"/>
      <c r="S71" s="45"/>
      <c r="T71" s="45"/>
      <c r="U71" s="47"/>
    </row>
    <row r="73" spans="1:21" s="48" customFormat="1" ht="25.5">
      <c r="A73" s="310"/>
      <c r="B73" s="216" t="s">
        <v>187</v>
      </c>
      <c r="C73" s="39">
        <v>37165</v>
      </c>
      <c r="D73" s="353"/>
      <c r="E73" s="179">
        <f>Milestones!B18</f>
        <v>37302</v>
      </c>
      <c r="F73" s="46"/>
      <c r="G73" s="46"/>
      <c r="H73" s="45"/>
      <c r="I73" s="45"/>
      <c r="J73" s="45"/>
      <c r="K73" s="45"/>
      <c r="L73" s="45"/>
      <c r="M73" s="46"/>
      <c r="N73" s="44"/>
      <c r="O73" s="45"/>
      <c r="P73" s="45"/>
      <c r="Q73" s="45"/>
      <c r="R73" s="45"/>
      <c r="S73" s="45"/>
      <c r="T73" s="45"/>
      <c r="U73" s="47"/>
    </row>
  </sheetData>
  <printOptions gridLines="1" horizontalCentered="1" verticalCentered="1"/>
  <pageMargins left="0.5" right="0.5" top="0.5" bottom="1" header="0.5" footer="0.5"/>
  <pageSetup fitToHeight="0" fitToWidth="1" horizontalDpi="600" verticalDpi="600" orientation="landscape" scale="74" r:id="rId2"/>
  <headerFooter alignWithMargins="0">
    <oddFooter>&amp;L&amp;F &amp;A&amp;C&amp;D &amp;T&amp;R&amp;P of &amp;N</oddFooter>
  </headerFooter>
  <drawing r:id="rId1"/>
</worksheet>
</file>

<file path=xl/worksheets/sheet20.xml><?xml version="1.0" encoding="utf-8"?>
<worksheet xmlns="http://schemas.openxmlformats.org/spreadsheetml/2006/main" xmlns:r="http://schemas.openxmlformats.org/officeDocument/2006/relationships">
  <sheetPr codeName="Sheet14"/>
  <dimension ref="A1:B2"/>
  <sheetViews>
    <sheetView workbookViewId="0" topLeftCell="A1">
      <selection activeCell="B10" sqref="B10"/>
    </sheetView>
  </sheetViews>
  <sheetFormatPr defaultColWidth="9.140625" defaultRowHeight="12.75"/>
  <cols>
    <col min="1" max="1" width="12.421875" style="0" bestFit="1" customWidth="1"/>
    <col min="2" max="2" width="9.421875" style="0" bestFit="1" customWidth="1"/>
  </cols>
  <sheetData>
    <row r="1" spans="1:2" ht="12.75">
      <c r="A1" t="s">
        <v>51</v>
      </c>
      <c r="B1" s="83">
        <v>37246</v>
      </c>
    </row>
    <row r="2" spans="1:2" ht="12.75">
      <c r="A2" t="s">
        <v>52</v>
      </c>
      <c r="B2" s="83">
        <v>37257</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pageSetUpPr fitToPage="1"/>
  </sheetPr>
  <dimension ref="A1:T20"/>
  <sheetViews>
    <sheetView zoomScale="75" zoomScaleNormal="75" workbookViewId="0" topLeftCell="A1">
      <selection activeCell="F11" sqref="F11"/>
    </sheetView>
  </sheetViews>
  <sheetFormatPr defaultColWidth="9.140625" defaultRowHeight="12.75"/>
  <cols>
    <col min="1" max="1" width="56.57421875" style="1" customWidth="1"/>
    <col min="2" max="2" width="10.57421875" style="280" bestFit="1" customWidth="1"/>
    <col min="3" max="3" width="11.28125" style="167" customWidth="1"/>
    <col min="4" max="4" width="11.421875" style="281" bestFit="1" customWidth="1"/>
    <col min="5" max="5" width="3.28125" style="159" bestFit="1" customWidth="1"/>
    <col min="6" max="18" width="3.28125" style="1" bestFit="1" customWidth="1"/>
    <col min="19" max="19" width="3.28125" style="160" bestFit="1" customWidth="1"/>
    <col min="20" max="20" width="42.28125" style="17" customWidth="1"/>
    <col min="21" max="16384" width="9.140625" style="1" customWidth="1"/>
  </cols>
  <sheetData>
    <row r="1" spans="2:20" s="161" customFormat="1" ht="14.25" thickBot="1" thickTop="1">
      <c r="B1" s="278"/>
      <c r="C1" s="2"/>
      <c r="D1" s="279"/>
      <c r="E1" s="163" t="s">
        <v>110</v>
      </c>
      <c r="F1" s="164"/>
      <c r="G1" s="164"/>
      <c r="H1" s="164"/>
      <c r="I1" s="164"/>
      <c r="J1" s="164"/>
      <c r="K1" s="164"/>
      <c r="L1" s="164"/>
      <c r="M1" s="164"/>
      <c r="N1" s="164"/>
      <c r="O1" s="164"/>
      <c r="P1" s="164"/>
      <c r="Q1" s="164"/>
      <c r="R1" s="164"/>
      <c r="S1" s="165"/>
      <c r="T1" s="262"/>
    </row>
    <row r="2" spans="1:20" s="5" customFormat="1" ht="37.5" thickBot="1" thickTop="1">
      <c r="A2" s="6" t="s">
        <v>0</v>
      </c>
      <c r="B2" s="156" t="s">
        <v>1</v>
      </c>
      <c r="C2" s="8" t="s">
        <v>2</v>
      </c>
      <c r="D2" s="7" t="s">
        <v>3</v>
      </c>
      <c r="E2" s="158" t="s">
        <v>5</v>
      </c>
      <c r="F2" s="113" t="s">
        <v>118</v>
      </c>
      <c r="G2" s="113"/>
      <c r="H2" s="113"/>
      <c r="I2" s="113"/>
      <c r="J2" s="113"/>
      <c r="K2" s="113"/>
      <c r="L2" s="113"/>
      <c r="M2" s="113"/>
      <c r="N2" s="113"/>
      <c r="O2" s="113"/>
      <c r="P2" s="113"/>
      <c r="Q2" s="113"/>
      <c r="R2" s="113"/>
      <c r="S2" s="112"/>
      <c r="T2" s="18" t="s">
        <v>46</v>
      </c>
    </row>
    <row r="3" spans="1:20" s="5" customFormat="1" ht="13.5" thickTop="1">
      <c r="A3" s="194"/>
      <c r="B3" s="222"/>
      <c r="C3" s="223"/>
      <c r="D3" s="224"/>
      <c r="E3" s="225"/>
      <c r="F3" s="226"/>
      <c r="G3" s="226"/>
      <c r="H3" s="226"/>
      <c r="I3" s="226"/>
      <c r="J3" s="226"/>
      <c r="K3" s="226"/>
      <c r="L3" s="226"/>
      <c r="M3" s="226"/>
      <c r="N3" s="226"/>
      <c r="O3" s="226"/>
      <c r="P3" s="226"/>
      <c r="Q3" s="226"/>
      <c r="R3" s="226"/>
      <c r="S3" s="227"/>
      <c r="T3" s="263"/>
    </row>
    <row r="4" spans="1:20" s="10" customFormat="1" ht="38.25">
      <c r="A4" s="229" t="s">
        <v>171</v>
      </c>
      <c r="B4" s="348">
        <v>37172</v>
      </c>
      <c r="C4" s="287">
        <f>(D4-B4)/7</f>
        <v>3.2857142857142856</v>
      </c>
      <c r="D4" s="224">
        <f>Milestones!B5</f>
        <v>37195</v>
      </c>
      <c r="E4" s="345"/>
      <c r="F4" s="346"/>
      <c r="G4" s="346"/>
      <c r="H4" s="346"/>
      <c r="I4" s="346"/>
      <c r="J4" s="346"/>
      <c r="K4" s="346"/>
      <c r="L4" s="346"/>
      <c r="M4" s="346"/>
      <c r="N4" s="346"/>
      <c r="O4" s="346"/>
      <c r="P4" s="346"/>
      <c r="Q4" s="346"/>
      <c r="R4" s="346"/>
      <c r="S4" s="347"/>
      <c r="T4" s="349"/>
    </row>
    <row r="5" spans="1:20" s="10" customFormat="1" ht="12.75">
      <c r="A5" s="229"/>
      <c r="B5" s="230"/>
      <c r="C5" s="231"/>
      <c r="D5" s="232"/>
      <c r="E5" s="345"/>
      <c r="F5" s="346"/>
      <c r="G5" s="346"/>
      <c r="H5" s="346"/>
      <c r="I5" s="346"/>
      <c r="J5" s="346"/>
      <c r="K5" s="346"/>
      <c r="L5" s="346"/>
      <c r="M5" s="346"/>
      <c r="N5" s="346"/>
      <c r="O5" s="346"/>
      <c r="P5" s="346"/>
      <c r="Q5" s="346"/>
      <c r="R5" s="346"/>
      <c r="S5" s="347"/>
      <c r="T5" s="349"/>
    </row>
    <row r="6" spans="1:20" s="10" customFormat="1" ht="114.75">
      <c r="A6" s="229" t="s">
        <v>170</v>
      </c>
      <c r="B6" s="348">
        <v>37172</v>
      </c>
      <c r="C6" s="287">
        <f>(D6-B6)/7</f>
        <v>4.571428571428571</v>
      </c>
      <c r="D6" s="232">
        <v>37204</v>
      </c>
      <c r="E6" s="345"/>
      <c r="F6" s="346"/>
      <c r="G6" s="346"/>
      <c r="H6" s="346"/>
      <c r="I6" s="346"/>
      <c r="J6" s="346"/>
      <c r="K6" s="346"/>
      <c r="L6" s="346"/>
      <c r="M6" s="346"/>
      <c r="N6" s="346"/>
      <c r="O6" s="346"/>
      <c r="P6" s="346"/>
      <c r="Q6" s="346"/>
      <c r="R6" s="346"/>
      <c r="S6" s="347"/>
      <c r="T6" s="349" t="s">
        <v>169</v>
      </c>
    </row>
    <row r="7" spans="1:20" s="10" customFormat="1" ht="12.75">
      <c r="A7" s="229"/>
      <c r="B7" s="230"/>
      <c r="C7" s="231"/>
      <c r="D7" s="232"/>
      <c r="E7" s="345"/>
      <c r="F7" s="346"/>
      <c r="G7" s="346"/>
      <c r="H7" s="346"/>
      <c r="I7" s="346"/>
      <c r="J7" s="346"/>
      <c r="K7" s="346"/>
      <c r="L7" s="346"/>
      <c r="M7" s="346"/>
      <c r="N7" s="346"/>
      <c r="O7" s="346"/>
      <c r="P7" s="346"/>
      <c r="Q7" s="346"/>
      <c r="R7" s="346"/>
      <c r="S7" s="347"/>
      <c r="T7" s="349"/>
    </row>
    <row r="8" spans="1:20" s="106" customFormat="1" ht="12.75">
      <c r="A8" s="229" t="s">
        <v>126</v>
      </c>
      <c r="B8" s="230">
        <f>MIN(B9:B10)</f>
        <v>37165</v>
      </c>
      <c r="C8" s="231"/>
      <c r="D8" s="232">
        <f>MAX(D9:D10)</f>
        <v>37302</v>
      </c>
      <c r="E8" s="233"/>
      <c r="F8" s="234"/>
      <c r="G8" s="234"/>
      <c r="H8" s="234"/>
      <c r="I8" s="234"/>
      <c r="J8" s="234"/>
      <c r="K8" s="234"/>
      <c r="L8" s="234"/>
      <c r="M8" s="234"/>
      <c r="N8" s="234"/>
      <c r="O8" s="234"/>
      <c r="P8" s="234"/>
      <c r="Q8" s="234"/>
      <c r="R8" s="234"/>
      <c r="S8" s="235"/>
      <c r="T8" s="263"/>
    </row>
    <row r="9" spans="1:20" s="207" customFormat="1" ht="25.5">
      <c r="A9" s="64" t="s">
        <v>96</v>
      </c>
      <c r="B9" s="49">
        <v>37165</v>
      </c>
      <c r="C9" s="50">
        <v>2</v>
      </c>
      <c r="D9" s="99">
        <f>B9+C9*7</f>
        <v>37179</v>
      </c>
      <c r="E9" s="206"/>
      <c r="S9" s="208"/>
      <c r="T9" s="51" t="s">
        <v>97</v>
      </c>
    </row>
    <row r="10" spans="1:20" s="207" customFormat="1" ht="76.5">
      <c r="A10" s="86" t="s">
        <v>29</v>
      </c>
      <c r="B10" s="148">
        <f>D9</f>
        <v>37179</v>
      </c>
      <c r="C10" s="120">
        <f>IF(AND(B10&lt;HolidayBreak,D10&gt;StartNewYear),(D10-B10-14)/7,(D10-B10)/7)</f>
        <v>15.571428571428571</v>
      </c>
      <c r="D10" s="119">
        <f>Milestones!B18</f>
        <v>37302</v>
      </c>
      <c r="E10" s="180"/>
      <c r="F10" s="181"/>
      <c r="G10" s="181"/>
      <c r="H10" s="181"/>
      <c r="I10" s="181"/>
      <c r="J10" s="181"/>
      <c r="K10" s="181"/>
      <c r="L10" s="181"/>
      <c r="M10" s="181"/>
      <c r="N10" s="181"/>
      <c r="O10" s="181"/>
      <c r="P10" s="181"/>
      <c r="Q10" s="181"/>
      <c r="R10" s="181"/>
      <c r="S10" s="182"/>
      <c r="T10" s="89" t="s">
        <v>99</v>
      </c>
    </row>
    <row r="11" spans="1:20" s="207" customFormat="1" ht="12.75">
      <c r="A11" s="64"/>
      <c r="B11" s="49"/>
      <c r="C11" s="239"/>
      <c r="D11" s="100"/>
      <c r="E11" s="206"/>
      <c r="S11" s="208"/>
      <c r="T11" s="51"/>
    </row>
    <row r="12" spans="1:20" s="219" customFormat="1" ht="51">
      <c r="A12" s="132" t="s">
        <v>91</v>
      </c>
      <c r="B12" s="133">
        <v>37165</v>
      </c>
      <c r="C12" s="212">
        <f>IF(AND(B12&lt;HolidayBreak,D12&gt;StartNewYear),(D12-B12-14)/7,(D12-B12)/7)</f>
        <v>11.571428571428571</v>
      </c>
      <c r="D12" s="119">
        <f>Milestones!B14</f>
        <v>37246</v>
      </c>
      <c r="E12" s="236"/>
      <c r="F12" s="237"/>
      <c r="G12" s="237"/>
      <c r="H12" s="237"/>
      <c r="I12" s="237"/>
      <c r="J12" s="237"/>
      <c r="K12" s="237"/>
      <c r="L12" s="237"/>
      <c r="M12" s="237"/>
      <c r="N12" s="237"/>
      <c r="O12" s="237"/>
      <c r="P12" s="237"/>
      <c r="Q12" s="237"/>
      <c r="R12" s="237"/>
      <c r="S12" s="238"/>
      <c r="T12" s="89" t="s">
        <v>93</v>
      </c>
    </row>
    <row r="13" spans="1:20" s="207" customFormat="1" ht="12.75">
      <c r="A13" s="64"/>
      <c r="B13" s="49"/>
      <c r="C13" s="245"/>
      <c r="D13" s="100"/>
      <c r="E13" s="206"/>
      <c r="S13" s="208"/>
      <c r="T13" s="51"/>
    </row>
    <row r="14" spans="1:20" s="219" customFormat="1" ht="12.75">
      <c r="A14" s="69" t="s">
        <v>127</v>
      </c>
      <c r="B14" s="60"/>
      <c r="C14" s="218"/>
      <c r="D14" s="98"/>
      <c r="E14" s="242"/>
      <c r="S14" s="243"/>
      <c r="T14" s="51"/>
    </row>
    <row r="15" spans="1:20" s="126" customFormat="1" ht="12.75">
      <c r="A15" s="250" t="s">
        <v>130</v>
      </c>
      <c r="B15" s="275">
        <f>'WBS1(Coils)'!D11</f>
        <v>37167</v>
      </c>
      <c r="C15" s="276" t="s">
        <v>22</v>
      </c>
      <c r="D15" s="277">
        <f>B15</f>
        <v>37167</v>
      </c>
      <c r="E15" s="190"/>
      <c r="F15" s="188"/>
      <c r="G15" s="188"/>
      <c r="H15" s="188"/>
      <c r="I15" s="188"/>
      <c r="J15" s="188"/>
      <c r="K15" s="188"/>
      <c r="L15" s="188"/>
      <c r="M15" s="188"/>
      <c r="N15" s="188"/>
      <c r="O15" s="188"/>
      <c r="P15" s="188"/>
      <c r="Q15" s="188"/>
      <c r="R15" s="188"/>
      <c r="S15" s="191"/>
      <c r="T15" s="192"/>
    </row>
    <row r="16" spans="1:20" s="207" customFormat="1" ht="38.25">
      <c r="A16" s="86" t="s">
        <v>90</v>
      </c>
      <c r="B16" s="148">
        <f>D15</f>
        <v>37167</v>
      </c>
      <c r="C16" s="120">
        <f>IF(AND(B16&lt;HolidayBreak,D16&gt;StartNewYear),(D16-B16-14)/7,(D16-B16)/7)</f>
        <v>15.142857142857142</v>
      </c>
      <c r="D16" s="119">
        <f>Milestones!B15</f>
        <v>37287</v>
      </c>
      <c r="E16" s="180"/>
      <c r="F16" s="181"/>
      <c r="G16" s="181"/>
      <c r="H16" s="181"/>
      <c r="I16" s="181"/>
      <c r="J16" s="181"/>
      <c r="K16" s="181"/>
      <c r="L16" s="181"/>
      <c r="M16" s="181"/>
      <c r="N16" s="181"/>
      <c r="O16" s="181"/>
      <c r="P16" s="181"/>
      <c r="Q16" s="181"/>
      <c r="R16" s="181"/>
      <c r="S16" s="182"/>
      <c r="T16" s="89" t="s">
        <v>103</v>
      </c>
    </row>
    <row r="18" spans="1:20" s="215" customFormat="1" ht="25.5">
      <c r="A18" s="215" t="s">
        <v>136</v>
      </c>
      <c r="B18" s="285">
        <f>MIN(B19:B20)</f>
        <v>37165</v>
      </c>
      <c r="C18" s="11"/>
      <c r="D18" s="34">
        <f>MAX(D19:D20)</f>
        <v>37232</v>
      </c>
      <c r="E18" s="247"/>
      <c r="S18" s="248"/>
      <c r="T18" s="17"/>
    </row>
    <row r="19" spans="1:4" ht="25.5">
      <c r="A19" s="64" t="s">
        <v>87</v>
      </c>
      <c r="B19" s="123">
        <v>37165</v>
      </c>
      <c r="C19" s="124">
        <v>2</v>
      </c>
      <c r="D19" s="125">
        <f>B19+C19*7</f>
        <v>37179</v>
      </c>
    </row>
    <row r="20" spans="1:20" ht="38.25">
      <c r="A20" s="246" t="s">
        <v>53</v>
      </c>
      <c r="B20" s="85">
        <f>D19</f>
        <v>37179</v>
      </c>
      <c r="C20" s="111">
        <f>(D20-B20)/7</f>
        <v>7.571428571428571</v>
      </c>
      <c r="D20" s="122">
        <f>Project!C39</f>
        <v>37232</v>
      </c>
      <c r="E20" s="274"/>
      <c r="F20" s="272"/>
      <c r="G20" s="272"/>
      <c r="H20" s="272"/>
      <c r="I20" s="272"/>
      <c r="J20" s="272"/>
      <c r="K20" s="272"/>
      <c r="L20" s="272"/>
      <c r="M20" s="272"/>
      <c r="N20" s="272"/>
      <c r="O20" s="272"/>
      <c r="P20" s="272"/>
      <c r="Q20" s="272"/>
      <c r="R20" s="272"/>
      <c r="S20" s="273"/>
      <c r="T20" s="29" t="s">
        <v>57</v>
      </c>
    </row>
  </sheetData>
  <printOptions/>
  <pageMargins left="0.75" right="0.75" top="1" bottom="1" header="0.5" footer="0.5"/>
  <pageSetup fitToHeight="0" fitToWidth="1" horizontalDpi="600" verticalDpi="600" orientation="landscape" scale="67"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V20"/>
  <sheetViews>
    <sheetView zoomScale="75" zoomScaleNormal="75" workbookViewId="0" topLeftCell="A1">
      <selection activeCell="E2" sqref="E2:Q2"/>
    </sheetView>
  </sheetViews>
  <sheetFormatPr defaultColWidth="9.140625" defaultRowHeight="12.75"/>
  <cols>
    <col min="1" max="1" width="56.57421875" style="1" customWidth="1"/>
    <col min="2" max="2" width="11.00390625" style="280" bestFit="1" customWidth="1"/>
    <col min="3" max="3" width="11.28125" style="167" customWidth="1"/>
    <col min="4" max="4" width="11.421875" style="281" bestFit="1" customWidth="1"/>
    <col min="5" max="5" width="3.28125" style="159" bestFit="1" customWidth="1"/>
    <col min="6" max="8" width="3.28125" style="1" bestFit="1" customWidth="1"/>
    <col min="9" max="10" width="3.28125" style="104" bestFit="1" customWidth="1"/>
    <col min="11" max="12" width="3.28125" style="1" bestFit="1" customWidth="1"/>
    <col min="13" max="15" width="3.28125" style="1" customWidth="1"/>
    <col min="16" max="17" width="3.28125" style="1" bestFit="1" customWidth="1"/>
    <col min="18" max="18" width="52.421875" style="17" customWidth="1"/>
    <col min="19" max="19" width="3.28125" style="1" bestFit="1" customWidth="1"/>
    <col min="20" max="20" width="3.421875" style="104" customWidth="1"/>
    <col min="21" max="21" width="3.57421875" style="104" customWidth="1"/>
    <col min="22" max="22" width="9.140625" style="104" customWidth="1"/>
    <col min="23" max="16384" width="9.140625" style="1" customWidth="1"/>
  </cols>
  <sheetData>
    <row r="1" spans="2:22" s="161" customFormat="1" ht="28.5" customHeight="1" thickBot="1" thickTop="1">
      <c r="B1" s="278"/>
      <c r="C1" s="2"/>
      <c r="D1" s="279"/>
      <c r="E1" s="163" t="s">
        <v>110</v>
      </c>
      <c r="F1" s="164"/>
      <c r="G1" s="164"/>
      <c r="H1" s="164"/>
      <c r="I1" s="164"/>
      <c r="J1" s="164"/>
      <c r="K1" s="164"/>
      <c r="L1" s="164"/>
      <c r="M1" s="164"/>
      <c r="N1" s="164"/>
      <c r="O1" s="164"/>
      <c r="P1" s="164"/>
      <c r="Q1" s="164"/>
      <c r="R1" s="264"/>
      <c r="T1" s="193"/>
      <c r="U1" s="193"/>
      <c r="V1" s="193"/>
    </row>
    <row r="2" spans="1:22" s="5" customFormat="1" ht="66.75" thickBot="1" thickTop="1">
      <c r="A2" s="6" t="s">
        <v>0</v>
      </c>
      <c r="B2" s="156" t="s">
        <v>1</v>
      </c>
      <c r="C2" s="8" t="s">
        <v>2</v>
      </c>
      <c r="D2" s="7" t="s">
        <v>3</v>
      </c>
      <c r="E2" s="158" t="s">
        <v>8</v>
      </c>
      <c r="F2" s="113" t="s">
        <v>205</v>
      </c>
      <c r="G2" s="113" t="s">
        <v>206</v>
      </c>
      <c r="H2" s="113" t="s">
        <v>207</v>
      </c>
      <c r="I2" s="113" t="s">
        <v>208</v>
      </c>
      <c r="J2" s="113" t="s">
        <v>209</v>
      </c>
      <c r="K2" s="113" t="s">
        <v>210</v>
      </c>
      <c r="L2" s="113" t="s">
        <v>211</v>
      </c>
      <c r="M2" s="113" t="s">
        <v>6</v>
      </c>
      <c r="N2" s="113" t="s">
        <v>212</v>
      </c>
      <c r="O2" s="113" t="s">
        <v>7</v>
      </c>
      <c r="P2" s="113" t="s">
        <v>213</v>
      </c>
      <c r="Q2" s="113" t="s">
        <v>214</v>
      </c>
      <c r="R2" s="18" t="s">
        <v>46</v>
      </c>
      <c r="T2" s="194"/>
      <c r="U2" s="194"/>
      <c r="V2" s="194"/>
    </row>
    <row r="3" ht="13.5" thickTop="1"/>
    <row r="4" spans="1:22" s="215" customFormat="1" ht="38.25">
      <c r="A4" s="132" t="s">
        <v>122</v>
      </c>
      <c r="B4" s="211">
        <f>Project!E6</f>
        <v>37195</v>
      </c>
      <c r="C4" s="212">
        <f>IF(AND(B4&lt;HolidayBreak,D4&gt;StartNewYear),(D4-B4-14)/7,(D4-B4)/7)</f>
        <v>13.285714285714286</v>
      </c>
      <c r="D4" s="119">
        <f>Milestones!B18</f>
        <v>37302</v>
      </c>
      <c r="E4" s="134"/>
      <c r="F4" s="134"/>
      <c r="G4" s="213"/>
      <c r="H4" s="213"/>
      <c r="I4" s="134"/>
      <c r="J4" s="134"/>
      <c r="K4" s="213"/>
      <c r="L4" s="213"/>
      <c r="M4" s="213"/>
      <c r="N4" s="213"/>
      <c r="O4" s="213"/>
      <c r="P4" s="213"/>
      <c r="Q4" s="213"/>
      <c r="R4" s="89" t="s">
        <v>81</v>
      </c>
      <c r="T4" s="216"/>
      <c r="U4" s="216"/>
      <c r="V4" s="216"/>
    </row>
    <row r="5" spans="1:22" s="219" customFormat="1" ht="12.75">
      <c r="A5" s="69"/>
      <c r="B5" s="217"/>
      <c r="C5" s="218"/>
      <c r="D5" s="100"/>
      <c r="E5" s="108"/>
      <c r="F5" s="108"/>
      <c r="G5" s="109"/>
      <c r="H5" s="109"/>
      <c r="I5" s="108"/>
      <c r="J5" s="108"/>
      <c r="K5" s="109"/>
      <c r="L5" s="109"/>
      <c r="M5" s="109"/>
      <c r="N5" s="109"/>
      <c r="O5" s="109"/>
      <c r="P5" s="109"/>
      <c r="Q5" s="109"/>
      <c r="R5" s="51"/>
      <c r="T5" s="220"/>
      <c r="U5" s="220"/>
      <c r="V5" s="220"/>
    </row>
    <row r="6" spans="1:22" s="209" customFormat="1" ht="12.75">
      <c r="A6" s="266" t="s">
        <v>54</v>
      </c>
      <c r="B6" s="267">
        <f>MIN(B7:B8)</f>
        <v>37232</v>
      </c>
      <c r="C6" s="268"/>
      <c r="D6" s="269">
        <f>MAX(D7:D8)</f>
        <v>37302</v>
      </c>
      <c r="E6" s="270"/>
      <c r="F6" s="270"/>
      <c r="G6" s="271"/>
      <c r="H6" s="271"/>
      <c r="I6" s="270"/>
      <c r="J6" s="270"/>
      <c r="K6" s="271"/>
      <c r="L6" s="271"/>
      <c r="M6" s="271"/>
      <c r="N6" s="271"/>
      <c r="O6" s="271"/>
      <c r="P6" s="271"/>
      <c r="Q6" s="271"/>
      <c r="R6" s="192"/>
      <c r="T6" s="210"/>
      <c r="U6" s="210"/>
      <c r="V6" s="210"/>
    </row>
    <row r="7" spans="1:22" s="126" customFormat="1" ht="25.5">
      <c r="A7" s="250" t="s">
        <v>131</v>
      </c>
      <c r="B7" s="251">
        <f>EMAnalysis!D20</f>
        <v>37232</v>
      </c>
      <c r="C7" s="189" t="s">
        <v>22</v>
      </c>
      <c r="D7" s="252">
        <f>B7</f>
        <v>37232</v>
      </c>
      <c r="E7" s="253"/>
      <c r="F7" s="253"/>
      <c r="G7" s="254"/>
      <c r="H7" s="254"/>
      <c r="I7" s="253"/>
      <c r="J7" s="253"/>
      <c r="K7" s="254"/>
      <c r="L7" s="254"/>
      <c r="M7" s="254"/>
      <c r="N7" s="254"/>
      <c r="O7" s="254"/>
      <c r="P7" s="254"/>
      <c r="Q7" s="254"/>
      <c r="R7" s="192"/>
      <c r="T7" s="265"/>
      <c r="U7" s="265"/>
      <c r="V7" s="265"/>
    </row>
    <row r="8" spans="1:18" ht="25.5">
      <c r="A8" s="249" t="s">
        <v>56</v>
      </c>
      <c r="B8" s="102">
        <f>D7</f>
        <v>37232</v>
      </c>
      <c r="C8" s="120">
        <f>IF(AND(B8&lt;HolidayBreak,D8&gt;StartNewYear),(D8-B8-14)/7,(D8-B8)/7)</f>
        <v>8</v>
      </c>
      <c r="D8" s="119">
        <f>Milestones!B18</f>
        <v>37302</v>
      </c>
      <c r="E8" s="87"/>
      <c r="F8" s="116"/>
      <c r="G8" s="88"/>
      <c r="H8" s="88"/>
      <c r="I8" s="87"/>
      <c r="J8" s="87"/>
      <c r="K8" s="88"/>
      <c r="L8" s="88"/>
      <c r="M8" s="88"/>
      <c r="N8" s="88"/>
      <c r="O8" s="88"/>
      <c r="P8" s="88"/>
      <c r="Q8" s="88"/>
      <c r="R8" s="89" t="s">
        <v>80</v>
      </c>
    </row>
    <row r="9" spans="1:18" ht="12.75">
      <c r="A9" s="41"/>
      <c r="B9" s="42"/>
      <c r="C9" s="43"/>
      <c r="D9" s="95"/>
      <c r="E9" s="75"/>
      <c r="F9" s="75"/>
      <c r="G9" s="74"/>
      <c r="H9" s="74"/>
      <c r="I9" s="75"/>
      <c r="J9" s="75"/>
      <c r="K9" s="74"/>
      <c r="L9" s="74"/>
      <c r="M9" s="74"/>
      <c r="N9" s="74"/>
      <c r="O9" s="74"/>
      <c r="P9" s="74"/>
      <c r="Q9" s="74"/>
      <c r="R9" s="51"/>
    </row>
    <row r="10" spans="1:22" s="207" customFormat="1" ht="63.75">
      <c r="A10" s="69" t="s">
        <v>102</v>
      </c>
      <c r="B10" s="60">
        <f>MIN(B11:B13)</f>
        <v>37160</v>
      </c>
      <c r="C10" s="130">
        <f>IF(AND(B10&lt;HolidayBreak,D10&gt;StartNewYear),(D10-B10-14)/7,(D10-B10)/7)</f>
        <v>18.285714285714285</v>
      </c>
      <c r="D10" s="100">
        <f>MAX(D11:D13)</f>
        <v>37302</v>
      </c>
      <c r="E10" s="108"/>
      <c r="F10" s="26"/>
      <c r="G10" s="25"/>
      <c r="H10" s="25"/>
      <c r="I10" s="26"/>
      <c r="J10" s="26"/>
      <c r="K10" s="25"/>
      <c r="L10" s="25"/>
      <c r="M10" s="25"/>
      <c r="N10" s="25"/>
      <c r="O10" s="25"/>
      <c r="P10" s="25"/>
      <c r="Q10" s="25"/>
      <c r="R10" s="51" t="s">
        <v>98</v>
      </c>
      <c r="T10" s="244"/>
      <c r="U10" s="244"/>
      <c r="V10" s="244"/>
    </row>
    <row r="11" spans="1:18" ht="51">
      <c r="A11" s="64" t="s">
        <v>55</v>
      </c>
      <c r="B11" s="49">
        <v>37160</v>
      </c>
      <c r="C11" s="50">
        <v>1</v>
      </c>
      <c r="D11" s="99">
        <f>B11+7*C11</f>
        <v>37167</v>
      </c>
      <c r="E11" s="26"/>
      <c r="F11" s="26"/>
      <c r="G11" s="25"/>
      <c r="H11" s="25"/>
      <c r="I11" s="26"/>
      <c r="J11" s="26"/>
      <c r="K11" s="25"/>
      <c r="L11" s="25"/>
      <c r="M11" s="25"/>
      <c r="N11" s="25"/>
      <c r="O11" s="25"/>
      <c r="P11" s="25"/>
      <c r="Q11" s="25"/>
      <c r="R11" s="51" t="s">
        <v>128</v>
      </c>
    </row>
    <row r="12" spans="1:18" ht="25.5">
      <c r="A12" s="64" t="s">
        <v>129</v>
      </c>
      <c r="B12" s="67">
        <f>Milestones!B15</f>
        <v>37287</v>
      </c>
      <c r="C12" s="50">
        <f>(D12-B12)/7</f>
        <v>2.142857142857143</v>
      </c>
      <c r="D12" s="100">
        <f>Milestones!B18</f>
        <v>37302</v>
      </c>
      <c r="E12" s="26"/>
      <c r="F12" s="26"/>
      <c r="G12" s="25"/>
      <c r="H12" s="25"/>
      <c r="I12" s="26"/>
      <c r="J12" s="26"/>
      <c r="K12" s="25"/>
      <c r="L12" s="25"/>
      <c r="M12" s="25"/>
      <c r="N12" s="25"/>
      <c r="O12" s="25"/>
      <c r="P12" s="25"/>
      <c r="Q12" s="25"/>
      <c r="R12" s="51" t="s">
        <v>95</v>
      </c>
    </row>
    <row r="13" spans="1:18" ht="63.75">
      <c r="A13" s="181" t="s">
        <v>132</v>
      </c>
      <c r="B13" s="282">
        <v>37165</v>
      </c>
      <c r="C13" s="120">
        <f>IF(AND(B13&lt;HolidayBreak,D13&gt;StartNewYear),(D13-B13-14)/7,(D13-B13)/7)</f>
        <v>17.571428571428573</v>
      </c>
      <c r="D13" s="283">
        <f>Milestones!B18</f>
        <v>37302</v>
      </c>
      <c r="E13" s="180"/>
      <c r="F13" s="181"/>
      <c r="G13" s="181"/>
      <c r="H13" s="181"/>
      <c r="I13" s="255"/>
      <c r="J13" s="255"/>
      <c r="K13" s="181"/>
      <c r="L13" s="181"/>
      <c r="M13" s="181"/>
      <c r="N13" s="181"/>
      <c r="O13" s="181"/>
      <c r="P13" s="181"/>
      <c r="Q13" s="181"/>
      <c r="R13" s="89" t="s">
        <v>98</v>
      </c>
    </row>
    <row r="15" spans="1:22" s="241" customFormat="1" ht="12.75">
      <c r="A15" s="69" t="s">
        <v>106</v>
      </c>
      <c r="B15" s="60">
        <f>D18</f>
        <v>37216</v>
      </c>
      <c r="C15" s="256">
        <f>IF(AND(B15&lt;HolidayBreak,D15&gt;StartNewYear),(D15-B15-14)/7,(D15-B15)/7)</f>
        <v>8.142857142857142</v>
      </c>
      <c r="D15" s="98">
        <f>MAX(D16:D18)</f>
        <v>37287</v>
      </c>
      <c r="E15" s="240"/>
      <c r="I15" s="257"/>
      <c r="J15" s="257"/>
      <c r="R15" s="51"/>
      <c r="T15" s="257"/>
      <c r="U15" s="257"/>
      <c r="V15" s="257"/>
    </row>
    <row r="16" spans="1:22" s="155" customFormat="1" ht="12.75">
      <c r="A16" s="188" t="s">
        <v>133</v>
      </c>
      <c r="B16" s="284">
        <f>Project!E32</f>
        <v>37210</v>
      </c>
      <c r="C16" s="189" t="s">
        <v>22</v>
      </c>
      <c r="D16" s="284">
        <f>B16</f>
        <v>37210</v>
      </c>
      <c r="E16" s="190"/>
      <c r="F16" s="188"/>
      <c r="G16" s="188"/>
      <c r="H16" s="188"/>
      <c r="I16" s="258"/>
      <c r="J16" s="258"/>
      <c r="K16" s="188"/>
      <c r="L16" s="188"/>
      <c r="M16" s="188"/>
      <c r="N16" s="188"/>
      <c r="O16" s="188"/>
      <c r="P16" s="188"/>
      <c r="Q16" s="188"/>
      <c r="R16" s="192"/>
      <c r="T16" s="259"/>
      <c r="U16" s="259"/>
      <c r="V16" s="259"/>
    </row>
    <row r="17" spans="1:18" ht="12.75">
      <c r="A17" s="181" t="s">
        <v>134</v>
      </c>
      <c r="B17" s="283">
        <f>Milestones!B7</f>
        <v>37210</v>
      </c>
      <c r="C17" s="260">
        <f>IF(AND(B17&lt;HolidayBreak,D17&gt;StartNewYear),(D17-B17-14)/7,(D17-B17)/7)</f>
        <v>9</v>
      </c>
      <c r="D17" s="283">
        <f>Milestones!B15</f>
        <v>37287</v>
      </c>
      <c r="E17" s="180"/>
      <c r="F17" s="181"/>
      <c r="G17" s="181"/>
      <c r="H17" s="181"/>
      <c r="I17" s="255"/>
      <c r="J17" s="255"/>
      <c r="K17" s="181"/>
      <c r="L17" s="181"/>
      <c r="M17" s="181"/>
      <c r="N17" s="181"/>
      <c r="O17" s="181"/>
      <c r="P17" s="181"/>
      <c r="Q17" s="181"/>
      <c r="R17" s="89"/>
    </row>
    <row r="18" spans="1:18" ht="25.5">
      <c r="A18" s="86" t="s">
        <v>105</v>
      </c>
      <c r="B18" s="148">
        <f>Milestones!B5</f>
        <v>37195</v>
      </c>
      <c r="C18" s="170">
        <v>3</v>
      </c>
      <c r="D18" s="171">
        <f>B18+C18*7</f>
        <v>37216</v>
      </c>
      <c r="E18" s="180"/>
      <c r="F18" s="181"/>
      <c r="G18" s="181"/>
      <c r="H18" s="181"/>
      <c r="I18" s="255"/>
      <c r="J18" s="255"/>
      <c r="K18" s="181"/>
      <c r="L18" s="181"/>
      <c r="M18" s="181"/>
      <c r="N18" s="181"/>
      <c r="O18" s="181"/>
      <c r="P18" s="181"/>
      <c r="Q18" s="181"/>
      <c r="R18" s="89"/>
    </row>
    <row r="20" spans="1:22" s="215" customFormat="1" ht="12.75">
      <c r="A20" s="237" t="s">
        <v>135</v>
      </c>
      <c r="B20" s="283">
        <f>Milestones!B18</f>
        <v>37302</v>
      </c>
      <c r="C20" s="260">
        <f>IF(AND(B20&lt;HolidayBreak,D20&gt;StartNewYear),(D20-B20-14)/7,(D20-B20)/7)</f>
        <v>8</v>
      </c>
      <c r="D20" s="283">
        <f>Milestones!B24</f>
        <v>37358</v>
      </c>
      <c r="E20" s="236"/>
      <c r="F20" s="237"/>
      <c r="G20" s="237"/>
      <c r="H20" s="237"/>
      <c r="I20" s="261"/>
      <c r="J20" s="261"/>
      <c r="K20" s="237"/>
      <c r="L20" s="237"/>
      <c r="M20" s="237"/>
      <c r="N20" s="237"/>
      <c r="O20" s="237"/>
      <c r="P20" s="237"/>
      <c r="Q20" s="237"/>
      <c r="R20" s="89"/>
      <c r="T20" s="216"/>
      <c r="U20" s="216"/>
      <c r="V20" s="216"/>
    </row>
  </sheetData>
  <printOptions/>
  <pageMargins left="0.75" right="0.75" top="1" bottom="1" header="0.5" footer="0.5"/>
  <pageSetup fitToHeight="0" fitToWidth="1" horizontalDpi="600" verticalDpi="600" orientation="landscape" scale="67" r:id="rId1"/>
</worksheet>
</file>

<file path=xl/worksheets/sheet5.xml><?xml version="1.0" encoding="utf-8"?>
<worksheet xmlns="http://schemas.openxmlformats.org/spreadsheetml/2006/main" xmlns:r="http://schemas.openxmlformats.org/officeDocument/2006/relationships">
  <sheetPr>
    <pageSetUpPr fitToPage="1"/>
  </sheetPr>
  <dimension ref="A1:AB147"/>
  <sheetViews>
    <sheetView tabSelected="1" workbookViewId="0" topLeftCell="A1">
      <selection activeCell="E8" sqref="E8"/>
    </sheetView>
  </sheetViews>
  <sheetFormatPr defaultColWidth="9.140625" defaultRowHeight="12.75"/>
  <cols>
    <col min="1" max="1" width="0.9921875" style="0" customWidth="1"/>
    <col min="2" max="2" width="2.421875" style="0" customWidth="1"/>
    <col min="3" max="3" width="6.00390625" style="416" customWidth="1"/>
    <col min="4" max="4" width="1.1484375" style="0" customWidth="1"/>
    <col min="5" max="5" width="34.00390625" style="421" customWidth="1"/>
    <col min="6" max="6" width="3.140625" style="416" customWidth="1"/>
    <col min="7" max="7" width="43.00390625" style="443" customWidth="1"/>
    <col min="8" max="8" width="20.140625" style="421" customWidth="1"/>
    <col min="9" max="9" width="8.7109375" style="421" customWidth="1"/>
    <col min="10" max="10" width="8.00390625" style="421" customWidth="1"/>
    <col min="11" max="27" width="3.7109375" style="0" customWidth="1"/>
    <col min="28" max="28" width="6.7109375" style="0" customWidth="1"/>
  </cols>
  <sheetData>
    <row r="1" spans="3:10" ht="15.75">
      <c r="C1" s="415" t="s">
        <v>334</v>
      </c>
      <c r="D1" s="382"/>
      <c r="E1" s="422"/>
      <c r="F1" s="415" t="s">
        <v>335</v>
      </c>
      <c r="G1" s="442"/>
      <c r="H1" s="420">
        <f ca="1">NOW()</f>
        <v>37239.6931318287</v>
      </c>
      <c r="I1" s="420"/>
      <c r="J1" s="420"/>
    </row>
    <row r="3" ht="18">
      <c r="C3" s="425" t="s">
        <v>336</v>
      </c>
    </row>
    <row r="5" ht="15.75">
      <c r="C5" s="415" t="s">
        <v>508</v>
      </c>
    </row>
    <row r="7" spans="2:24" ht="12.75">
      <c r="B7" s="408">
        <v>1</v>
      </c>
      <c r="C7" s="382" t="s">
        <v>371</v>
      </c>
      <c r="D7" s="408"/>
      <c r="E7" s="444"/>
      <c r="F7" s="417"/>
      <c r="G7" s="423"/>
      <c r="K7" s="461" t="s">
        <v>333</v>
      </c>
      <c r="L7" s="461"/>
      <c r="M7" s="461"/>
      <c r="N7" s="461"/>
      <c r="O7" s="461"/>
      <c r="P7" s="461"/>
      <c r="Q7" s="461"/>
      <c r="R7" s="461"/>
      <c r="S7" s="461"/>
      <c r="T7" s="461"/>
      <c r="U7" s="461"/>
      <c r="V7" s="461"/>
      <c r="W7" s="461"/>
      <c r="X7" s="461"/>
    </row>
    <row r="8" spans="1:28" ht="77.25">
      <c r="A8" s="408"/>
      <c r="B8" s="409"/>
      <c r="C8" s="424" t="s">
        <v>329</v>
      </c>
      <c r="D8" s="5"/>
      <c r="E8" s="187" t="s">
        <v>328</v>
      </c>
      <c r="F8" s="410" t="s">
        <v>350</v>
      </c>
      <c r="G8" s="414" t="s">
        <v>330</v>
      </c>
      <c r="H8" s="187" t="s">
        <v>331</v>
      </c>
      <c r="I8" s="5" t="s">
        <v>351</v>
      </c>
      <c r="J8" s="5" t="s">
        <v>352</v>
      </c>
      <c r="K8" s="410" t="s">
        <v>205</v>
      </c>
      <c r="L8" s="410" t="s">
        <v>207</v>
      </c>
      <c r="M8" s="410" t="s">
        <v>208</v>
      </c>
      <c r="N8" s="410" t="s">
        <v>209</v>
      </c>
      <c r="O8" s="410" t="s">
        <v>8</v>
      </c>
      <c r="P8" s="410" t="s">
        <v>206</v>
      </c>
      <c r="Q8" s="410" t="s">
        <v>214</v>
      </c>
      <c r="S8" s="411" t="s">
        <v>5</v>
      </c>
      <c r="T8" s="410" t="s">
        <v>213</v>
      </c>
      <c r="U8" s="410" t="s">
        <v>7</v>
      </c>
      <c r="V8" s="410" t="s">
        <v>211</v>
      </c>
      <c r="W8" s="410" t="s">
        <v>210</v>
      </c>
      <c r="X8" s="410" t="s">
        <v>212</v>
      </c>
      <c r="Y8" s="410" t="s">
        <v>6</v>
      </c>
      <c r="Z8" s="410" t="s">
        <v>215</v>
      </c>
      <c r="AB8" s="411" t="s">
        <v>332</v>
      </c>
    </row>
    <row r="9" spans="1:28" ht="12.75">
      <c r="A9" s="408"/>
      <c r="B9" s="409"/>
      <c r="D9" s="279"/>
      <c r="G9" s="423"/>
      <c r="K9" s="412"/>
      <c r="L9" s="412"/>
      <c r="M9" s="412"/>
      <c r="N9" s="412"/>
      <c r="O9" s="412"/>
      <c r="P9" s="412"/>
      <c r="Q9" s="412"/>
      <c r="R9" s="412"/>
      <c r="S9" s="412"/>
      <c r="T9" s="412"/>
      <c r="U9" s="412"/>
      <c r="V9" s="412"/>
      <c r="W9" s="412"/>
      <c r="X9" s="412"/>
      <c r="Y9" s="412"/>
      <c r="Z9" s="412"/>
      <c r="AA9" s="412"/>
      <c r="AB9" s="412"/>
    </row>
    <row r="10" spans="1:28" ht="12.75">
      <c r="A10" s="408"/>
      <c r="B10" s="409"/>
      <c r="C10" s="418">
        <v>110</v>
      </c>
      <c r="D10" s="279"/>
      <c r="E10" s="422" t="s">
        <v>284</v>
      </c>
      <c r="F10" s="418"/>
      <c r="G10" s="423"/>
      <c r="K10" s="412"/>
      <c r="L10" s="412"/>
      <c r="M10" s="412"/>
      <c r="N10" s="412"/>
      <c r="O10" s="412"/>
      <c r="P10" s="412"/>
      <c r="Q10" s="412"/>
      <c r="R10" s="412"/>
      <c r="S10" s="412"/>
      <c r="T10" s="412"/>
      <c r="U10" s="412"/>
      <c r="V10" s="412"/>
      <c r="W10" s="412"/>
      <c r="X10" s="412"/>
      <c r="Y10" s="412"/>
      <c r="Z10" s="412"/>
      <c r="AA10" s="412"/>
      <c r="AB10" s="412"/>
    </row>
    <row r="11" spans="1:28" ht="25.5">
      <c r="A11" s="408"/>
      <c r="B11" s="409"/>
      <c r="C11" s="416">
        <v>111</v>
      </c>
      <c r="D11" s="279"/>
      <c r="E11" s="421" t="s">
        <v>285</v>
      </c>
      <c r="F11" s="416" t="s">
        <v>339</v>
      </c>
      <c r="G11" s="423" t="s">
        <v>356</v>
      </c>
      <c r="H11" s="421" t="s">
        <v>349</v>
      </c>
      <c r="K11" s="412"/>
      <c r="L11" s="412"/>
      <c r="M11" s="412"/>
      <c r="N11" s="412"/>
      <c r="O11" s="412"/>
      <c r="P11" s="412"/>
      <c r="Q11" s="412"/>
      <c r="R11" s="412"/>
      <c r="S11" s="412"/>
      <c r="T11" s="412"/>
      <c r="U11" s="412"/>
      <c r="V11" s="412"/>
      <c r="W11" s="412"/>
      <c r="X11" s="412"/>
      <c r="Y11" s="412"/>
      <c r="Z11" s="412"/>
      <c r="AA11" s="412"/>
      <c r="AB11" s="412"/>
    </row>
    <row r="12" spans="1:28" ht="12.75">
      <c r="A12" s="408"/>
      <c r="B12" s="409"/>
      <c r="D12" s="279"/>
      <c r="F12" s="416" t="s">
        <v>340</v>
      </c>
      <c r="G12" s="423" t="s">
        <v>345</v>
      </c>
      <c r="H12" s="421" t="s">
        <v>337</v>
      </c>
      <c r="K12" s="412"/>
      <c r="L12" s="412"/>
      <c r="M12" s="412"/>
      <c r="N12" s="412"/>
      <c r="O12" s="412"/>
      <c r="P12" s="412"/>
      <c r="Q12" s="412"/>
      <c r="R12" s="412"/>
      <c r="S12" s="412"/>
      <c r="T12" s="412"/>
      <c r="U12" s="412"/>
      <c r="V12" s="412"/>
      <c r="W12" s="412"/>
      <c r="X12" s="412"/>
      <c r="Y12" s="412"/>
      <c r="Z12" s="412"/>
      <c r="AA12" s="412"/>
      <c r="AB12" s="412"/>
    </row>
    <row r="13" spans="1:28" ht="12.75">
      <c r="A13" s="408"/>
      <c r="B13" s="409"/>
      <c r="D13" s="279"/>
      <c r="K13" s="412"/>
      <c r="L13" s="412"/>
      <c r="M13" s="412"/>
      <c r="N13" s="412"/>
      <c r="O13" s="412"/>
      <c r="P13" s="412"/>
      <c r="Q13" s="412"/>
      <c r="R13" s="412"/>
      <c r="S13" s="412"/>
      <c r="T13" s="412"/>
      <c r="U13" s="412"/>
      <c r="V13" s="412"/>
      <c r="W13" s="412"/>
      <c r="X13" s="412"/>
      <c r="Y13" s="412"/>
      <c r="Z13" s="412"/>
      <c r="AA13" s="412"/>
      <c r="AB13" s="412"/>
    </row>
    <row r="14" spans="1:28" ht="25.5">
      <c r="A14" s="408"/>
      <c r="B14" s="409"/>
      <c r="C14" s="416">
        <v>112</v>
      </c>
      <c r="D14" s="279"/>
      <c r="E14" s="421" t="s">
        <v>286</v>
      </c>
      <c r="F14" s="416" t="s">
        <v>339</v>
      </c>
      <c r="G14" s="423" t="s">
        <v>347</v>
      </c>
      <c r="H14" s="421" t="s">
        <v>349</v>
      </c>
      <c r="K14" s="412"/>
      <c r="L14" s="412"/>
      <c r="M14" s="412"/>
      <c r="N14" s="412"/>
      <c r="O14" s="412"/>
      <c r="P14" s="412"/>
      <c r="Q14" s="412"/>
      <c r="R14" s="412"/>
      <c r="S14" s="412"/>
      <c r="T14" s="412"/>
      <c r="U14" s="412"/>
      <c r="V14" s="412"/>
      <c r="W14" s="412"/>
      <c r="X14" s="412"/>
      <c r="Y14" s="412"/>
      <c r="Z14" s="412"/>
      <c r="AA14" s="412"/>
      <c r="AB14" s="412"/>
    </row>
    <row r="15" spans="1:28" ht="12.75">
      <c r="A15" s="408"/>
      <c r="B15" s="409"/>
      <c r="D15" s="279"/>
      <c r="F15" s="416" t="s">
        <v>340</v>
      </c>
      <c r="G15" s="423" t="s">
        <v>348</v>
      </c>
      <c r="H15" s="421" t="s">
        <v>337</v>
      </c>
      <c r="K15" s="412"/>
      <c r="L15" s="412"/>
      <c r="M15" s="412"/>
      <c r="N15" s="412"/>
      <c r="O15" s="412"/>
      <c r="P15" s="412"/>
      <c r="Q15" s="412"/>
      <c r="R15" s="412"/>
      <c r="S15" s="412"/>
      <c r="T15" s="412"/>
      <c r="U15" s="412"/>
      <c r="V15" s="412"/>
      <c r="W15" s="412"/>
      <c r="X15" s="412"/>
      <c r="Y15" s="412"/>
      <c r="Z15" s="412"/>
      <c r="AA15" s="412"/>
      <c r="AB15" s="412"/>
    </row>
    <row r="16" spans="1:28" ht="12.75">
      <c r="A16" s="408"/>
      <c r="B16" s="409"/>
      <c r="C16" s="416">
        <v>113</v>
      </c>
      <c r="D16" s="279"/>
      <c r="E16" s="421" t="s">
        <v>287</v>
      </c>
      <c r="G16" s="423" t="s">
        <v>341</v>
      </c>
      <c r="H16" s="421" t="s">
        <v>337</v>
      </c>
      <c r="K16" s="412"/>
      <c r="L16" s="412"/>
      <c r="M16" s="412"/>
      <c r="N16" s="412"/>
      <c r="O16" s="412"/>
      <c r="P16" s="412"/>
      <c r="Q16" s="412"/>
      <c r="R16" s="412"/>
      <c r="S16" s="412"/>
      <c r="T16" s="412"/>
      <c r="U16" s="412"/>
      <c r="V16" s="412"/>
      <c r="W16" s="412"/>
      <c r="X16" s="412"/>
      <c r="Y16" s="412"/>
      <c r="Z16" s="412"/>
      <c r="AA16" s="412"/>
      <c r="AB16" s="412"/>
    </row>
    <row r="17" spans="1:28" ht="27" customHeight="1">
      <c r="A17" s="408"/>
      <c r="B17" s="409"/>
      <c r="C17" s="416">
        <v>114</v>
      </c>
      <c r="D17" s="279"/>
      <c r="E17" s="421" t="s">
        <v>288</v>
      </c>
      <c r="F17" s="416" t="s">
        <v>339</v>
      </c>
      <c r="G17" s="423" t="s">
        <v>343</v>
      </c>
      <c r="H17" s="421" t="s">
        <v>338</v>
      </c>
      <c r="K17" s="412"/>
      <c r="L17" s="412"/>
      <c r="M17" s="412"/>
      <c r="N17" s="412"/>
      <c r="O17" s="412"/>
      <c r="P17" s="412"/>
      <c r="Q17" s="412"/>
      <c r="R17" s="412"/>
      <c r="S17" s="412"/>
      <c r="T17" s="412"/>
      <c r="U17" s="412"/>
      <c r="V17" s="412"/>
      <c r="W17" s="412"/>
      <c r="X17" s="412"/>
      <c r="Y17" s="412"/>
      <c r="Z17" s="412"/>
      <c r="AA17" s="412"/>
      <c r="AB17" s="412"/>
    </row>
    <row r="18" spans="1:28" ht="25.5">
      <c r="A18" s="408"/>
      <c r="B18" s="409"/>
      <c r="C18" s="416">
        <v>115</v>
      </c>
      <c r="D18" s="279"/>
      <c r="E18" s="421" t="s">
        <v>289</v>
      </c>
      <c r="F18" s="416" t="s">
        <v>339</v>
      </c>
      <c r="G18" s="423" t="s">
        <v>344</v>
      </c>
      <c r="H18" s="421" t="s">
        <v>349</v>
      </c>
      <c r="K18" s="412"/>
      <c r="L18" s="412"/>
      <c r="M18" s="412"/>
      <c r="N18" s="412"/>
      <c r="O18" s="412"/>
      <c r="P18" s="412"/>
      <c r="Q18" s="412"/>
      <c r="R18" s="412"/>
      <c r="S18" s="412"/>
      <c r="T18" s="412"/>
      <c r="U18" s="412"/>
      <c r="V18" s="412"/>
      <c r="W18" s="412"/>
      <c r="X18" s="412"/>
      <c r="Y18" s="412"/>
      <c r="Z18" s="412"/>
      <c r="AA18" s="412"/>
      <c r="AB18" s="412"/>
    </row>
    <row r="19" spans="1:28" ht="12.75">
      <c r="A19" s="408"/>
      <c r="B19" s="409"/>
      <c r="C19" s="416">
        <v>116</v>
      </c>
      <c r="D19" s="279"/>
      <c r="E19" s="421" t="s">
        <v>290</v>
      </c>
      <c r="F19" s="416" t="s">
        <v>339</v>
      </c>
      <c r="G19" s="423" t="s">
        <v>342</v>
      </c>
      <c r="H19" s="421" t="s">
        <v>337</v>
      </c>
      <c r="K19" s="412"/>
      <c r="L19" s="412"/>
      <c r="M19" s="412"/>
      <c r="N19" s="412"/>
      <c r="O19" s="412"/>
      <c r="P19" s="412"/>
      <c r="Q19" s="412"/>
      <c r="R19" s="412"/>
      <c r="S19" s="412"/>
      <c r="T19" s="412"/>
      <c r="U19" s="412"/>
      <c r="V19" s="412"/>
      <c r="W19" s="412"/>
      <c r="X19" s="412"/>
      <c r="Y19" s="412"/>
      <c r="Z19" s="412"/>
      <c r="AA19" s="412"/>
      <c r="AB19" s="412"/>
    </row>
    <row r="20" spans="1:28" ht="25.5">
      <c r="A20" s="408"/>
      <c r="B20" s="409"/>
      <c r="D20" s="279"/>
      <c r="F20" s="416" t="s">
        <v>340</v>
      </c>
      <c r="G20" s="423" t="s">
        <v>422</v>
      </c>
      <c r="H20" s="421" t="s">
        <v>423</v>
      </c>
      <c r="K20" s="412"/>
      <c r="L20" s="412"/>
      <c r="M20" s="412"/>
      <c r="N20" s="412"/>
      <c r="O20" s="412"/>
      <c r="P20" s="412"/>
      <c r="Q20" s="412"/>
      <c r="R20" s="412"/>
      <c r="S20" s="412"/>
      <c r="T20" s="412"/>
      <c r="U20" s="412"/>
      <c r="V20" s="412"/>
      <c r="W20" s="412"/>
      <c r="X20" s="412"/>
      <c r="Y20" s="412"/>
      <c r="Z20" s="412"/>
      <c r="AA20" s="412"/>
      <c r="AB20" s="412"/>
    </row>
    <row r="21" spans="1:28" ht="25.5">
      <c r="A21" s="408"/>
      <c r="B21" s="409"/>
      <c r="C21" s="416">
        <v>117</v>
      </c>
      <c r="D21" s="279"/>
      <c r="E21" s="421" t="s">
        <v>291</v>
      </c>
      <c r="F21" s="416" t="s">
        <v>339</v>
      </c>
      <c r="G21" s="423" t="s">
        <v>354</v>
      </c>
      <c r="H21" s="421" t="s">
        <v>353</v>
      </c>
      <c r="K21" s="412"/>
      <c r="L21" s="412"/>
      <c r="M21" s="412"/>
      <c r="N21" s="412"/>
      <c r="O21" s="412"/>
      <c r="P21" s="412"/>
      <c r="Q21" s="412"/>
      <c r="R21" s="412"/>
      <c r="S21" s="412"/>
      <c r="T21" s="412"/>
      <c r="U21" s="412"/>
      <c r="V21" s="412"/>
      <c r="W21" s="412"/>
      <c r="X21" s="412"/>
      <c r="Y21" s="412"/>
      <c r="Z21" s="412"/>
      <c r="AA21" s="412"/>
      <c r="AB21" s="412"/>
    </row>
    <row r="22" spans="1:28" ht="12.75">
      <c r="A22" s="408"/>
      <c r="B22" s="409"/>
      <c r="C22" s="418"/>
      <c r="D22" s="279"/>
      <c r="G22" s="423"/>
      <c r="K22" s="412"/>
      <c r="L22" s="412"/>
      <c r="M22" s="412"/>
      <c r="N22" s="412"/>
      <c r="O22" s="412"/>
      <c r="P22" s="412"/>
      <c r="Q22" s="412"/>
      <c r="R22" s="412"/>
      <c r="S22" s="412"/>
      <c r="T22" s="412"/>
      <c r="U22" s="412"/>
      <c r="V22" s="412"/>
      <c r="W22" s="412"/>
      <c r="X22" s="412"/>
      <c r="Y22" s="412"/>
      <c r="Z22" s="412"/>
      <c r="AA22" s="412"/>
      <c r="AB22" s="412"/>
    </row>
    <row r="23" spans="1:28" ht="12.75">
      <c r="A23" s="408"/>
      <c r="B23" s="409"/>
      <c r="C23" s="418">
        <v>120</v>
      </c>
      <c r="D23" s="279"/>
      <c r="E23" s="422" t="s">
        <v>292</v>
      </c>
      <c r="F23" s="418"/>
      <c r="G23" s="423"/>
      <c r="K23" s="412"/>
      <c r="L23" s="412"/>
      <c r="M23" s="412"/>
      <c r="N23" s="412"/>
      <c r="O23" s="412"/>
      <c r="P23" s="412"/>
      <c r="Q23" s="412"/>
      <c r="R23" s="412"/>
      <c r="S23" s="412"/>
      <c r="T23" s="412"/>
      <c r="U23" s="412"/>
      <c r="V23" s="412"/>
      <c r="W23" s="412"/>
      <c r="X23" s="412"/>
      <c r="Y23" s="412"/>
      <c r="Z23" s="412"/>
      <c r="AA23" s="412"/>
      <c r="AB23" s="412"/>
    </row>
    <row r="24" spans="1:28" ht="25.5">
      <c r="A24" s="408"/>
      <c r="B24" s="409"/>
      <c r="C24" s="416">
        <v>121</v>
      </c>
      <c r="D24" s="279"/>
      <c r="E24" s="421" t="s">
        <v>293</v>
      </c>
      <c r="F24" s="416" t="s">
        <v>339</v>
      </c>
      <c r="G24" s="423" t="s">
        <v>355</v>
      </c>
      <c r="H24" s="421" t="s">
        <v>346</v>
      </c>
      <c r="K24" s="412"/>
      <c r="L24" s="412"/>
      <c r="M24" s="412"/>
      <c r="N24" s="412"/>
      <c r="O24" s="412"/>
      <c r="P24" s="412"/>
      <c r="Q24" s="412"/>
      <c r="R24" s="412"/>
      <c r="S24" s="412"/>
      <c r="T24" s="412"/>
      <c r="U24" s="412"/>
      <c r="V24" s="412"/>
      <c r="W24" s="412"/>
      <c r="X24" s="412"/>
      <c r="Y24" s="412"/>
      <c r="Z24" s="412"/>
      <c r="AA24" s="412"/>
      <c r="AB24" s="412"/>
    </row>
    <row r="25" spans="1:28" ht="12.75">
      <c r="A25" s="408"/>
      <c r="B25" s="409"/>
      <c r="D25" s="279"/>
      <c r="F25" s="416" t="s">
        <v>340</v>
      </c>
      <c r="G25" s="423" t="s">
        <v>357</v>
      </c>
      <c r="H25" s="421" t="s">
        <v>337</v>
      </c>
      <c r="K25" s="412"/>
      <c r="L25" s="412"/>
      <c r="M25" s="412"/>
      <c r="N25" s="412"/>
      <c r="O25" s="412"/>
      <c r="P25" s="412"/>
      <c r="Q25" s="412"/>
      <c r="R25" s="412"/>
      <c r="S25" s="412"/>
      <c r="T25" s="412"/>
      <c r="U25" s="412"/>
      <c r="V25" s="412"/>
      <c r="W25" s="412"/>
      <c r="X25" s="412"/>
      <c r="Y25" s="412"/>
      <c r="Z25" s="412"/>
      <c r="AA25" s="412"/>
      <c r="AB25" s="412"/>
    </row>
    <row r="26" spans="1:28" ht="25.5">
      <c r="A26" s="408"/>
      <c r="B26" s="409"/>
      <c r="D26" s="279"/>
      <c r="F26" s="416" t="s">
        <v>358</v>
      </c>
      <c r="G26" s="423" t="s">
        <v>359</v>
      </c>
      <c r="H26" s="421" t="s">
        <v>366</v>
      </c>
      <c r="K26" s="412"/>
      <c r="L26" s="412"/>
      <c r="M26" s="412"/>
      <c r="N26" s="412"/>
      <c r="O26" s="412"/>
      <c r="P26" s="412"/>
      <c r="Q26" s="412"/>
      <c r="R26" s="412"/>
      <c r="S26" s="412"/>
      <c r="T26" s="412"/>
      <c r="U26" s="412"/>
      <c r="V26" s="412"/>
      <c r="W26" s="412"/>
      <c r="X26" s="412"/>
      <c r="Y26" s="412"/>
      <c r="Z26" s="412"/>
      <c r="AA26" s="412"/>
      <c r="AB26" s="412"/>
    </row>
    <row r="27" spans="1:28" ht="12.75">
      <c r="A27" s="408"/>
      <c r="B27" s="409"/>
      <c r="D27" s="279"/>
      <c r="F27" s="416" t="s">
        <v>364</v>
      </c>
      <c r="G27" s="423" t="s">
        <v>365</v>
      </c>
      <c r="H27" s="421" t="s">
        <v>337</v>
      </c>
      <c r="K27" s="412"/>
      <c r="L27" s="412"/>
      <c r="M27" s="412"/>
      <c r="N27" s="412"/>
      <c r="O27" s="412"/>
      <c r="P27" s="412"/>
      <c r="Q27" s="412"/>
      <c r="R27" s="412"/>
      <c r="S27" s="412"/>
      <c r="T27" s="412"/>
      <c r="U27" s="412"/>
      <c r="V27" s="412"/>
      <c r="W27" s="412"/>
      <c r="X27" s="412"/>
      <c r="Y27" s="412"/>
      <c r="Z27" s="412"/>
      <c r="AA27" s="412"/>
      <c r="AB27" s="412"/>
    </row>
    <row r="28" spans="1:28" ht="12.75">
      <c r="A28" s="408"/>
      <c r="B28" s="409"/>
      <c r="D28" s="279"/>
      <c r="G28" s="423"/>
      <c r="K28" s="412"/>
      <c r="L28" s="412"/>
      <c r="M28" s="412"/>
      <c r="N28" s="412"/>
      <c r="O28" s="412"/>
      <c r="P28" s="412"/>
      <c r="Q28" s="412"/>
      <c r="R28" s="412"/>
      <c r="S28" s="412"/>
      <c r="T28" s="412"/>
      <c r="U28" s="412"/>
      <c r="V28" s="412"/>
      <c r="W28" s="412"/>
      <c r="X28" s="412"/>
      <c r="Y28" s="412"/>
      <c r="Z28" s="412"/>
      <c r="AA28" s="412"/>
      <c r="AB28" s="412"/>
    </row>
    <row r="29" spans="1:28" ht="25.5">
      <c r="A29" s="408"/>
      <c r="B29" s="409"/>
      <c r="C29" s="416">
        <v>122</v>
      </c>
      <c r="D29" s="279"/>
      <c r="E29" s="421" t="s">
        <v>294</v>
      </c>
      <c r="F29" s="416" t="s">
        <v>339</v>
      </c>
      <c r="G29" s="423" t="s">
        <v>373</v>
      </c>
      <c r="H29" s="421" t="s">
        <v>337</v>
      </c>
      <c r="K29" s="412"/>
      <c r="L29" s="412"/>
      <c r="M29" s="412"/>
      <c r="N29" s="412"/>
      <c r="O29" s="412"/>
      <c r="P29" s="412"/>
      <c r="Q29" s="412"/>
      <c r="R29" s="412"/>
      <c r="S29" s="412"/>
      <c r="T29" s="412"/>
      <c r="U29" s="412"/>
      <c r="V29" s="412"/>
      <c r="W29" s="412"/>
      <c r="X29" s="412"/>
      <c r="Y29" s="412"/>
      <c r="Z29" s="412"/>
      <c r="AA29" s="412"/>
      <c r="AB29" s="412"/>
    </row>
    <row r="30" spans="1:28" ht="12.75">
      <c r="A30" s="408"/>
      <c r="B30" s="409"/>
      <c r="D30" s="279"/>
      <c r="F30" s="416" t="s">
        <v>340</v>
      </c>
      <c r="G30" s="423" t="s">
        <v>424</v>
      </c>
      <c r="H30" s="421" t="s">
        <v>337</v>
      </c>
      <c r="K30" s="412"/>
      <c r="L30" s="412"/>
      <c r="M30" s="412"/>
      <c r="N30" s="412"/>
      <c r="O30" s="412"/>
      <c r="P30" s="412"/>
      <c r="Q30" s="412"/>
      <c r="R30" s="412"/>
      <c r="S30" s="412"/>
      <c r="T30" s="412"/>
      <c r="U30" s="412"/>
      <c r="V30" s="412"/>
      <c r="W30" s="412"/>
      <c r="X30" s="412"/>
      <c r="Y30" s="412"/>
      <c r="Z30" s="412"/>
      <c r="AA30" s="412"/>
      <c r="AB30" s="412"/>
    </row>
    <row r="31" spans="1:28" ht="12.75">
      <c r="A31" s="408"/>
      <c r="B31" s="409"/>
      <c r="D31" s="279"/>
      <c r="F31" s="416" t="s">
        <v>358</v>
      </c>
      <c r="G31" s="423" t="s">
        <v>374</v>
      </c>
      <c r="H31" s="421" t="s">
        <v>375</v>
      </c>
      <c r="K31" s="412"/>
      <c r="L31" s="412"/>
      <c r="M31" s="412"/>
      <c r="N31" s="412"/>
      <c r="O31" s="412"/>
      <c r="P31" s="412"/>
      <c r="Q31" s="412"/>
      <c r="R31" s="412"/>
      <c r="S31" s="412"/>
      <c r="T31" s="412"/>
      <c r="U31" s="412"/>
      <c r="V31" s="412"/>
      <c r="W31" s="412"/>
      <c r="X31" s="412"/>
      <c r="Y31" s="412"/>
      <c r="Z31" s="412"/>
      <c r="AA31" s="412"/>
      <c r="AB31" s="412"/>
    </row>
    <row r="32" spans="1:28" ht="12.75">
      <c r="A32" s="408"/>
      <c r="B32" s="409"/>
      <c r="D32" s="279"/>
      <c r="F32" s="416" t="s">
        <v>364</v>
      </c>
      <c r="G32" s="423" t="s">
        <v>365</v>
      </c>
      <c r="H32" s="421" t="s">
        <v>337</v>
      </c>
      <c r="K32" s="412"/>
      <c r="L32" s="412"/>
      <c r="M32" s="412"/>
      <c r="N32" s="412"/>
      <c r="O32" s="412"/>
      <c r="P32" s="412"/>
      <c r="Q32" s="412"/>
      <c r="R32" s="412"/>
      <c r="S32" s="412"/>
      <c r="T32" s="412"/>
      <c r="U32" s="412"/>
      <c r="V32" s="412"/>
      <c r="W32" s="412"/>
      <c r="X32" s="412"/>
      <c r="Y32" s="412"/>
      <c r="Z32" s="412"/>
      <c r="AA32" s="412"/>
      <c r="AB32" s="412"/>
    </row>
    <row r="33" spans="1:28" ht="12.75">
      <c r="A33" s="408"/>
      <c r="B33" s="409"/>
      <c r="D33" s="279"/>
      <c r="G33" s="423"/>
      <c r="K33" s="412"/>
      <c r="L33" s="412"/>
      <c r="M33" s="412"/>
      <c r="N33" s="412"/>
      <c r="O33" s="412"/>
      <c r="P33" s="412"/>
      <c r="Q33" s="412"/>
      <c r="R33" s="412"/>
      <c r="S33" s="412"/>
      <c r="T33" s="412"/>
      <c r="U33" s="412"/>
      <c r="V33" s="412"/>
      <c r="W33" s="412"/>
      <c r="X33" s="412"/>
      <c r="Y33" s="412"/>
      <c r="Z33" s="412"/>
      <c r="AA33" s="412"/>
      <c r="AB33" s="412"/>
    </row>
    <row r="34" spans="1:28" ht="12.75">
      <c r="A34" s="408"/>
      <c r="B34" s="409"/>
      <c r="C34" s="416">
        <v>123</v>
      </c>
      <c r="D34" s="279"/>
      <c r="E34" s="421" t="s">
        <v>295</v>
      </c>
      <c r="F34" s="416" t="s">
        <v>339</v>
      </c>
      <c r="G34" s="423" t="s">
        <v>360</v>
      </c>
      <c r="H34" s="421" t="s">
        <v>361</v>
      </c>
      <c r="K34" s="412"/>
      <c r="L34" s="412"/>
      <c r="M34" s="412"/>
      <c r="N34" s="412"/>
      <c r="O34" s="412"/>
      <c r="P34" s="412"/>
      <c r="Q34" s="412"/>
      <c r="R34" s="412"/>
      <c r="S34" s="412"/>
      <c r="T34" s="412"/>
      <c r="U34" s="412"/>
      <c r="V34" s="412"/>
      <c r="W34" s="412"/>
      <c r="X34" s="412"/>
      <c r="Y34" s="412"/>
      <c r="Z34" s="412"/>
      <c r="AA34" s="412"/>
      <c r="AB34" s="412"/>
    </row>
    <row r="35" spans="1:28" ht="12.75">
      <c r="A35" s="408"/>
      <c r="B35" s="409"/>
      <c r="C35" s="416">
        <v>124</v>
      </c>
      <c r="D35" s="279"/>
      <c r="E35" s="421" t="s">
        <v>296</v>
      </c>
      <c r="F35" s="416" t="s">
        <v>339</v>
      </c>
      <c r="G35" s="423" t="s">
        <v>362</v>
      </c>
      <c r="H35" s="421" t="s">
        <v>361</v>
      </c>
      <c r="K35" s="412"/>
      <c r="L35" s="412"/>
      <c r="M35" s="412"/>
      <c r="N35" s="412"/>
      <c r="O35" s="412"/>
      <c r="P35" s="412"/>
      <c r="Q35" s="412"/>
      <c r="R35" s="412"/>
      <c r="S35" s="412"/>
      <c r="T35" s="412"/>
      <c r="U35" s="412"/>
      <c r="V35" s="412"/>
      <c r="W35" s="412"/>
      <c r="X35" s="412"/>
      <c r="Y35" s="412"/>
      <c r="Z35" s="412"/>
      <c r="AA35" s="412"/>
      <c r="AB35" s="412"/>
    </row>
    <row r="36" spans="1:28" ht="12.75">
      <c r="A36" s="408"/>
      <c r="B36" s="409"/>
      <c r="D36" s="279"/>
      <c r="F36" s="416" t="s">
        <v>340</v>
      </c>
      <c r="G36" s="423" t="s">
        <v>377</v>
      </c>
      <c r="H36" s="421" t="s">
        <v>361</v>
      </c>
      <c r="K36" s="412"/>
      <c r="L36" s="412"/>
      <c r="M36" s="412"/>
      <c r="N36" s="412"/>
      <c r="O36" s="412"/>
      <c r="P36" s="412"/>
      <c r="Q36" s="412"/>
      <c r="R36" s="412"/>
      <c r="S36" s="412"/>
      <c r="T36" s="412"/>
      <c r="U36" s="412"/>
      <c r="V36" s="412"/>
      <c r="W36" s="412"/>
      <c r="X36" s="412"/>
      <c r="Y36" s="412"/>
      <c r="Z36" s="412"/>
      <c r="AA36" s="412"/>
      <c r="AB36" s="412"/>
    </row>
    <row r="37" spans="1:28" ht="12.75">
      <c r="A37" s="408"/>
      <c r="B37" s="409"/>
      <c r="D37" s="279"/>
      <c r="F37" s="416" t="s">
        <v>358</v>
      </c>
      <c r="G37" s="423" t="s">
        <v>365</v>
      </c>
      <c r="H37" s="421" t="s">
        <v>337</v>
      </c>
      <c r="K37" s="412"/>
      <c r="L37" s="412"/>
      <c r="M37" s="412"/>
      <c r="N37" s="412"/>
      <c r="O37" s="412"/>
      <c r="P37" s="412"/>
      <c r="Q37" s="412"/>
      <c r="R37" s="412"/>
      <c r="S37" s="412"/>
      <c r="T37" s="412"/>
      <c r="U37" s="412"/>
      <c r="V37" s="412"/>
      <c r="W37" s="412"/>
      <c r="X37" s="412"/>
      <c r="Y37" s="412"/>
      <c r="Z37" s="412"/>
      <c r="AA37" s="412"/>
      <c r="AB37" s="412"/>
    </row>
    <row r="38" spans="1:28" ht="12.75">
      <c r="A38" s="408"/>
      <c r="B38" s="409"/>
      <c r="D38" s="279"/>
      <c r="G38" s="423"/>
      <c r="K38" s="412"/>
      <c r="L38" s="412"/>
      <c r="M38" s="412"/>
      <c r="N38" s="412"/>
      <c r="O38" s="412"/>
      <c r="P38" s="412"/>
      <c r="Q38" s="412"/>
      <c r="R38" s="412"/>
      <c r="S38" s="412"/>
      <c r="T38" s="412"/>
      <c r="U38" s="412"/>
      <c r="V38" s="412"/>
      <c r="W38" s="412"/>
      <c r="X38" s="412"/>
      <c r="Y38" s="412"/>
      <c r="Z38" s="412"/>
      <c r="AA38" s="412"/>
      <c r="AB38" s="412"/>
    </row>
    <row r="39" spans="1:28" ht="25.5">
      <c r="A39" s="408"/>
      <c r="B39" s="409"/>
      <c r="C39" s="416">
        <v>125</v>
      </c>
      <c r="D39" s="279"/>
      <c r="E39" s="421" t="s">
        <v>297</v>
      </c>
      <c r="F39" s="416" t="s">
        <v>339</v>
      </c>
      <c r="G39" s="423" t="s">
        <v>363</v>
      </c>
      <c r="K39" s="412"/>
      <c r="L39" s="412"/>
      <c r="M39" s="412"/>
      <c r="N39" s="412"/>
      <c r="O39" s="412"/>
      <c r="P39" s="412"/>
      <c r="Q39" s="412"/>
      <c r="R39" s="412"/>
      <c r="S39" s="412"/>
      <c r="T39" s="412"/>
      <c r="U39" s="412"/>
      <c r="V39" s="412"/>
      <c r="W39" s="412"/>
      <c r="X39" s="412"/>
      <c r="Y39" s="412"/>
      <c r="Z39" s="412"/>
      <c r="AA39" s="412"/>
      <c r="AB39" s="412"/>
    </row>
    <row r="40" spans="1:28" ht="12.75">
      <c r="A40" s="408"/>
      <c r="B40" s="409"/>
      <c r="D40" s="279"/>
      <c r="G40" s="423"/>
      <c r="K40" s="412"/>
      <c r="L40" s="412"/>
      <c r="M40" s="412"/>
      <c r="N40" s="412"/>
      <c r="O40" s="412"/>
      <c r="P40" s="412"/>
      <c r="Q40" s="412"/>
      <c r="R40" s="412"/>
      <c r="S40" s="412"/>
      <c r="T40" s="412"/>
      <c r="U40" s="412"/>
      <c r="V40" s="412"/>
      <c r="W40" s="412"/>
      <c r="X40" s="412"/>
      <c r="Y40" s="412"/>
      <c r="Z40" s="412"/>
      <c r="AA40" s="412"/>
      <c r="AB40" s="412"/>
    </row>
    <row r="41" spans="1:28" ht="12.75">
      <c r="A41" s="408"/>
      <c r="B41" s="409"/>
      <c r="C41" s="418">
        <v>130</v>
      </c>
      <c r="D41" s="279"/>
      <c r="E41" s="422" t="s">
        <v>298</v>
      </c>
      <c r="K41" s="412"/>
      <c r="L41" s="412"/>
      <c r="M41" s="412"/>
      <c r="N41" s="412"/>
      <c r="O41" s="412"/>
      <c r="P41" s="412"/>
      <c r="Q41" s="412"/>
      <c r="R41" s="412"/>
      <c r="S41" s="412"/>
      <c r="T41" s="412"/>
      <c r="U41" s="412"/>
      <c r="V41" s="412"/>
      <c r="W41" s="412"/>
      <c r="X41" s="412"/>
      <c r="Y41" s="412"/>
      <c r="Z41" s="412"/>
      <c r="AA41" s="412"/>
      <c r="AB41" s="412"/>
    </row>
    <row r="42" spans="1:28" ht="12.75">
      <c r="A42" s="408"/>
      <c r="B42" s="409"/>
      <c r="C42" s="416">
        <v>131</v>
      </c>
      <c r="D42" s="279"/>
      <c r="E42" s="421" t="s">
        <v>299</v>
      </c>
      <c r="F42" s="426" t="s">
        <v>339</v>
      </c>
      <c r="G42" s="423" t="s">
        <v>367</v>
      </c>
      <c r="H42" s="421" t="s">
        <v>337</v>
      </c>
      <c r="K42" s="412"/>
      <c r="L42" s="412"/>
      <c r="M42" s="412"/>
      <c r="N42" s="412"/>
      <c r="O42" s="412"/>
      <c r="P42" s="412"/>
      <c r="Q42" s="412"/>
      <c r="R42" s="412"/>
      <c r="S42" s="412"/>
      <c r="T42" s="412"/>
      <c r="U42" s="412"/>
      <c r="V42" s="412"/>
      <c r="W42" s="412"/>
      <c r="X42" s="412"/>
      <c r="Y42" s="412"/>
      <c r="Z42" s="412"/>
      <c r="AA42" s="412"/>
      <c r="AB42" s="412"/>
    </row>
    <row r="43" spans="1:28" ht="25.5">
      <c r="A43" s="408"/>
      <c r="B43" s="409"/>
      <c r="D43" s="279"/>
      <c r="F43" s="426" t="s">
        <v>340</v>
      </c>
      <c r="G43" s="423" t="s">
        <v>379</v>
      </c>
      <c r="H43" s="421" t="s">
        <v>337</v>
      </c>
      <c r="K43" s="412"/>
      <c r="L43" s="412"/>
      <c r="M43" s="412"/>
      <c r="N43" s="412"/>
      <c r="O43" s="412"/>
      <c r="P43" s="412"/>
      <c r="Q43" s="412"/>
      <c r="R43" s="412"/>
      <c r="S43" s="412"/>
      <c r="T43" s="412"/>
      <c r="U43" s="412"/>
      <c r="V43" s="412"/>
      <c r="W43" s="412"/>
      <c r="X43" s="412"/>
      <c r="Y43" s="412"/>
      <c r="Z43" s="412"/>
      <c r="AA43" s="412"/>
      <c r="AB43" s="412"/>
    </row>
    <row r="44" spans="1:28" ht="25.5">
      <c r="A44" s="408"/>
      <c r="B44" s="409"/>
      <c r="C44" s="416">
        <v>132</v>
      </c>
      <c r="D44" s="279"/>
      <c r="E44" s="421" t="s">
        <v>300</v>
      </c>
      <c r="F44" s="416" t="s">
        <v>339</v>
      </c>
      <c r="G44" s="423" t="s">
        <v>368</v>
      </c>
      <c r="H44" s="421" t="s">
        <v>337</v>
      </c>
      <c r="K44" s="412"/>
      <c r="L44" s="412"/>
      <c r="M44" s="412"/>
      <c r="N44" s="412"/>
      <c r="O44" s="412"/>
      <c r="P44" s="412"/>
      <c r="Q44" s="412"/>
      <c r="R44" s="412"/>
      <c r="S44" s="412"/>
      <c r="T44" s="412"/>
      <c r="U44" s="412"/>
      <c r="V44" s="412"/>
      <c r="W44" s="412"/>
      <c r="X44" s="412"/>
      <c r="Y44" s="412"/>
      <c r="Z44" s="412"/>
      <c r="AA44" s="412"/>
      <c r="AB44" s="412"/>
    </row>
    <row r="45" spans="1:28" ht="12.75">
      <c r="A45" s="408"/>
      <c r="B45" s="409"/>
      <c r="C45" s="416">
        <v>133</v>
      </c>
      <c r="D45" s="279"/>
      <c r="E45" s="421" t="s">
        <v>301</v>
      </c>
      <c r="G45" s="427" t="s">
        <v>380</v>
      </c>
      <c r="K45" s="412"/>
      <c r="L45" s="412"/>
      <c r="M45" s="412"/>
      <c r="N45" s="412"/>
      <c r="O45" s="412"/>
      <c r="P45" s="412"/>
      <c r="Q45" s="412"/>
      <c r="R45" s="412"/>
      <c r="S45" s="412"/>
      <c r="T45" s="412"/>
      <c r="U45" s="412"/>
      <c r="V45" s="412"/>
      <c r="W45" s="412"/>
      <c r="X45" s="412"/>
      <c r="Y45" s="412"/>
      <c r="Z45" s="412"/>
      <c r="AA45" s="412"/>
      <c r="AB45" s="412"/>
    </row>
    <row r="46" spans="1:28" ht="25.5">
      <c r="A46" s="408"/>
      <c r="B46" s="409"/>
      <c r="C46" s="416">
        <v>134</v>
      </c>
      <c r="D46" s="279"/>
      <c r="E46" s="421" t="s">
        <v>302</v>
      </c>
      <c r="F46" s="416" t="s">
        <v>339</v>
      </c>
      <c r="G46" s="423" t="s">
        <v>381</v>
      </c>
      <c r="H46" s="421" t="s">
        <v>337</v>
      </c>
      <c r="K46" s="412"/>
      <c r="L46" s="412"/>
      <c r="M46" s="412"/>
      <c r="N46" s="412"/>
      <c r="O46" s="412"/>
      <c r="P46" s="412"/>
      <c r="Q46" s="412"/>
      <c r="R46" s="412"/>
      <c r="S46" s="412"/>
      <c r="T46" s="412"/>
      <c r="U46" s="412"/>
      <c r="V46" s="412"/>
      <c r="W46" s="412"/>
      <c r="X46" s="412"/>
      <c r="Y46" s="412"/>
      <c r="Z46" s="412"/>
      <c r="AA46" s="412"/>
      <c r="AB46" s="412"/>
    </row>
    <row r="47" spans="1:28" ht="12.75">
      <c r="A47" s="408"/>
      <c r="B47" s="409"/>
      <c r="D47" s="279"/>
      <c r="F47" s="416" t="s">
        <v>340</v>
      </c>
      <c r="G47" s="423" t="s">
        <v>382</v>
      </c>
      <c r="H47" s="421" t="s">
        <v>361</v>
      </c>
      <c r="K47" s="412"/>
      <c r="L47" s="412"/>
      <c r="M47" s="412"/>
      <c r="N47" s="412"/>
      <c r="O47" s="412"/>
      <c r="P47" s="412"/>
      <c r="Q47" s="412"/>
      <c r="R47" s="412"/>
      <c r="S47" s="412"/>
      <c r="T47" s="412"/>
      <c r="U47" s="412"/>
      <c r="V47" s="412"/>
      <c r="W47" s="412"/>
      <c r="X47" s="412"/>
      <c r="Y47" s="412"/>
      <c r="Z47" s="412"/>
      <c r="AA47" s="412"/>
      <c r="AB47" s="412"/>
    </row>
    <row r="48" spans="1:28" ht="12.75">
      <c r="A48" s="408"/>
      <c r="B48" s="409"/>
      <c r="D48" s="279"/>
      <c r="G48" s="423"/>
      <c r="K48" s="412"/>
      <c r="L48" s="412"/>
      <c r="M48" s="412"/>
      <c r="N48" s="412"/>
      <c r="O48" s="412"/>
      <c r="P48" s="412"/>
      <c r="Q48" s="412"/>
      <c r="R48" s="412"/>
      <c r="S48" s="412"/>
      <c r="T48" s="412"/>
      <c r="U48" s="412"/>
      <c r="V48" s="412"/>
      <c r="W48" s="412"/>
      <c r="X48" s="412"/>
      <c r="Y48" s="412"/>
      <c r="Z48" s="412"/>
      <c r="AA48" s="412"/>
      <c r="AB48" s="412"/>
    </row>
    <row r="49" spans="1:28" ht="12.75">
      <c r="A49" s="408"/>
      <c r="B49" s="409"/>
      <c r="C49" s="418">
        <v>140</v>
      </c>
      <c r="D49" s="279"/>
      <c r="E49" s="422" t="s">
        <v>303</v>
      </c>
      <c r="F49" s="418"/>
      <c r="G49" s="423"/>
      <c r="K49" s="412"/>
      <c r="L49" s="412"/>
      <c r="M49" s="412"/>
      <c r="N49" s="412"/>
      <c r="O49" s="412"/>
      <c r="P49" s="412"/>
      <c r="Q49" s="412"/>
      <c r="R49" s="412"/>
      <c r="S49" s="412"/>
      <c r="T49" s="412"/>
      <c r="U49" s="412"/>
      <c r="V49" s="412"/>
      <c r="W49" s="412"/>
      <c r="X49" s="412"/>
      <c r="Y49" s="412"/>
      <c r="Z49" s="412"/>
      <c r="AA49" s="412"/>
      <c r="AB49" s="412"/>
    </row>
    <row r="50" spans="1:28" ht="25.5">
      <c r="A50" s="408"/>
      <c r="B50" s="409"/>
      <c r="C50" s="416">
        <v>141</v>
      </c>
      <c r="D50" s="279"/>
      <c r="E50" s="421" t="s">
        <v>304</v>
      </c>
      <c r="F50" s="416" t="s">
        <v>339</v>
      </c>
      <c r="G50" s="423" t="s">
        <v>383</v>
      </c>
      <c r="H50" s="421" t="s">
        <v>385</v>
      </c>
      <c r="K50" s="412"/>
      <c r="L50" s="412"/>
      <c r="M50" s="412"/>
      <c r="N50" s="412"/>
      <c r="O50" s="412"/>
      <c r="P50" s="412"/>
      <c r="Q50" s="412"/>
      <c r="R50" s="412"/>
      <c r="S50" s="412"/>
      <c r="T50" s="412"/>
      <c r="U50" s="412"/>
      <c r="V50" s="412"/>
      <c r="W50" s="412"/>
      <c r="X50" s="412"/>
      <c r="Y50" s="412"/>
      <c r="Z50" s="412"/>
      <c r="AA50" s="412"/>
      <c r="AB50" s="412"/>
    </row>
    <row r="51" spans="1:28" ht="25.5">
      <c r="A51" s="408"/>
      <c r="B51" s="409"/>
      <c r="D51" s="279"/>
      <c r="F51" s="416" t="s">
        <v>340</v>
      </c>
      <c r="G51" s="423" t="s">
        <v>379</v>
      </c>
      <c r="H51" s="421" t="s">
        <v>337</v>
      </c>
      <c r="K51" s="412"/>
      <c r="L51" s="412"/>
      <c r="M51" s="412"/>
      <c r="N51" s="412"/>
      <c r="O51" s="412"/>
      <c r="P51" s="412"/>
      <c r="Q51" s="412"/>
      <c r="R51" s="412"/>
      <c r="S51" s="412"/>
      <c r="T51" s="412"/>
      <c r="U51" s="412"/>
      <c r="V51" s="412"/>
      <c r="W51" s="412"/>
      <c r="X51" s="412"/>
      <c r="Y51" s="412"/>
      <c r="Z51" s="412"/>
      <c r="AA51" s="412"/>
      <c r="AB51" s="412"/>
    </row>
    <row r="52" spans="1:28" ht="25.5">
      <c r="A52" s="408"/>
      <c r="B52" s="409"/>
      <c r="C52" s="416">
        <v>142</v>
      </c>
      <c r="D52" s="279"/>
      <c r="E52" s="421" t="s">
        <v>305</v>
      </c>
      <c r="F52" s="416" t="s">
        <v>339</v>
      </c>
      <c r="G52" s="423" t="s">
        <v>379</v>
      </c>
      <c r="H52" s="421" t="s">
        <v>337</v>
      </c>
      <c r="K52" s="412"/>
      <c r="L52" s="412"/>
      <c r="M52" s="412"/>
      <c r="N52" s="412"/>
      <c r="O52" s="412"/>
      <c r="P52" s="412"/>
      <c r="Q52" s="412"/>
      <c r="R52" s="412"/>
      <c r="S52" s="412"/>
      <c r="T52" s="412"/>
      <c r="U52" s="412"/>
      <c r="V52" s="412"/>
      <c r="W52" s="412"/>
      <c r="X52" s="412"/>
      <c r="Y52" s="412"/>
      <c r="Z52" s="412"/>
      <c r="AA52" s="412"/>
      <c r="AB52" s="412"/>
    </row>
    <row r="53" spans="1:28" ht="12.75">
      <c r="A53" s="408"/>
      <c r="B53" s="409"/>
      <c r="D53" s="279"/>
      <c r="G53" s="423"/>
      <c r="K53" s="412"/>
      <c r="L53" s="412"/>
      <c r="M53" s="412"/>
      <c r="N53" s="412"/>
      <c r="O53" s="412"/>
      <c r="P53" s="412"/>
      <c r="Q53" s="412"/>
      <c r="R53" s="412"/>
      <c r="S53" s="412"/>
      <c r="T53" s="412"/>
      <c r="U53" s="412"/>
      <c r="V53" s="412"/>
      <c r="W53" s="412"/>
      <c r="X53" s="412"/>
      <c r="Y53" s="412"/>
      <c r="Z53" s="412"/>
      <c r="AA53" s="412"/>
      <c r="AB53" s="412"/>
    </row>
    <row r="54" spans="1:28" ht="25.5">
      <c r="A54" s="408"/>
      <c r="B54" s="409"/>
      <c r="C54" s="416">
        <v>143</v>
      </c>
      <c r="D54" s="279"/>
      <c r="E54" s="445" t="s">
        <v>306</v>
      </c>
      <c r="F54" s="419" t="s">
        <v>339</v>
      </c>
      <c r="G54" s="423" t="s">
        <v>381</v>
      </c>
      <c r="K54" s="412"/>
      <c r="L54" s="412"/>
      <c r="M54" s="412"/>
      <c r="N54" s="412"/>
      <c r="O54" s="412"/>
      <c r="P54" s="412"/>
      <c r="Q54" s="412"/>
      <c r="R54" s="412"/>
      <c r="S54" s="412"/>
      <c r="T54" s="412"/>
      <c r="U54" s="412"/>
      <c r="V54" s="412"/>
      <c r="W54" s="412"/>
      <c r="X54" s="412"/>
      <c r="Y54" s="412"/>
      <c r="Z54" s="412"/>
      <c r="AA54" s="412"/>
      <c r="AB54" s="412"/>
    </row>
    <row r="55" spans="1:28" ht="25.5">
      <c r="A55" s="408"/>
      <c r="B55" s="409"/>
      <c r="D55" s="279"/>
      <c r="F55" s="416" t="s">
        <v>340</v>
      </c>
      <c r="G55" s="427" t="s">
        <v>386</v>
      </c>
      <c r="K55" s="412"/>
      <c r="L55" s="412"/>
      <c r="M55" s="412"/>
      <c r="N55" s="412"/>
      <c r="O55" s="412"/>
      <c r="P55" s="412"/>
      <c r="Q55" s="412"/>
      <c r="R55" s="412"/>
      <c r="S55" s="412"/>
      <c r="T55" s="412"/>
      <c r="U55" s="412"/>
      <c r="V55" s="412"/>
      <c r="W55" s="412"/>
      <c r="X55" s="412"/>
      <c r="Y55" s="412"/>
      <c r="Z55" s="412"/>
      <c r="AA55" s="412"/>
      <c r="AB55" s="412"/>
    </row>
    <row r="56" spans="1:28" ht="12.75">
      <c r="A56" s="408"/>
      <c r="B56" s="409"/>
      <c r="D56" s="279"/>
      <c r="G56" s="427"/>
      <c r="K56" s="412"/>
      <c r="L56" s="412"/>
      <c r="M56" s="412"/>
      <c r="N56" s="412"/>
      <c r="O56" s="412"/>
      <c r="P56" s="412"/>
      <c r="Q56" s="412"/>
      <c r="R56" s="412"/>
      <c r="S56" s="412"/>
      <c r="T56" s="412"/>
      <c r="U56" s="412"/>
      <c r="V56" s="412"/>
      <c r="W56" s="412"/>
      <c r="X56" s="412"/>
      <c r="Y56" s="412"/>
      <c r="Z56" s="412"/>
      <c r="AA56" s="412"/>
      <c r="AB56" s="412"/>
    </row>
    <row r="57" spans="1:28" ht="12.75">
      <c r="A57" s="408"/>
      <c r="B57" s="409"/>
      <c r="C57" s="418">
        <v>150</v>
      </c>
      <c r="D57" s="279"/>
      <c r="E57" s="422" t="s">
        <v>307</v>
      </c>
      <c r="F57" s="418"/>
      <c r="G57" s="423"/>
      <c r="K57" s="412"/>
      <c r="L57" s="412"/>
      <c r="M57" s="412"/>
      <c r="N57" s="412"/>
      <c r="O57" s="412"/>
      <c r="P57" s="412"/>
      <c r="Q57" s="412"/>
      <c r="R57" s="412"/>
      <c r="S57" s="412"/>
      <c r="T57" s="412"/>
      <c r="U57" s="412"/>
      <c r="V57" s="412"/>
      <c r="W57" s="412"/>
      <c r="X57" s="412"/>
      <c r="Y57" s="412"/>
      <c r="Z57" s="412"/>
      <c r="AA57" s="412"/>
      <c r="AB57" s="412"/>
    </row>
    <row r="58" spans="1:28" ht="12.75">
      <c r="A58" s="408"/>
      <c r="B58" s="409"/>
      <c r="C58" s="416">
        <v>151</v>
      </c>
      <c r="D58" s="279"/>
      <c r="E58" s="421" t="s">
        <v>308</v>
      </c>
      <c r="F58" s="416" t="s">
        <v>339</v>
      </c>
      <c r="G58" s="423" t="s">
        <v>387</v>
      </c>
      <c r="H58" s="421" t="s">
        <v>384</v>
      </c>
      <c r="K58" s="412"/>
      <c r="L58" s="412"/>
      <c r="M58" s="412"/>
      <c r="N58" s="412"/>
      <c r="O58" s="412"/>
      <c r="P58" s="412"/>
      <c r="Q58" s="412"/>
      <c r="R58" s="412"/>
      <c r="S58" s="412"/>
      <c r="T58" s="412"/>
      <c r="U58" s="412"/>
      <c r="V58" s="412"/>
      <c r="W58" s="412"/>
      <c r="X58" s="412"/>
      <c r="Y58" s="412"/>
      <c r="Z58" s="412"/>
      <c r="AA58" s="412"/>
      <c r="AB58" s="412"/>
    </row>
    <row r="59" spans="1:28" ht="12.75">
      <c r="A59" s="408"/>
      <c r="B59" s="409"/>
      <c r="D59" s="279"/>
      <c r="F59" s="416" t="s">
        <v>340</v>
      </c>
      <c r="G59" s="423" t="s">
        <v>388</v>
      </c>
      <c r="H59" s="421" t="s">
        <v>337</v>
      </c>
      <c r="K59" s="412"/>
      <c r="L59" s="412"/>
      <c r="M59" s="412"/>
      <c r="N59" s="412"/>
      <c r="O59" s="412"/>
      <c r="P59" s="412"/>
      <c r="Q59" s="412"/>
      <c r="R59" s="412"/>
      <c r="S59" s="412"/>
      <c r="T59" s="412"/>
      <c r="U59" s="412"/>
      <c r="V59" s="412"/>
      <c r="W59" s="412"/>
      <c r="X59" s="412"/>
      <c r="Y59" s="412"/>
      <c r="Z59" s="412"/>
      <c r="AA59" s="412"/>
      <c r="AB59" s="412"/>
    </row>
    <row r="60" spans="1:28" ht="12.75">
      <c r="A60" s="408"/>
      <c r="B60" s="409"/>
      <c r="C60" s="416">
        <v>152</v>
      </c>
      <c r="D60" s="279"/>
      <c r="E60" s="421" t="s">
        <v>309</v>
      </c>
      <c r="F60" s="416" t="s">
        <v>339</v>
      </c>
      <c r="G60" s="427" t="s">
        <v>389</v>
      </c>
      <c r="K60" s="412"/>
      <c r="L60" s="412"/>
      <c r="M60" s="412"/>
      <c r="N60" s="412"/>
      <c r="O60" s="412"/>
      <c r="P60" s="412"/>
      <c r="Q60" s="412"/>
      <c r="R60" s="412"/>
      <c r="S60" s="412"/>
      <c r="T60" s="412"/>
      <c r="U60" s="412"/>
      <c r="V60" s="412"/>
      <c r="W60" s="412"/>
      <c r="X60" s="412"/>
      <c r="Y60" s="412"/>
      <c r="Z60" s="412"/>
      <c r="AA60" s="412"/>
      <c r="AB60" s="412"/>
    </row>
    <row r="61" spans="1:28" ht="12.75">
      <c r="A61" s="408"/>
      <c r="B61" s="409"/>
      <c r="C61" s="416">
        <v>153</v>
      </c>
      <c r="D61" s="279"/>
      <c r="E61" s="421" t="s">
        <v>310</v>
      </c>
      <c r="F61" s="416" t="s">
        <v>339</v>
      </c>
      <c r="G61" s="423" t="s">
        <v>392</v>
      </c>
      <c r="H61" s="421" t="s">
        <v>391</v>
      </c>
      <c r="K61" s="412"/>
      <c r="L61" s="412"/>
      <c r="M61" s="412"/>
      <c r="N61" s="412"/>
      <c r="O61" s="412"/>
      <c r="P61" s="412"/>
      <c r="Q61" s="412"/>
      <c r="R61" s="412"/>
      <c r="S61" s="412"/>
      <c r="T61" s="412"/>
      <c r="U61" s="412"/>
      <c r="V61" s="412"/>
      <c r="W61" s="412"/>
      <c r="X61" s="412"/>
      <c r="Y61" s="412"/>
      <c r="Z61" s="412"/>
      <c r="AA61" s="412"/>
      <c r="AB61" s="412"/>
    </row>
    <row r="62" spans="1:28" ht="12.75">
      <c r="A62" s="408"/>
      <c r="B62" s="409"/>
      <c r="D62" s="279"/>
      <c r="F62" s="416" t="s">
        <v>340</v>
      </c>
      <c r="G62" s="423" t="s">
        <v>390</v>
      </c>
      <c r="H62" s="421" t="s">
        <v>337</v>
      </c>
      <c r="K62" s="412"/>
      <c r="L62" s="412"/>
      <c r="M62" s="412"/>
      <c r="N62" s="412"/>
      <c r="O62" s="412"/>
      <c r="P62" s="412"/>
      <c r="Q62" s="412"/>
      <c r="R62" s="412"/>
      <c r="S62" s="412"/>
      <c r="T62" s="412"/>
      <c r="U62" s="412"/>
      <c r="V62" s="412"/>
      <c r="W62" s="412"/>
      <c r="X62" s="412"/>
      <c r="Y62" s="412"/>
      <c r="Z62" s="412"/>
      <c r="AA62" s="412"/>
      <c r="AB62" s="412"/>
    </row>
    <row r="63" spans="1:28" ht="25.5">
      <c r="A63" s="408"/>
      <c r="B63" s="409"/>
      <c r="C63" s="416">
        <v>154</v>
      </c>
      <c r="D63" s="279"/>
      <c r="E63" s="421" t="s">
        <v>311</v>
      </c>
      <c r="F63" s="416" t="s">
        <v>339</v>
      </c>
      <c r="G63" s="423" t="s">
        <v>393</v>
      </c>
      <c r="H63" s="421" t="s">
        <v>384</v>
      </c>
      <c r="K63" s="412"/>
      <c r="L63" s="412"/>
      <c r="M63" s="412"/>
      <c r="N63" s="412"/>
      <c r="O63" s="412"/>
      <c r="P63" s="412"/>
      <c r="Q63" s="412"/>
      <c r="R63" s="412"/>
      <c r="S63" s="412"/>
      <c r="T63" s="412"/>
      <c r="U63" s="412"/>
      <c r="V63" s="412"/>
      <c r="W63" s="412"/>
      <c r="X63" s="412"/>
      <c r="Y63" s="412"/>
      <c r="Z63" s="412"/>
      <c r="AA63" s="412"/>
      <c r="AB63" s="412"/>
    </row>
    <row r="64" spans="1:28" ht="25.5">
      <c r="A64" s="408"/>
      <c r="B64" s="409"/>
      <c r="C64" s="416">
        <v>155</v>
      </c>
      <c r="D64" s="279"/>
      <c r="E64" s="421" t="s">
        <v>312</v>
      </c>
      <c r="F64" s="416" t="s">
        <v>339</v>
      </c>
      <c r="G64" s="423" t="s">
        <v>363</v>
      </c>
      <c r="H64" s="421" t="s">
        <v>394</v>
      </c>
      <c r="K64" s="412"/>
      <c r="L64" s="412"/>
      <c r="M64" s="412"/>
      <c r="N64" s="412"/>
      <c r="O64" s="412"/>
      <c r="P64" s="412"/>
      <c r="Q64" s="412"/>
      <c r="R64" s="412"/>
      <c r="S64" s="412"/>
      <c r="T64" s="412"/>
      <c r="U64" s="412"/>
      <c r="V64" s="412"/>
      <c r="W64" s="412"/>
      <c r="X64" s="412"/>
      <c r="Y64" s="412"/>
      <c r="Z64" s="412"/>
      <c r="AA64" s="412"/>
      <c r="AB64" s="412"/>
    </row>
    <row r="65" spans="1:28" ht="12.75">
      <c r="A65" s="408"/>
      <c r="B65" s="409"/>
      <c r="D65" s="279"/>
      <c r="G65" s="423"/>
      <c r="K65" s="412"/>
      <c r="L65" s="412"/>
      <c r="M65" s="412"/>
      <c r="N65" s="412"/>
      <c r="O65" s="412"/>
      <c r="P65" s="412"/>
      <c r="Q65" s="412"/>
      <c r="R65" s="412"/>
      <c r="S65" s="412"/>
      <c r="T65" s="412"/>
      <c r="U65" s="412"/>
      <c r="V65" s="412"/>
      <c r="W65" s="412"/>
      <c r="X65" s="412"/>
      <c r="Y65" s="412"/>
      <c r="Z65" s="412"/>
      <c r="AA65" s="412"/>
      <c r="AB65" s="412"/>
    </row>
    <row r="66" spans="1:28" ht="12.75">
      <c r="A66" s="408"/>
      <c r="B66" s="409"/>
      <c r="C66" s="418">
        <v>160</v>
      </c>
      <c r="D66" s="279"/>
      <c r="E66" s="422" t="s">
        <v>313</v>
      </c>
      <c r="F66" s="418"/>
      <c r="G66" s="423"/>
      <c r="K66" s="412"/>
      <c r="L66" s="412"/>
      <c r="M66" s="412"/>
      <c r="N66" s="412"/>
      <c r="O66" s="412"/>
      <c r="P66" s="412"/>
      <c r="Q66" s="412"/>
      <c r="R66" s="412"/>
      <c r="S66" s="412"/>
      <c r="T66" s="412"/>
      <c r="U66" s="412"/>
      <c r="V66" s="412"/>
      <c r="W66" s="412"/>
      <c r="X66" s="412"/>
      <c r="Y66" s="412"/>
      <c r="Z66" s="412"/>
      <c r="AA66" s="412"/>
      <c r="AB66" s="412"/>
    </row>
    <row r="67" spans="1:28" ht="38.25">
      <c r="A67" s="408"/>
      <c r="B67" s="409"/>
      <c r="C67" s="416">
        <v>161</v>
      </c>
      <c r="D67" s="279"/>
      <c r="E67" s="421" t="s">
        <v>314</v>
      </c>
      <c r="F67" s="416" t="s">
        <v>339</v>
      </c>
      <c r="G67" s="423" t="s">
        <v>395</v>
      </c>
      <c r="H67" s="421" t="s">
        <v>337</v>
      </c>
      <c r="K67" s="412"/>
      <c r="L67" s="412"/>
      <c r="M67" s="412"/>
      <c r="N67" s="412"/>
      <c r="O67" s="412"/>
      <c r="P67" s="412"/>
      <c r="Q67" s="412"/>
      <c r="R67" s="412"/>
      <c r="S67" s="412"/>
      <c r="T67" s="412"/>
      <c r="U67" s="412"/>
      <c r="V67" s="412"/>
      <c r="W67" s="412"/>
      <c r="X67" s="412"/>
      <c r="Y67" s="412"/>
      <c r="Z67" s="412"/>
      <c r="AA67" s="412"/>
      <c r="AB67" s="412"/>
    </row>
    <row r="68" spans="1:28" ht="26.25" customHeight="1">
      <c r="A68" s="408"/>
      <c r="B68" s="409"/>
      <c r="C68" s="416">
        <v>162</v>
      </c>
      <c r="D68" s="279"/>
      <c r="E68" s="421" t="s">
        <v>315</v>
      </c>
      <c r="F68" s="416" t="s">
        <v>339</v>
      </c>
      <c r="G68" s="423" t="s">
        <v>396</v>
      </c>
      <c r="H68" s="421" t="s">
        <v>337</v>
      </c>
      <c r="K68" s="412"/>
      <c r="L68" s="412"/>
      <c r="M68" s="412"/>
      <c r="N68" s="412"/>
      <c r="O68" s="412"/>
      <c r="P68" s="412"/>
      <c r="Q68" s="412"/>
      <c r="R68" s="412"/>
      <c r="S68" s="412"/>
      <c r="T68" s="412"/>
      <c r="U68" s="412"/>
      <c r="V68" s="412"/>
      <c r="W68" s="412"/>
      <c r="X68" s="412"/>
      <c r="Y68" s="412"/>
      <c r="Z68" s="412"/>
      <c r="AA68" s="412"/>
      <c r="AB68" s="412"/>
    </row>
    <row r="69" spans="1:28" ht="25.5">
      <c r="A69" s="408"/>
      <c r="B69" s="409"/>
      <c r="C69" s="416">
        <v>163</v>
      </c>
      <c r="D69" s="279"/>
      <c r="E69" s="421" t="s">
        <v>316</v>
      </c>
      <c r="F69" s="416" t="s">
        <v>339</v>
      </c>
      <c r="G69" s="423" t="s">
        <v>396</v>
      </c>
      <c r="H69" s="421" t="s">
        <v>337</v>
      </c>
      <c r="K69" s="412"/>
      <c r="L69" s="412"/>
      <c r="M69" s="412"/>
      <c r="N69" s="412"/>
      <c r="O69" s="412"/>
      <c r="P69" s="412"/>
      <c r="Q69" s="412"/>
      <c r="R69" s="412"/>
      <c r="S69" s="412"/>
      <c r="T69" s="412"/>
      <c r="U69" s="412"/>
      <c r="V69" s="412"/>
      <c r="W69" s="412"/>
      <c r="X69" s="412"/>
      <c r="Y69" s="412"/>
      <c r="Z69" s="412"/>
      <c r="AA69" s="412"/>
      <c r="AB69" s="412"/>
    </row>
    <row r="70" spans="1:28" ht="25.5">
      <c r="A70" s="408"/>
      <c r="B70" s="409"/>
      <c r="C70" s="416">
        <v>164</v>
      </c>
      <c r="D70" s="279"/>
      <c r="E70" s="421" t="s">
        <v>317</v>
      </c>
      <c r="F70" s="416" t="s">
        <v>339</v>
      </c>
      <c r="G70" s="423" t="s">
        <v>396</v>
      </c>
      <c r="H70" s="421" t="s">
        <v>337</v>
      </c>
      <c r="K70" s="412"/>
      <c r="L70" s="412"/>
      <c r="M70" s="412"/>
      <c r="N70" s="412"/>
      <c r="O70" s="412"/>
      <c r="P70" s="412"/>
      <c r="Q70" s="412"/>
      <c r="R70" s="412"/>
      <c r="S70" s="412"/>
      <c r="T70" s="412"/>
      <c r="U70" s="412"/>
      <c r="V70" s="412"/>
      <c r="W70" s="412"/>
      <c r="X70" s="412"/>
      <c r="Y70" s="412"/>
      <c r="Z70" s="412"/>
      <c r="AA70" s="412"/>
      <c r="AB70" s="412"/>
    </row>
    <row r="71" spans="1:28" ht="25.5">
      <c r="A71" s="408"/>
      <c r="B71" s="409"/>
      <c r="C71" s="416">
        <v>164</v>
      </c>
      <c r="D71" s="279"/>
      <c r="E71" s="421" t="s">
        <v>318</v>
      </c>
      <c r="F71" s="416" t="s">
        <v>339</v>
      </c>
      <c r="G71" s="423" t="s">
        <v>397</v>
      </c>
      <c r="H71" s="421" t="s">
        <v>337</v>
      </c>
      <c r="K71" s="412"/>
      <c r="L71" s="412"/>
      <c r="M71" s="412"/>
      <c r="N71" s="412"/>
      <c r="O71" s="412"/>
      <c r="P71" s="412"/>
      <c r="Q71" s="412"/>
      <c r="R71" s="412"/>
      <c r="S71" s="412"/>
      <c r="T71" s="412"/>
      <c r="U71" s="412"/>
      <c r="V71" s="412"/>
      <c r="W71" s="412"/>
      <c r="X71" s="412"/>
      <c r="Y71" s="412"/>
      <c r="Z71" s="412"/>
      <c r="AA71" s="412"/>
      <c r="AB71" s="412"/>
    </row>
    <row r="72" spans="1:28" ht="12.75">
      <c r="A72" s="408"/>
      <c r="B72" s="409"/>
      <c r="D72" s="279"/>
      <c r="G72" s="423"/>
      <c r="K72" s="412"/>
      <c r="L72" s="412"/>
      <c r="M72" s="412"/>
      <c r="N72" s="412"/>
      <c r="O72" s="412"/>
      <c r="P72" s="412"/>
      <c r="Q72" s="412"/>
      <c r="R72" s="412"/>
      <c r="S72" s="412"/>
      <c r="T72" s="412"/>
      <c r="U72" s="412"/>
      <c r="V72" s="412"/>
      <c r="W72" s="412"/>
      <c r="X72" s="412"/>
      <c r="Y72" s="412"/>
      <c r="Z72" s="412"/>
      <c r="AA72" s="412"/>
      <c r="AB72" s="412"/>
    </row>
    <row r="73" spans="1:28" ht="12.75">
      <c r="A73" s="408"/>
      <c r="B73" s="409"/>
      <c r="C73" s="418">
        <v>170</v>
      </c>
      <c r="D73" s="279"/>
      <c r="E73" s="422" t="s">
        <v>319</v>
      </c>
      <c r="F73" s="418"/>
      <c r="G73" s="423"/>
      <c r="K73" s="412"/>
      <c r="L73" s="412"/>
      <c r="M73" s="412"/>
      <c r="N73" s="412"/>
      <c r="O73" s="412"/>
      <c r="P73" s="412"/>
      <c r="Q73" s="412"/>
      <c r="R73" s="412"/>
      <c r="S73" s="412"/>
      <c r="T73" s="412"/>
      <c r="U73" s="412"/>
      <c r="V73" s="412"/>
      <c r="W73" s="412"/>
      <c r="X73" s="412"/>
      <c r="Y73" s="412"/>
      <c r="Z73" s="412"/>
      <c r="AA73" s="412"/>
      <c r="AB73" s="412"/>
    </row>
    <row r="74" spans="1:28" ht="25.5">
      <c r="A74" s="408"/>
      <c r="B74" s="409"/>
      <c r="C74" s="416">
        <v>171</v>
      </c>
      <c r="D74" s="279"/>
      <c r="E74" s="421" t="s">
        <v>320</v>
      </c>
      <c r="F74" s="416" t="s">
        <v>339</v>
      </c>
      <c r="G74" s="443" t="s">
        <v>402</v>
      </c>
      <c r="H74" s="421" t="s">
        <v>403</v>
      </c>
      <c r="K74" s="412"/>
      <c r="L74" s="412"/>
      <c r="M74" s="412"/>
      <c r="N74" s="412"/>
      <c r="O74" s="412"/>
      <c r="P74" s="412"/>
      <c r="Q74" s="412"/>
      <c r="R74" s="412"/>
      <c r="S74" s="412"/>
      <c r="T74" s="412"/>
      <c r="U74" s="412"/>
      <c r="V74" s="412"/>
      <c r="W74" s="412"/>
      <c r="X74" s="412"/>
      <c r="Y74" s="412"/>
      <c r="Z74" s="412"/>
      <c r="AA74" s="412"/>
      <c r="AB74" s="412"/>
    </row>
    <row r="75" spans="1:28" ht="63.75">
      <c r="A75" s="408"/>
      <c r="B75" s="409"/>
      <c r="D75" s="279"/>
      <c r="F75" s="416" t="s">
        <v>340</v>
      </c>
      <c r="G75" s="423" t="s">
        <v>404</v>
      </c>
      <c r="H75" s="421" t="s">
        <v>405</v>
      </c>
      <c r="K75" s="412"/>
      <c r="L75" s="412"/>
      <c r="M75" s="412"/>
      <c r="N75" s="412"/>
      <c r="O75" s="412"/>
      <c r="P75" s="412"/>
      <c r="Q75" s="412"/>
      <c r="R75" s="412"/>
      <c r="S75" s="412"/>
      <c r="T75" s="412"/>
      <c r="U75" s="412"/>
      <c r="V75" s="412"/>
      <c r="W75" s="412"/>
      <c r="X75" s="412"/>
      <c r="Y75" s="412"/>
      <c r="Z75" s="412"/>
      <c r="AA75" s="412"/>
      <c r="AB75" s="412"/>
    </row>
    <row r="76" spans="1:28" ht="25.5">
      <c r="A76" s="408"/>
      <c r="B76" s="409"/>
      <c r="D76" s="279"/>
      <c r="F76" s="416" t="s">
        <v>399</v>
      </c>
      <c r="G76" s="423" t="s">
        <v>409</v>
      </c>
      <c r="H76" s="421" t="s">
        <v>337</v>
      </c>
      <c r="K76" s="412"/>
      <c r="L76" s="412"/>
      <c r="M76" s="412"/>
      <c r="N76" s="412"/>
      <c r="O76" s="412"/>
      <c r="P76" s="412"/>
      <c r="Q76" s="412"/>
      <c r="R76" s="412"/>
      <c r="S76" s="412"/>
      <c r="T76" s="412"/>
      <c r="U76" s="412"/>
      <c r="V76" s="412"/>
      <c r="W76" s="412"/>
      <c r="X76" s="412"/>
      <c r="Y76" s="412"/>
      <c r="Z76" s="412"/>
      <c r="AA76" s="412"/>
      <c r="AB76" s="412"/>
    </row>
    <row r="77" spans="1:28" ht="25.5">
      <c r="A77" s="408"/>
      <c r="B77" s="409"/>
      <c r="D77" s="279"/>
      <c r="F77" s="416" t="s">
        <v>364</v>
      </c>
      <c r="G77" s="423" t="s">
        <v>401</v>
      </c>
      <c r="H77" s="421" t="s">
        <v>337</v>
      </c>
      <c r="K77" s="412"/>
      <c r="L77" s="412"/>
      <c r="M77" s="412"/>
      <c r="N77" s="412"/>
      <c r="O77" s="412"/>
      <c r="P77" s="412"/>
      <c r="Q77" s="412"/>
      <c r="R77" s="412"/>
      <c r="S77" s="412"/>
      <c r="T77" s="412"/>
      <c r="U77" s="412"/>
      <c r="V77" s="412"/>
      <c r="W77" s="412"/>
      <c r="X77" s="412"/>
      <c r="Y77" s="412"/>
      <c r="Z77" s="412"/>
      <c r="AA77" s="412"/>
      <c r="AB77" s="412"/>
    </row>
    <row r="78" spans="1:28" ht="25.5">
      <c r="A78" s="408"/>
      <c r="B78" s="409"/>
      <c r="D78" s="279"/>
      <c r="F78" s="416" t="s">
        <v>376</v>
      </c>
      <c r="G78" s="423" t="s">
        <v>413</v>
      </c>
      <c r="H78" s="421" t="s">
        <v>337</v>
      </c>
      <c r="K78" s="412"/>
      <c r="L78" s="412"/>
      <c r="M78" s="412"/>
      <c r="N78" s="412"/>
      <c r="O78" s="412"/>
      <c r="P78" s="412"/>
      <c r="Q78" s="412"/>
      <c r="R78" s="412"/>
      <c r="S78" s="412"/>
      <c r="T78" s="412"/>
      <c r="U78" s="412"/>
      <c r="V78" s="412"/>
      <c r="W78" s="412"/>
      <c r="X78" s="412"/>
      <c r="Y78" s="412"/>
      <c r="Z78" s="412"/>
      <c r="AA78" s="412"/>
      <c r="AB78" s="412"/>
    </row>
    <row r="79" spans="1:28" ht="25.5">
      <c r="A79" s="408"/>
      <c r="B79" s="409"/>
      <c r="D79" s="279"/>
      <c r="F79" s="416" t="s">
        <v>412</v>
      </c>
      <c r="G79" s="423" t="s">
        <v>406</v>
      </c>
      <c r="H79" s="421" t="s">
        <v>366</v>
      </c>
      <c r="K79" s="412"/>
      <c r="L79" s="412"/>
      <c r="M79" s="412"/>
      <c r="N79" s="412"/>
      <c r="O79" s="412"/>
      <c r="P79" s="412"/>
      <c r="Q79" s="412"/>
      <c r="R79" s="412"/>
      <c r="S79" s="412"/>
      <c r="T79" s="412"/>
      <c r="U79" s="412"/>
      <c r="V79" s="412"/>
      <c r="W79" s="412"/>
      <c r="X79" s="412"/>
      <c r="Y79" s="412"/>
      <c r="Z79" s="412"/>
      <c r="AA79" s="412"/>
      <c r="AB79" s="412"/>
    </row>
    <row r="80" spans="1:28" ht="12.75">
      <c r="A80" s="408"/>
      <c r="B80" s="409"/>
      <c r="D80" s="279"/>
      <c r="G80" s="423"/>
      <c r="K80" s="412"/>
      <c r="L80" s="412"/>
      <c r="M80" s="412"/>
      <c r="N80" s="412"/>
      <c r="O80" s="412"/>
      <c r="P80" s="412"/>
      <c r="Q80" s="412"/>
      <c r="R80" s="412"/>
      <c r="S80" s="412"/>
      <c r="T80" s="412"/>
      <c r="U80" s="412"/>
      <c r="V80" s="412"/>
      <c r="W80" s="412"/>
      <c r="X80" s="412"/>
      <c r="Y80" s="412"/>
      <c r="Z80" s="412"/>
      <c r="AA80" s="412"/>
      <c r="AB80" s="412"/>
    </row>
    <row r="81" spans="1:28" ht="25.5">
      <c r="A81" s="408"/>
      <c r="B81" s="409"/>
      <c r="C81" s="416">
        <v>172</v>
      </c>
      <c r="D81" s="279"/>
      <c r="E81" s="421" t="s">
        <v>321</v>
      </c>
      <c r="F81" s="416" t="s">
        <v>339</v>
      </c>
      <c r="G81" s="423" t="s">
        <v>408</v>
      </c>
      <c r="H81" s="421" t="s">
        <v>349</v>
      </c>
      <c r="K81" s="412"/>
      <c r="L81" s="412"/>
      <c r="M81" s="412"/>
      <c r="N81" s="412"/>
      <c r="O81" s="412"/>
      <c r="P81" s="412"/>
      <c r="Q81" s="412"/>
      <c r="R81" s="412"/>
      <c r="S81" s="412"/>
      <c r="T81" s="412"/>
      <c r="U81" s="412"/>
      <c r="V81" s="412"/>
      <c r="W81" s="412"/>
      <c r="X81" s="412"/>
      <c r="Y81" s="412"/>
      <c r="Z81" s="412"/>
      <c r="AA81" s="412"/>
      <c r="AB81" s="412"/>
    </row>
    <row r="82" spans="1:28" ht="25.5">
      <c r="A82" s="408"/>
      <c r="B82" s="409"/>
      <c r="D82" s="279"/>
      <c r="F82" s="416" t="s">
        <v>340</v>
      </c>
      <c r="G82" s="423" t="s">
        <v>407</v>
      </c>
      <c r="H82" s="421" t="s">
        <v>337</v>
      </c>
      <c r="K82" s="412"/>
      <c r="L82" s="412"/>
      <c r="M82" s="412"/>
      <c r="N82" s="412"/>
      <c r="O82" s="412"/>
      <c r="P82" s="412"/>
      <c r="Q82" s="412"/>
      <c r="R82" s="412"/>
      <c r="S82" s="412"/>
      <c r="T82" s="412"/>
      <c r="U82" s="412"/>
      <c r="V82" s="412"/>
      <c r="W82" s="412"/>
      <c r="X82" s="412"/>
      <c r="Y82" s="412"/>
      <c r="Z82" s="412"/>
      <c r="AA82" s="412"/>
      <c r="AB82" s="412"/>
    </row>
    <row r="83" spans="1:28" ht="12.75">
      <c r="A83" s="408"/>
      <c r="B83" s="409"/>
      <c r="D83" s="279"/>
      <c r="F83" s="416" t="s">
        <v>399</v>
      </c>
      <c r="G83" s="423" t="s">
        <v>398</v>
      </c>
      <c r="H83" s="421" t="s">
        <v>337</v>
      </c>
      <c r="K83" s="412"/>
      <c r="L83" s="412"/>
      <c r="M83" s="412"/>
      <c r="N83" s="412"/>
      <c r="O83" s="412"/>
      <c r="P83" s="412"/>
      <c r="Q83" s="412"/>
      <c r="R83" s="412"/>
      <c r="S83" s="412"/>
      <c r="T83" s="412"/>
      <c r="U83" s="412"/>
      <c r="V83" s="412"/>
      <c r="W83" s="412"/>
      <c r="X83" s="412"/>
      <c r="Y83" s="412"/>
      <c r="Z83" s="412"/>
      <c r="AA83" s="412"/>
      <c r="AB83" s="412"/>
    </row>
    <row r="84" spans="1:28" ht="25.5">
      <c r="A84" s="408"/>
      <c r="B84" s="409"/>
      <c r="D84" s="279"/>
      <c r="F84" s="416" t="s">
        <v>364</v>
      </c>
      <c r="G84" s="423" t="s">
        <v>400</v>
      </c>
      <c r="H84" s="421" t="s">
        <v>366</v>
      </c>
      <c r="K84" s="412"/>
      <c r="L84" s="412"/>
      <c r="M84" s="412"/>
      <c r="N84" s="412"/>
      <c r="O84" s="412"/>
      <c r="P84" s="412"/>
      <c r="Q84" s="412"/>
      <c r="R84" s="412"/>
      <c r="S84" s="412"/>
      <c r="T84" s="412"/>
      <c r="U84" s="412"/>
      <c r="V84" s="412"/>
      <c r="W84" s="412"/>
      <c r="X84" s="412"/>
      <c r="Y84" s="412"/>
      <c r="Z84" s="412"/>
      <c r="AA84" s="412"/>
      <c r="AB84" s="412"/>
    </row>
    <row r="85" spans="1:28" ht="25.5">
      <c r="A85" s="408"/>
      <c r="B85" s="409"/>
      <c r="D85" s="279"/>
      <c r="F85" s="416" t="s">
        <v>376</v>
      </c>
      <c r="G85" s="423" t="s">
        <v>406</v>
      </c>
      <c r="H85" s="421" t="s">
        <v>366</v>
      </c>
      <c r="K85" s="412"/>
      <c r="L85" s="412"/>
      <c r="M85" s="412"/>
      <c r="N85" s="412"/>
      <c r="O85" s="412"/>
      <c r="P85" s="412"/>
      <c r="Q85" s="412"/>
      <c r="R85" s="412"/>
      <c r="S85" s="412"/>
      <c r="T85" s="412"/>
      <c r="U85" s="412"/>
      <c r="V85" s="412"/>
      <c r="W85" s="412"/>
      <c r="X85" s="412"/>
      <c r="Y85" s="412"/>
      <c r="Z85" s="412"/>
      <c r="AA85" s="412"/>
      <c r="AB85" s="412"/>
    </row>
    <row r="86" spans="1:28" ht="12.75">
      <c r="A86" s="408"/>
      <c r="B86" s="409"/>
      <c r="D86" s="279"/>
      <c r="G86" s="423"/>
      <c r="K86" s="412"/>
      <c r="L86" s="412"/>
      <c r="M86" s="412"/>
      <c r="N86" s="412"/>
      <c r="O86" s="412"/>
      <c r="P86" s="412"/>
      <c r="Q86" s="412"/>
      <c r="R86" s="412"/>
      <c r="S86" s="412"/>
      <c r="T86" s="412"/>
      <c r="U86" s="412"/>
      <c r="V86" s="412"/>
      <c r="W86" s="412"/>
      <c r="X86" s="412"/>
      <c r="Y86" s="412"/>
      <c r="Z86" s="412"/>
      <c r="AA86" s="412"/>
      <c r="AB86" s="412"/>
    </row>
    <row r="87" spans="1:28" ht="12.75">
      <c r="A87" s="408"/>
      <c r="B87" s="409"/>
      <c r="C87" s="416">
        <v>173</v>
      </c>
      <c r="D87" s="279"/>
      <c r="E87" s="421" t="s">
        <v>322</v>
      </c>
      <c r="F87" s="416" t="s">
        <v>339</v>
      </c>
      <c r="G87" s="423" t="s">
        <v>410</v>
      </c>
      <c r="H87" s="421" t="s">
        <v>337</v>
      </c>
      <c r="K87" s="412"/>
      <c r="L87" s="412"/>
      <c r="M87" s="412"/>
      <c r="N87" s="412"/>
      <c r="O87" s="412"/>
      <c r="P87" s="412"/>
      <c r="Q87" s="412"/>
      <c r="R87" s="412"/>
      <c r="S87" s="412"/>
      <c r="T87" s="412"/>
      <c r="U87" s="412"/>
      <c r="V87" s="412"/>
      <c r="W87" s="412"/>
      <c r="X87" s="412"/>
      <c r="Y87" s="412"/>
      <c r="Z87" s="412"/>
      <c r="AA87" s="412"/>
      <c r="AB87" s="412"/>
    </row>
    <row r="88" spans="1:28" ht="25.5">
      <c r="A88" s="408"/>
      <c r="B88" s="409"/>
      <c r="D88" s="279"/>
      <c r="G88" s="427" t="s">
        <v>386</v>
      </c>
      <c r="K88" s="412"/>
      <c r="L88" s="412"/>
      <c r="M88" s="412"/>
      <c r="N88" s="412"/>
      <c r="O88" s="412"/>
      <c r="P88" s="412"/>
      <c r="Q88" s="412"/>
      <c r="R88" s="412"/>
      <c r="S88" s="412"/>
      <c r="T88" s="412"/>
      <c r="U88" s="412"/>
      <c r="V88" s="412"/>
      <c r="W88" s="412"/>
      <c r="X88" s="412"/>
      <c r="Y88" s="412"/>
      <c r="Z88" s="412"/>
      <c r="AA88" s="412"/>
      <c r="AB88" s="412"/>
    </row>
    <row r="89" spans="1:28" ht="12.75">
      <c r="A89" s="408"/>
      <c r="B89" s="409"/>
      <c r="D89" s="279"/>
      <c r="G89" s="423"/>
      <c r="K89" s="412"/>
      <c r="L89" s="412"/>
      <c r="M89" s="412"/>
      <c r="N89" s="412"/>
      <c r="O89" s="412"/>
      <c r="P89" s="412"/>
      <c r="Q89" s="412"/>
      <c r="R89" s="412"/>
      <c r="S89" s="412"/>
      <c r="T89" s="412"/>
      <c r="U89" s="412"/>
      <c r="V89" s="412"/>
      <c r="W89" s="412"/>
      <c r="X89" s="412"/>
      <c r="Y89" s="412"/>
      <c r="Z89" s="412"/>
      <c r="AA89" s="412"/>
      <c r="AB89" s="412"/>
    </row>
    <row r="90" spans="1:28" ht="12.75">
      <c r="A90" s="408"/>
      <c r="B90" s="409"/>
      <c r="C90" s="416">
        <v>174</v>
      </c>
      <c r="D90" s="279"/>
      <c r="E90" s="421" t="s">
        <v>323</v>
      </c>
      <c r="F90" s="416" t="s">
        <v>339</v>
      </c>
      <c r="G90" s="423" t="s">
        <v>411</v>
      </c>
      <c r="K90" s="412"/>
      <c r="L90" s="412"/>
      <c r="M90" s="412"/>
      <c r="N90" s="412"/>
      <c r="O90" s="412"/>
      <c r="P90" s="412"/>
      <c r="Q90" s="412"/>
      <c r="R90" s="412"/>
      <c r="S90" s="412"/>
      <c r="T90" s="412"/>
      <c r="U90" s="412"/>
      <c r="V90" s="412"/>
      <c r="W90" s="412"/>
      <c r="X90" s="412"/>
      <c r="Y90" s="412"/>
      <c r="Z90" s="412"/>
      <c r="AA90" s="412"/>
      <c r="AB90" s="412"/>
    </row>
    <row r="91" spans="1:28" ht="12.75">
      <c r="A91" s="408"/>
      <c r="B91" s="409"/>
      <c r="D91" s="279"/>
      <c r="G91" s="423"/>
      <c r="K91" s="412"/>
      <c r="L91" s="412"/>
      <c r="M91" s="412"/>
      <c r="N91" s="412"/>
      <c r="O91" s="412"/>
      <c r="P91" s="412"/>
      <c r="Q91" s="412"/>
      <c r="R91" s="412"/>
      <c r="S91" s="412"/>
      <c r="T91" s="412"/>
      <c r="U91" s="412"/>
      <c r="V91" s="412"/>
      <c r="W91" s="412"/>
      <c r="X91" s="412"/>
      <c r="Y91" s="412"/>
      <c r="Z91" s="412"/>
      <c r="AA91" s="412"/>
      <c r="AB91" s="412"/>
    </row>
    <row r="92" spans="1:28" ht="25.5">
      <c r="A92" s="408"/>
      <c r="B92" s="409"/>
      <c r="C92" s="416">
        <v>175</v>
      </c>
      <c r="D92" s="279"/>
      <c r="E92" s="421" t="s">
        <v>324</v>
      </c>
      <c r="F92" s="416" t="s">
        <v>339</v>
      </c>
      <c r="G92" s="423" t="s">
        <v>414</v>
      </c>
      <c r="K92" s="412"/>
      <c r="L92" s="412"/>
      <c r="M92" s="412"/>
      <c r="N92" s="412"/>
      <c r="O92" s="412"/>
      <c r="P92" s="412"/>
      <c r="Q92" s="412"/>
      <c r="R92" s="412"/>
      <c r="S92" s="412"/>
      <c r="T92" s="412"/>
      <c r="U92" s="412"/>
      <c r="V92" s="412"/>
      <c r="W92" s="412"/>
      <c r="X92" s="412"/>
      <c r="Y92" s="412"/>
      <c r="Z92" s="412"/>
      <c r="AA92" s="412"/>
      <c r="AB92" s="412"/>
    </row>
    <row r="93" spans="1:28" ht="12.75">
      <c r="A93" s="408"/>
      <c r="B93" s="409"/>
      <c r="D93" s="279"/>
      <c r="G93" s="423"/>
      <c r="K93" s="412"/>
      <c r="L93" s="412"/>
      <c r="M93" s="412"/>
      <c r="N93" s="412"/>
      <c r="O93" s="412"/>
      <c r="P93" s="412"/>
      <c r="Q93" s="412"/>
      <c r="R93" s="412"/>
      <c r="S93" s="412"/>
      <c r="T93" s="412"/>
      <c r="U93" s="412"/>
      <c r="V93" s="412"/>
      <c r="W93" s="412"/>
      <c r="X93" s="412"/>
      <c r="Y93" s="412"/>
      <c r="Z93" s="412"/>
      <c r="AA93" s="412"/>
      <c r="AB93" s="412"/>
    </row>
    <row r="94" spans="1:28" ht="12.75">
      <c r="A94" s="408"/>
      <c r="B94" s="409"/>
      <c r="C94" s="416">
        <v>180</v>
      </c>
      <c r="D94" s="279"/>
      <c r="E94" s="422" t="s">
        <v>325</v>
      </c>
      <c r="F94" s="418"/>
      <c r="G94" s="423"/>
      <c r="K94" s="412"/>
      <c r="L94" s="412"/>
      <c r="M94" s="412"/>
      <c r="N94" s="412"/>
      <c r="O94" s="412"/>
      <c r="P94" s="412"/>
      <c r="Q94" s="412"/>
      <c r="R94" s="412"/>
      <c r="S94" s="412"/>
      <c r="T94" s="412"/>
      <c r="U94" s="412"/>
      <c r="V94" s="412"/>
      <c r="W94" s="412"/>
      <c r="X94" s="412"/>
      <c r="Y94" s="412"/>
      <c r="Z94" s="412"/>
      <c r="AA94" s="412"/>
      <c r="AB94" s="412"/>
    </row>
    <row r="95" spans="1:28" ht="12.75">
      <c r="A95" s="408"/>
      <c r="B95" s="409"/>
      <c r="C95" s="416">
        <v>181</v>
      </c>
      <c r="D95" s="279"/>
      <c r="E95" s="421" t="s">
        <v>326</v>
      </c>
      <c r="F95" s="416" t="s">
        <v>339</v>
      </c>
      <c r="G95" s="423" t="s">
        <v>418</v>
      </c>
      <c r="H95" s="421" t="s">
        <v>337</v>
      </c>
      <c r="K95" s="412"/>
      <c r="L95" s="412"/>
      <c r="M95" s="412"/>
      <c r="N95" s="412"/>
      <c r="O95" s="412"/>
      <c r="P95" s="412"/>
      <c r="Q95" s="412"/>
      <c r="R95" s="412"/>
      <c r="S95" s="412"/>
      <c r="T95" s="412"/>
      <c r="U95" s="412"/>
      <c r="V95" s="412"/>
      <c r="W95" s="412"/>
      <c r="X95" s="412"/>
      <c r="Y95" s="412"/>
      <c r="Z95" s="412"/>
      <c r="AA95" s="412"/>
      <c r="AB95" s="412"/>
    </row>
    <row r="96" spans="1:28" ht="38.25">
      <c r="A96" s="408"/>
      <c r="B96" s="409"/>
      <c r="D96" s="279"/>
      <c r="G96" s="423" t="s">
        <v>419</v>
      </c>
      <c r="H96" s="421" t="s">
        <v>337</v>
      </c>
      <c r="K96" s="412"/>
      <c r="L96" s="412"/>
      <c r="M96" s="412"/>
      <c r="N96" s="412"/>
      <c r="O96" s="412"/>
      <c r="P96" s="412"/>
      <c r="Q96" s="412"/>
      <c r="R96" s="412"/>
      <c r="S96" s="412"/>
      <c r="T96" s="412"/>
      <c r="U96" s="412"/>
      <c r="V96" s="412"/>
      <c r="W96" s="412"/>
      <c r="X96" s="412"/>
      <c r="Y96" s="412"/>
      <c r="Z96" s="412"/>
      <c r="AA96" s="412"/>
      <c r="AB96" s="412"/>
    </row>
    <row r="97" spans="1:28" ht="25.5">
      <c r="A97" s="408"/>
      <c r="B97" s="409"/>
      <c r="D97" s="279"/>
      <c r="F97" s="416" t="s">
        <v>340</v>
      </c>
      <c r="G97" s="423" t="s">
        <v>421</v>
      </c>
      <c r="H97" s="421" t="s">
        <v>337</v>
      </c>
      <c r="K97" s="412"/>
      <c r="L97" s="412"/>
      <c r="M97" s="412"/>
      <c r="N97" s="412"/>
      <c r="O97" s="412"/>
      <c r="P97" s="412"/>
      <c r="Q97" s="412"/>
      <c r="R97" s="412"/>
      <c r="S97" s="412"/>
      <c r="T97" s="412"/>
      <c r="U97" s="412"/>
      <c r="V97" s="412"/>
      <c r="W97" s="412"/>
      <c r="X97" s="412"/>
      <c r="Y97" s="412"/>
      <c r="Z97" s="412"/>
      <c r="AA97" s="412"/>
      <c r="AB97" s="412"/>
    </row>
    <row r="98" spans="1:28" ht="12.75">
      <c r="A98" s="408"/>
      <c r="B98" s="409"/>
      <c r="C98" s="416">
        <v>182</v>
      </c>
      <c r="D98" s="279"/>
      <c r="E98" s="421" t="s">
        <v>327</v>
      </c>
      <c r="F98" s="416" t="s">
        <v>339</v>
      </c>
      <c r="G98" s="423" t="s">
        <v>416</v>
      </c>
      <c r="H98" s="421" t="s">
        <v>337</v>
      </c>
      <c r="K98" s="412"/>
      <c r="L98" s="412"/>
      <c r="M98" s="412"/>
      <c r="N98" s="412"/>
      <c r="O98" s="412"/>
      <c r="P98" s="412"/>
      <c r="Q98" s="412"/>
      <c r="R98" s="412"/>
      <c r="S98" s="412"/>
      <c r="T98" s="412"/>
      <c r="U98" s="412"/>
      <c r="V98" s="412"/>
      <c r="W98" s="412"/>
      <c r="X98" s="412"/>
      <c r="Y98" s="412"/>
      <c r="Z98" s="412"/>
      <c r="AA98" s="412"/>
      <c r="AB98" s="412"/>
    </row>
    <row r="99" spans="1:28" ht="25.5">
      <c r="A99" s="408"/>
      <c r="B99" s="409"/>
      <c r="D99" s="279"/>
      <c r="F99" s="416" t="s">
        <v>340</v>
      </c>
      <c r="G99" s="423" t="s">
        <v>417</v>
      </c>
      <c r="H99" s="421" t="s">
        <v>337</v>
      </c>
      <c r="K99" s="412"/>
      <c r="L99" s="412"/>
      <c r="M99" s="412"/>
      <c r="N99" s="412"/>
      <c r="O99" s="412"/>
      <c r="P99" s="412"/>
      <c r="Q99" s="412"/>
      <c r="R99" s="412"/>
      <c r="S99" s="412"/>
      <c r="T99" s="412"/>
      <c r="U99" s="412"/>
      <c r="V99" s="412"/>
      <c r="W99" s="412"/>
      <c r="X99" s="412"/>
      <c r="Y99" s="412"/>
      <c r="Z99" s="412"/>
      <c r="AA99" s="412"/>
      <c r="AB99" s="412"/>
    </row>
    <row r="100" spans="1:28" ht="25.5">
      <c r="A100" s="408"/>
      <c r="B100" s="409"/>
      <c r="C100" s="416">
        <v>183</v>
      </c>
      <c r="D100" s="279"/>
      <c r="E100" s="421" t="s">
        <v>324</v>
      </c>
      <c r="F100" s="416" t="s">
        <v>358</v>
      </c>
      <c r="G100" s="423" t="s">
        <v>415</v>
      </c>
      <c r="H100" s="421" t="s">
        <v>420</v>
      </c>
      <c r="K100" s="412"/>
      <c r="L100" s="412"/>
      <c r="M100" s="412"/>
      <c r="N100" s="412"/>
      <c r="O100" s="412"/>
      <c r="P100" s="412"/>
      <c r="Q100" s="412"/>
      <c r="R100" s="412"/>
      <c r="S100" s="412"/>
      <c r="T100" s="412"/>
      <c r="U100" s="412"/>
      <c r="V100" s="412"/>
      <c r="W100" s="412"/>
      <c r="X100" s="412"/>
      <c r="Y100" s="412"/>
      <c r="Z100" s="412"/>
      <c r="AA100" s="412"/>
      <c r="AB100" s="412"/>
    </row>
    <row r="101" spans="1:28" ht="12.75">
      <c r="A101" s="408"/>
      <c r="B101" s="409"/>
      <c r="D101" s="279"/>
      <c r="G101" s="423"/>
      <c r="K101" s="412"/>
      <c r="L101" s="412"/>
      <c r="M101" s="412"/>
      <c r="N101" s="412"/>
      <c r="O101" s="412"/>
      <c r="P101" s="412"/>
      <c r="Q101" s="412"/>
      <c r="R101" s="412"/>
      <c r="S101" s="412"/>
      <c r="T101" s="412"/>
      <c r="U101" s="412"/>
      <c r="V101" s="412"/>
      <c r="W101" s="412"/>
      <c r="X101" s="412"/>
      <c r="Y101" s="412"/>
      <c r="Z101" s="412"/>
      <c r="AA101" s="412"/>
      <c r="AB101" s="412"/>
    </row>
    <row r="102" spans="11:28" ht="12.75">
      <c r="K102" s="412"/>
      <c r="L102" s="412"/>
      <c r="M102" s="412"/>
      <c r="N102" s="412"/>
      <c r="O102" s="412"/>
      <c r="P102" s="412"/>
      <c r="Q102" s="412"/>
      <c r="R102" s="412"/>
      <c r="S102" s="412"/>
      <c r="T102" s="412"/>
      <c r="U102" s="412"/>
      <c r="V102" s="412"/>
      <c r="W102" s="412"/>
      <c r="X102" s="412"/>
      <c r="Y102" s="412"/>
      <c r="Z102" s="412"/>
      <c r="AA102" s="412"/>
      <c r="AB102" s="412"/>
    </row>
    <row r="103" spans="11:28" ht="12.75">
      <c r="K103" s="412"/>
      <c r="L103" s="412"/>
      <c r="M103" s="412"/>
      <c r="N103" s="412"/>
      <c r="O103" s="412"/>
      <c r="P103" s="412"/>
      <c r="Q103" s="412"/>
      <c r="R103" s="412"/>
      <c r="S103" s="412"/>
      <c r="T103" s="412"/>
      <c r="U103" s="412"/>
      <c r="V103" s="412"/>
      <c r="W103" s="412"/>
      <c r="X103" s="412"/>
      <c r="Y103" s="412"/>
      <c r="Z103" s="412"/>
      <c r="AA103" s="412"/>
      <c r="AB103" s="412"/>
    </row>
    <row r="104" spans="2:28" s="409" customFormat="1" ht="12.75">
      <c r="B104" s="408">
        <v>7</v>
      </c>
      <c r="C104" s="428" t="s">
        <v>369</v>
      </c>
      <c r="D104" s="408"/>
      <c r="E104" s="446"/>
      <c r="G104" s="436"/>
      <c r="H104" s="429"/>
      <c r="I104" s="429"/>
      <c r="J104" s="429"/>
      <c r="K104" s="429"/>
      <c r="L104" s="429"/>
      <c r="M104" s="429"/>
      <c r="N104" s="430"/>
      <c r="O104" s="429"/>
      <c r="P104" s="429"/>
      <c r="Q104" s="429"/>
      <c r="R104" s="429"/>
      <c r="T104"/>
      <c r="U104"/>
      <c r="V104"/>
      <c r="W104"/>
      <c r="X104"/>
      <c r="Y104"/>
      <c r="Z104"/>
      <c r="AA104"/>
      <c r="AB104"/>
    </row>
    <row r="105" spans="1:28" s="433" customFormat="1" ht="12.75">
      <c r="A105" s="431"/>
      <c r="C105" s="431"/>
      <c r="D105" s="432"/>
      <c r="E105" s="447"/>
      <c r="G105" s="431"/>
      <c r="H105" s="434"/>
      <c r="I105" s="434"/>
      <c r="J105" s="434"/>
      <c r="K105" s="434"/>
      <c r="L105" s="434"/>
      <c r="M105" s="434"/>
      <c r="N105" s="435"/>
      <c r="O105" s="434"/>
      <c r="P105" s="434"/>
      <c r="Q105" s="434"/>
      <c r="R105" s="434"/>
      <c r="T105"/>
      <c r="U105"/>
      <c r="V105"/>
      <c r="W105"/>
      <c r="X105"/>
      <c r="Y105"/>
      <c r="Z105"/>
      <c r="AA105"/>
      <c r="AB105"/>
    </row>
    <row r="106" spans="1:28" s="413" customFormat="1" ht="25.5">
      <c r="A106" s="436"/>
      <c r="B106" s="436"/>
      <c r="C106" s="441">
        <v>711</v>
      </c>
      <c r="D106" s="441"/>
      <c r="E106" s="441" t="s">
        <v>370</v>
      </c>
      <c r="F106" s="441" t="s">
        <v>339</v>
      </c>
      <c r="G106" s="441" t="s">
        <v>372</v>
      </c>
      <c r="H106" s="437"/>
      <c r="I106" s="437"/>
      <c r="J106" s="437"/>
      <c r="K106" s="437"/>
      <c r="L106" s="438"/>
      <c r="M106" s="439"/>
      <c r="N106" s="440"/>
      <c r="O106" s="437"/>
      <c r="P106" s="439"/>
      <c r="Q106" s="437"/>
      <c r="R106" s="437"/>
      <c r="T106"/>
      <c r="U106"/>
      <c r="V106"/>
      <c r="W106"/>
      <c r="X106"/>
      <c r="Y106"/>
      <c r="Z106"/>
      <c r="AA106"/>
      <c r="AB106"/>
    </row>
    <row r="107" spans="11:28" ht="12.75">
      <c r="K107" s="412"/>
      <c r="L107" s="412"/>
      <c r="M107" s="412"/>
      <c r="N107" s="412"/>
      <c r="O107" s="412"/>
      <c r="P107" s="412"/>
      <c r="Q107" s="412"/>
      <c r="R107" s="412"/>
      <c r="S107" s="412"/>
      <c r="T107" s="412"/>
      <c r="U107" s="412"/>
      <c r="V107" s="412"/>
      <c r="W107" s="412"/>
      <c r="X107" s="412"/>
      <c r="Y107" s="412"/>
      <c r="Z107" s="412"/>
      <c r="AA107" s="412"/>
      <c r="AB107" s="412"/>
    </row>
    <row r="108" spans="11:28" ht="12.75">
      <c r="K108" s="412"/>
      <c r="L108" s="412"/>
      <c r="M108" s="412"/>
      <c r="N108" s="412"/>
      <c r="O108" s="412"/>
      <c r="P108" s="412"/>
      <c r="Q108" s="412"/>
      <c r="R108" s="412"/>
      <c r="S108" s="412"/>
      <c r="T108" s="412"/>
      <c r="U108" s="412"/>
      <c r="V108" s="412"/>
      <c r="W108" s="412"/>
      <c r="X108" s="412"/>
      <c r="Y108" s="412"/>
      <c r="Z108" s="412"/>
      <c r="AA108" s="412"/>
      <c r="AB108" s="412"/>
    </row>
    <row r="109" spans="11:28" ht="12.75">
      <c r="K109" s="412"/>
      <c r="L109" s="412"/>
      <c r="M109" s="412"/>
      <c r="N109" s="412"/>
      <c r="O109" s="412"/>
      <c r="P109" s="412"/>
      <c r="Q109" s="412"/>
      <c r="R109" s="412"/>
      <c r="S109" s="412"/>
      <c r="T109" s="412"/>
      <c r="U109" s="412"/>
      <c r="V109" s="412"/>
      <c r="W109" s="412"/>
      <c r="X109" s="412"/>
      <c r="Y109" s="412"/>
      <c r="Z109" s="412"/>
      <c r="AA109" s="412"/>
      <c r="AB109" s="412"/>
    </row>
    <row r="110" spans="11:28" ht="12.75">
      <c r="K110" s="412"/>
      <c r="L110" s="412"/>
      <c r="M110" s="412"/>
      <c r="N110" s="412"/>
      <c r="O110" s="412"/>
      <c r="P110" s="412"/>
      <c r="Q110" s="412"/>
      <c r="R110" s="412"/>
      <c r="S110" s="412"/>
      <c r="T110" s="412"/>
      <c r="U110" s="412"/>
      <c r="V110" s="412"/>
      <c r="W110" s="412"/>
      <c r="X110" s="412"/>
      <c r="Y110" s="412"/>
      <c r="Z110" s="412"/>
      <c r="AA110" s="412"/>
      <c r="AB110" s="412"/>
    </row>
    <row r="111" spans="11:28" ht="12.75">
      <c r="K111" s="412"/>
      <c r="L111" s="412"/>
      <c r="M111" s="412"/>
      <c r="N111" s="412"/>
      <c r="O111" s="412"/>
      <c r="P111" s="412"/>
      <c r="Q111" s="412"/>
      <c r="R111" s="412"/>
      <c r="S111" s="412"/>
      <c r="T111" s="412"/>
      <c r="U111" s="412"/>
      <c r="V111" s="412"/>
      <c r="W111" s="412"/>
      <c r="X111" s="412"/>
      <c r="Y111" s="412"/>
      <c r="Z111" s="412"/>
      <c r="AA111" s="412"/>
      <c r="AB111" s="412"/>
    </row>
    <row r="112" spans="11:28" ht="12.75">
      <c r="K112" s="412"/>
      <c r="L112" s="412"/>
      <c r="M112" s="412"/>
      <c r="N112" s="412"/>
      <c r="O112" s="412"/>
      <c r="P112" s="412"/>
      <c r="Q112" s="412"/>
      <c r="R112" s="412"/>
      <c r="S112" s="412"/>
      <c r="T112" s="412"/>
      <c r="U112" s="412"/>
      <c r="V112" s="412"/>
      <c r="W112" s="412"/>
      <c r="X112" s="412"/>
      <c r="Y112" s="412"/>
      <c r="Z112" s="412"/>
      <c r="AA112" s="412"/>
      <c r="AB112" s="412"/>
    </row>
    <row r="113" spans="11:28" ht="12.75">
      <c r="K113" s="412"/>
      <c r="L113" s="412"/>
      <c r="M113" s="412"/>
      <c r="N113" s="412"/>
      <c r="O113" s="412"/>
      <c r="P113" s="412"/>
      <c r="Q113" s="412"/>
      <c r="R113" s="412"/>
      <c r="S113" s="412"/>
      <c r="T113" s="412"/>
      <c r="U113" s="412"/>
      <c r="V113" s="412"/>
      <c r="W113" s="412"/>
      <c r="X113" s="412"/>
      <c r="Y113" s="412"/>
      <c r="Z113" s="412"/>
      <c r="AA113" s="412"/>
      <c r="AB113" s="412"/>
    </row>
    <row r="114" spans="11:28" ht="12.75">
      <c r="K114" s="412"/>
      <c r="L114" s="412"/>
      <c r="M114" s="412"/>
      <c r="N114" s="412"/>
      <c r="O114" s="412"/>
      <c r="P114" s="412"/>
      <c r="Q114" s="412"/>
      <c r="R114" s="412"/>
      <c r="S114" s="412"/>
      <c r="T114" s="412"/>
      <c r="U114" s="412"/>
      <c r="V114" s="412"/>
      <c r="W114" s="412"/>
      <c r="X114" s="412"/>
      <c r="Y114" s="412"/>
      <c r="Z114" s="412"/>
      <c r="AA114" s="412"/>
      <c r="AB114" s="412"/>
    </row>
    <row r="115" spans="11:28" ht="12.75">
      <c r="K115" s="412"/>
      <c r="L115" s="412"/>
      <c r="M115" s="412"/>
      <c r="N115" s="412"/>
      <c r="O115" s="412"/>
      <c r="P115" s="412"/>
      <c r="Q115" s="412"/>
      <c r="R115" s="412"/>
      <c r="S115" s="412"/>
      <c r="T115" s="412"/>
      <c r="U115" s="412"/>
      <c r="V115" s="412"/>
      <c r="W115" s="412"/>
      <c r="X115" s="412"/>
      <c r="Y115" s="412"/>
      <c r="Z115" s="412"/>
      <c r="AA115" s="412"/>
      <c r="AB115" s="412"/>
    </row>
    <row r="116" spans="11:28" ht="12.75">
      <c r="K116" s="412"/>
      <c r="L116" s="412"/>
      <c r="M116" s="412"/>
      <c r="N116" s="412"/>
      <c r="O116" s="412"/>
      <c r="P116" s="412"/>
      <c r="Q116" s="412"/>
      <c r="R116" s="412"/>
      <c r="S116" s="412"/>
      <c r="T116" s="412"/>
      <c r="U116" s="412"/>
      <c r="V116" s="412"/>
      <c r="W116" s="412"/>
      <c r="X116" s="412"/>
      <c r="Y116" s="412"/>
      <c r="Z116" s="412"/>
      <c r="AA116" s="412"/>
      <c r="AB116" s="412"/>
    </row>
    <row r="117" spans="11:28" ht="12.75">
      <c r="K117" s="412"/>
      <c r="L117" s="412"/>
      <c r="M117" s="412"/>
      <c r="N117" s="412"/>
      <c r="O117" s="412"/>
      <c r="P117" s="412"/>
      <c r="Q117" s="412"/>
      <c r="R117" s="412"/>
      <c r="S117" s="412"/>
      <c r="T117" s="412"/>
      <c r="U117" s="412"/>
      <c r="V117" s="412"/>
      <c r="W117" s="412"/>
      <c r="X117" s="412"/>
      <c r="Y117" s="412"/>
      <c r="Z117" s="412"/>
      <c r="AA117" s="412"/>
      <c r="AB117" s="412"/>
    </row>
    <row r="118" spans="11:28" ht="12.75">
      <c r="K118" s="412"/>
      <c r="L118" s="412"/>
      <c r="M118" s="412"/>
      <c r="N118" s="412"/>
      <c r="O118" s="412"/>
      <c r="P118" s="412"/>
      <c r="Q118" s="412"/>
      <c r="R118" s="412"/>
      <c r="S118" s="412"/>
      <c r="T118" s="412"/>
      <c r="U118" s="412"/>
      <c r="V118" s="412"/>
      <c r="W118" s="412"/>
      <c r="X118" s="412"/>
      <c r="Y118" s="412"/>
      <c r="Z118" s="412"/>
      <c r="AA118" s="412"/>
      <c r="AB118" s="412"/>
    </row>
    <row r="119" spans="11:28" ht="12.75">
      <c r="K119" s="412"/>
      <c r="L119" s="412"/>
      <c r="M119" s="412"/>
      <c r="N119" s="412"/>
      <c r="O119" s="412"/>
      <c r="P119" s="412"/>
      <c r="Q119" s="412"/>
      <c r="R119" s="412"/>
      <c r="S119" s="412"/>
      <c r="T119" s="412"/>
      <c r="U119" s="412"/>
      <c r="V119" s="412"/>
      <c r="W119" s="412"/>
      <c r="X119" s="412"/>
      <c r="Y119" s="412"/>
      <c r="Z119" s="412"/>
      <c r="AA119" s="412"/>
      <c r="AB119" s="412"/>
    </row>
    <row r="120" spans="11:28" ht="12.75">
      <c r="K120" s="412"/>
      <c r="L120" s="412"/>
      <c r="M120" s="412"/>
      <c r="N120" s="412"/>
      <c r="O120" s="412"/>
      <c r="P120" s="412"/>
      <c r="Q120" s="412"/>
      <c r="R120" s="412"/>
      <c r="S120" s="412"/>
      <c r="T120" s="412"/>
      <c r="U120" s="412"/>
      <c r="V120" s="412"/>
      <c r="W120" s="412"/>
      <c r="X120" s="412"/>
      <c r="Y120" s="412"/>
      <c r="Z120" s="412"/>
      <c r="AA120" s="412"/>
      <c r="AB120" s="412"/>
    </row>
    <row r="121" spans="11:28" ht="12.75">
      <c r="K121" s="412"/>
      <c r="L121" s="412"/>
      <c r="M121" s="412"/>
      <c r="N121" s="412"/>
      <c r="O121" s="412"/>
      <c r="P121" s="412"/>
      <c r="Q121" s="412"/>
      <c r="R121" s="412"/>
      <c r="S121" s="412"/>
      <c r="T121" s="412"/>
      <c r="U121" s="412"/>
      <c r="V121" s="412"/>
      <c r="W121" s="412"/>
      <c r="X121" s="412"/>
      <c r="Y121" s="412"/>
      <c r="Z121" s="412"/>
      <c r="AA121" s="412"/>
      <c r="AB121" s="412"/>
    </row>
    <row r="122" spans="11:28" ht="12.75">
      <c r="K122" s="412"/>
      <c r="L122" s="412"/>
      <c r="M122" s="412"/>
      <c r="N122" s="412"/>
      <c r="O122" s="412"/>
      <c r="P122" s="412"/>
      <c r="Q122" s="412"/>
      <c r="R122" s="412"/>
      <c r="S122" s="412"/>
      <c r="T122" s="412"/>
      <c r="U122" s="412"/>
      <c r="V122" s="412"/>
      <c r="W122" s="412"/>
      <c r="X122" s="412"/>
      <c r="Y122" s="412"/>
      <c r="Z122" s="412"/>
      <c r="AA122" s="412"/>
      <c r="AB122" s="412"/>
    </row>
    <row r="123" spans="11:28" ht="12.75">
      <c r="K123" s="412"/>
      <c r="L123" s="412"/>
      <c r="M123" s="412"/>
      <c r="N123" s="412"/>
      <c r="O123" s="412"/>
      <c r="P123" s="412"/>
      <c r="Q123" s="412"/>
      <c r="R123" s="412"/>
      <c r="S123" s="412"/>
      <c r="T123" s="412"/>
      <c r="U123" s="412"/>
      <c r="V123" s="412"/>
      <c r="W123" s="412"/>
      <c r="X123" s="412"/>
      <c r="Y123" s="412"/>
      <c r="Z123" s="412"/>
      <c r="AA123" s="412"/>
      <c r="AB123" s="412"/>
    </row>
    <row r="124" spans="11:28" ht="12.75">
      <c r="K124" s="412"/>
      <c r="L124" s="412"/>
      <c r="M124" s="412"/>
      <c r="N124" s="412"/>
      <c r="O124" s="412"/>
      <c r="P124" s="412"/>
      <c r="Q124" s="412"/>
      <c r="R124" s="412"/>
      <c r="S124" s="412"/>
      <c r="T124" s="412"/>
      <c r="U124" s="412"/>
      <c r="V124" s="412"/>
      <c r="W124" s="412"/>
      <c r="X124" s="412"/>
      <c r="Y124" s="412"/>
      <c r="Z124" s="412"/>
      <c r="AA124" s="412"/>
      <c r="AB124" s="412"/>
    </row>
    <row r="125" spans="11:28" ht="12.75">
      <c r="K125" s="412"/>
      <c r="L125" s="412"/>
      <c r="M125" s="412"/>
      <c r="N125" s="412"/>
      <c r="O125" s="412"/>
      <c r="P125" s="412"/>
      <c r="Q125" s="412"/>
      <c r="R125" s="412"/>
      <c r="S125" s="412"/>
      <c r="T125" s="412"/>
      <c r="U125" s="412"/>
      <c r="V125" s="412"/>
      <c r="W125" s="412"/>
      <c r="X125" s="412"/>
      <c r="Y125" s="412"/>
      <c r="Z125" s="412"/>
      <c r="AA125" s="412"/>
      <c r="AB125" s="412"/>
    </row>
    <row r="126" spans="11:28" ht="12.75">
      <c r="K126" s="412"/>
      <c r="L126" s="412"/>
      <c r="M126" s="412"/>
      <c r="N126" s="412"/>
      <c r="O126" s="412"/>
      <c r="P126" s="412"/>
      <c r="Q126" s="412"/>
      <c r="R126" s="412"/>
      <c r="S126" s="412"/>
      <c r="T126" s="412"/>
      <c r="U126" s="412"/>
      <c r="V126" s="412"/>
      <c r="W126" s="412"/>
      <c r="X126" s="412"/>
      <c r="Y126" s="412"/>
      <c r="Z126" s="412"/>
      <c r="AA126" s="412"/>
      <c r="AB126" s="412"/>
    </row>
    <row r="127" spans="11:28" ht="12.75">
      <c r="K127" s="412"/>
      <c r="L127" s="412"/>
      <c r="M127" s="412"/>
      <c r="N127" s="412"/>
      <c r="O127" s="412"/>
      <c r="P127" s="412"/>
      <c r="Q127" s="412"/>
      <c r="R127" s="412"/>
      <c r="S127" s="412"/>
      <c r="T127" s="412"/>
      <c r="U127" s="412"/>
      <c r="V127" s="412"/>
      <c r="W127" s="412"/>
      <c r="X127" s="412"/>
      <c r="Y127" s="412"/>
      <c r="Z127" s="412"/>
      <c r="AA127" s="412"/>
      <c r="AB127" s="412"/>
    </row>
    <row r="128" spans="11:28" ht="12.75">
      <c r="K128" s="412"/>
      <c r="L128" s="412"/>
      <c r="M128" s="412"/>
      <c r="N128" s="412"/>
      <c r="O128" s="412"/>
      <c r="P128" s="412"/>
      <c r="Q128" s="412"/>
      <c r="R128" s="412"/>
      <c r="S128" s="412"/>
      <c r="T128" s="412"/>
      <c r="U128" s="412"/>
      <c r="V128" s="412"/>
      <c r="W128" s="412"/>
      <c r="X128" s="412"/>
      <c r="Y128" s="412"/>
      <c r="Z128" s="412"/>
      <c r="AA128" s="412"/>
      <c r="AB128" s="412"/>
    </row>
    <row r="129" spans="11:28" ht="12.75">
      <c r="K129" s="412"/>
      <c r="L129" s="412"/>
      <c r="M129" s="412"/>
      <c r="N129" s="412"/>
      <c r="O129" s="412"/>
      <c r="P129" s="412"/>
      <c r="Q129" s="412"/>
      <c r="R129" s="412"/>
      <c r="S129" s="412"/>
      <c r="T129" s="412"/>
      <c r="U129" s="412"/>
      <c r="V129" s="412"/>
      <c r="W129" s="412"/>
      <c r="X129" s="412"/>
      <c r="Y129" s="412"/>
      <c r="Z129" s="412"/>
      <c r="AA129" s="412"/>
      <c r="AB129" s="412"/>
    </row>
    <row r="130" spans="11:28" ht="12.75">
      <c r="K130" s="412"/>
      <c r="L130" s="412"/>
      <c r="M130" s="412"/>
      <c r="N130" s="412"/>
      <c r="O130" s="412"/>
      <c r="P130" s="412"/>
      <c r="Q130" s="412"/>
      <c r="R130" s="412"/>
      <c r="S130" s="412"/>
      <c r="T130" s="412"/>
      <c r="U130" s="412"/>
      <c r="V130" s="412"/>
      <c r="W130" s="412"/>
      <c r="X130" s="412"/>
      <c r="Y130" s="412"/>
      <c r="Z130" s="412"/>
      <c r="AA130" s="412"/>
      <c r="AB130" s="412"/>
    </row>
    <row r="131" spans="11:28" ht="12.75">
      <c r="K131" s="412"/>
      <c r="L131" s="412"/>
      <c r="M131" s="412"/>
      <c r="N131" s="412"/>
      <c r="O131" s="412"/>
      <c r="P131" s="412"/>
      <c r="Q131" s="412"/>
      <c r="R131" s="412"/>
      <c r="S131" s="412"/>
      <c r="T131" s="412"/>
      <c r="U131" s="412"/>
      <c r="V131" s="412"/>
      <c r="W131" s="412"/>
      <c r="X131" s="412"/>
      <c r="Y131" s="412"/>
      <c r="Z131" s="412"/>
      <c r="AA131" s="412"/>
      <c r="AB131" s="412"/>
    </row>
    <row r="132" spans="11:28" ht="12.75">
      <c r="K132" s="412"/>
      <c r="L132" s="412"/>
      <c r="M132" s="412"/>
      <c r="N132" s="412"/>
      <c r="O132" s="412"/>
      <c r="P132" s="412"/>
      <c r="Q132" s="412"/>
      <c r="R132" s="412"/>
      <c r="S132" s="412"/>
      <c r="T132" s="412"/>
      <c r="U132" s="412"/>
      <c r="V132" s="412"/>
      <c r="W132" s="412"/>
      <c r="X132" s="412"/>
      <c r="Y132" s="412"/>
      <c r="Z132" s="412"/>
      <c r="AA132" s="412"/>
      <c r="AB132" s="412"/>
    </row>
    <row r="133" spans="11:28" ht="12.75">
      <c r="K133" s="412"/>
      <c r="L133" s="412"/>
      <c r="M133" s="412"/>
      <c r="N133" s="412"/>
      <c r="O133" s="412"/>
      <c r="P133" s="412"/>
      <c r="Q133" s="412"/>
      <c r="R133" s="412"/>
      <c r="S133" s="412"/>
      <c r="T133" s="412"/>
      <c r="U133" s="412"/>
      <c r="V133" s="412"/>
      <c r="W133" s="412"/>
      <c r="X133" s="412"/>
      <c r="Y133" s="412"/>
      <c r="Z133" s="412"/>
      <c r="AA133" s="412"/>
      <c r="AB133" s="412"/>
    </row>
    <row r="134" spans="11:28" ht="12.75">
      <c r="K134" s="412"/>
      <c r="L134" s="412"/>
      <c r="M134" s="412"/>
      <c r="N134" s="412"/>
      <c r="O134" s="412"/>
      <c r="P134" s="412"/>
      <c r="Q134" s="412"/>
      <c r="R134" s="412"/>
      <c r="S134" s="412"/>
      <c r="T134" s="412"/>
      <c r="U134" s="412"/>
      <c r="V134" s="412"/>
      <c r="W134" s="412"/>
      <c r="X134" s="412"/>
      <c r="Y134" s="412"/>
      <c r="Z134" s="412"/>
      <c r="AA134" s="412"/>
      <c r="AB134" s="412"/>
    </row>
    <row r="135" spans="11:28" ht="12.75">
      <c r="K135" s="412"/>
      <c r="L135" s="412"/>
      <c r="M135" s="412"/>
      <c r="N135" s="412"/>
      <c r="O135" s="412"/>
      <c r="P135" s="412"/>
      <c r="Q135" s="412"/>
      <c r="R135" s="412"/>
      <c r="S135" s="412"/>
      <c r="T135" s="412"/>
      <c r="U135" s="412"/>
      <c r="V135" s="412"/>
      <c r="W135" s="412"/>
      <c r="X135" s="412"/>
      <c r="Y135" s="412"/>
      <c r="Z135" s="412"/>
      <c r="AA135" s="412"/>
      <c r="AB135" s="412"/>
    </row>
    <row r="136" spans="11:28" ht="12.75">
      <c r="K136" s="412"/>
      <c r="L136" s="412"/>
      <c r="M136" s="412"/>
      <c r="N136" s="412"/>
      <c r="O136" s="412"/>
      <c r="P136" s="412"/>
      <c r="Q136" s="412"/>
      <c r="R136" s="412"/>
      <c r="S136" s="412"/>
      <c r="T136" s="412"/>
      <c r="U136" s="412"/>
      <c r="V136" s="412"/>
      <c r="W136" s="412"/>
      <c r="X136" s="412"/>
      <c r="Y136" s="412"/>
      <c r="Z136" s="412"/>
      <c r="AA136" s="412"/>
      <c r="AB136" s="412"/>
    </row>
    <row r="137" spans="11:28" ht="12.75">
      <c r="K137" s="412"/>
      <c r="L137" s="412"/>
      <c r="M137" s="412"/>
      <c r="N137" s="412"/>
      <c r="O137" s="412"/>
      <c r="P137" s="412"/>
      <c r="Q137" s="412"/>
      <c r="R137" s="412"/>
      <c r="S137" s="412"/>
      <c r="T137" s="412"/>
      <c r="U137" s="412"/>
      <c r="V137" s="412"/>
      <c r="W137" s="412"/>
      <c r="X137" s="412"/>
      <c r="Y137" s="412"/>
      <c r="Z137" s="412"/>
      <c r="AA137" s="412"/>
      <c r="AB137" s="412"/>
    </row>
    <row r="138" spans="11:28" ht="12.75">
      <c r="K138" s="412"/>
      <c r="L138" s="412"/>
      <c r="M138" s="412"/>
      <c r="N138" s="412"/>
      <c r="O138" s="412"/>
      <c r="P138" s="412"/>
      <c r="Q138" s="412"/>
      <c r="R138" s="412"/>
      <c r="S138" s="412"/>
      <c r="T138" s="412"/>
      <c r="U138" s="412"/>
      <c r="V138" s="412"/>
      <c r="W138" s="412"/>
      <c r="X138" s="412"/>
      <c r="Y138" s="412"/>
      <c r="Z138" s="412"/>
      <c r="AA138" s="412"/>
      <c r="AB138" s="412"/>
    </row>
    <row r="139" spans="11:28" ht="12.75">
      <c r="K139" s="412"/>
      <c r="L139" s="412"/>
      <c r="M139" s="412"/>
      <c r="N139" s="412"/>
      <c r="O139" s="412"/>
      <c r="P139" s="412"/>
      <c r="Q139" s="412"/>
      <c r="R139" s="412"/>
      <c r="S139" s="412"/>
      <c r="T139" s="412"/>
      <c r="U139" s="412"/>
      <c r="V139" s="412"/>
      <c r="W139" s="412"/>
      <c r="X139" s="412"/>
      <c r="Y139" s="412"/>
      <c r="Z139" s="412"/>
      <c r="AA139" s="412"/>
      <c r="AB139" s="412"/>
    </row>
    <row r="140" spans="11:28" ht="12.75">
      <c r="K140" s="412"/>
      <c r="L140" s="412"/>
      <c r="M140" s="412"/>
      <c r="N140" s="412"/>
      <c r="O140" s="412"/>
      <c r="P140" s="412"/>
      <c r="Q140" s="412"/>
      <c r="R140" s="412"/>
      <c r="S140" s="412"/>
      <c r="T140" s="412"/>
      <c r="U140" s="412"/>
      <c r="V140" s="412"/>
      <c r="W140" s="412"/>
      <c r="X140" s="412"/>
      <c r="Y140" s="412"/>
      <c r="Z140" s="412"/>
      <c r="AA140" s="412"/>
      <c r="AB140" s="412"/>
    </row>
    <row r="141" spans="11:28" ht="12.75">
      <c r="K141" s="412"/>
      <c r="L141" s="412"/>
      <c r="M141" s="412"/>
      <c r="N141" s="412"/>
      <c r="O141" s="412"/>
      <c r="P141" s="412"/>
      <c r="Q141" s="412"/>
      <c r="R141" s="412"/>
      <c r="S141" s="412"/>
      <c r="T141" s="412"/>
      <c r="U141" s="412"/>
      <c r="V141" s="412"/>
      <c r="W141" s="412"/>
      <c r="X141" s="412"/>
      <c r="Y141" s="412"/>
      <c r="Z141" s="412"/>
      <c r="AA141" s="412"/>
      <c r="AB141" s="412"/>
    </row>
    <row r="142" spans="11:28" ht="12.75">
      <c r="K142" s="412"/>
      <c r="L142" s="412"/>
      <c r="M142" s="412"/>
      <c r="N142" s="412"/>
      <c r="O142" s="412"/>
      <c r="P142" s="412"/>
      <c r="Q142" s="412"/>
      <c r="R142" s="412"/>
      <c r="S142" s="412"/>
      <c r="T142" s="412"/>
      <c r="U142" s="412"/>
      <c r="V142" s="412"/>
      <c r="W142" s="412"/>
      <c r="X142" s="412"/>
      <c r="Y142" s="412"/>
      <c r="Z142" s="412"/>
      <c r="AA142" s="412"/>
      <c r="AB142" s="412"/>
    </row>
    <row r="143" spans="11:28" ht="12.75">
      <c r="K143" s="412"/>
      <c r="L143" s="412"/>
      <c r="M143" s="412"/>
      <c r="N143" s="412"/>
      <c r="O143" s="412"/>
      <c r="P143" s="412"/>
      <c r="Q143" s="412"/>
      <c r="R143" s="412"/>
      <c r="S143" s="412"/>
      <c r="T143" s="412"/>
      <c r="U143" s="412"/>
      <c r="V143" s="412"/>
      <c r="W143" s="412"/>
      <c r="X143" s="412"/>
      <c r="Y143" s="412"/>
      <c r="Z143" s="412"/>
      <c r="AA143" s="412"/>
      <c r="AB143" s="412"/>
    </row>
    <row r="144" spans="11:28" ht="12.75">
      <c r="K144" s="412"/>
      <c r="L144" s="412"/>
      <c r="M144" s="412"/>
      <c r="N144" s="412"/>
      <c r="O144" s="412"/>
      <c r="P144" s="412"/>
      <c r="Q144" s="412"/>
      <c r="R144" s="412"/>
      <c r="S144" s="412"/>
      <c r="T144" s="412"/>
      <c r="U144" s="412"/>
      <c r="V144" s="412"/>
      <c r="W144" s="412"/>
      <c r="X144" s="412"/>
      <c r="Y144" s="412"/>
      <c r="Z144" s="412"/>
      <c r="AA144" s="412"/>
      <c r="AB144" s="412"/>
    </row>
    <row r="145" spans="11:28" ht="12.75">
      <c r="K145" s="412"/>
      <c r="L145" s="412"/>
      <c r="M145" s="412"/>
      <c r="N145" s="412"/>
      <c r="O145" s="412"/>
      <c r="P145" s="412"/>
      <c r="Q145" s="412"/>
      <c r="R145" s="412"/>
      <c r="S145" s="412"/>
      <c r="T145" s="412"/>
      <c r="U145" s="412"/>
      <c r="V145" s="412"/>
      <c r="W145" s="412"/>
      <c r="X145" s="412"/>
      <c r="Y145" s="412"/>
      <c r="Z145" s="412"/>
      <c r="AA145" s="412"/>
      <c r="AB145" s="412"/>
    </row>
    <row r="146" spans="11:28" ht="12.75">
      <c r="K146" s="412"/>
      <c r="L146" s="412"/>
      <c r="M146" s="412"/>
      <c r="N146" s="412"/>
      <c r="O146" s="412"/>
      <c r="P146" s="412"/>
      <c r="Q146" s="412"/>
      <c r="R146" s="412"/>
      <c r="S146" s="412"/>
      <c r="T146" s="412"/>
      <c r="U146" s="412"/>
      <c r="V146" s="412"/>
      <c r="W146" s="412"/>
      <c r="X146" s="412"/>
      <c r="Y146" s="412"/>
      <c r="Z146" s="412"/>
      <c r="AA146" s="412"/>
      <c r="AB146" s="412"/>
    </row>
    <row r="147" spans="11:28" ht="12.75">
      <c r="K147" s="412"/>
      <c r="L147" s="412"/>
      <c r="M147" s="412"/>
      <c r="N147" s="412"/>
      <c r="O147" s="412"/>
      <c r="P147" s="412"/>
      <c r="Q147" s="412"/>
      <c r="R147" s="412"/>
      <c r="S147" s="412"/>
      <c r="T147" s="412"/>
      <c r="U147" s="412"/>
      <c r="V147" s="412"/>
      <c r="W147" s="412"/>
      <c r="X147" s="412"/>
      <c r="Y147" s="412"/>
      <c r="Z147" s="412"/>
      <c r="AA147" s="412"/>
      <c r="AB147" s="412"/>
    </row>
  </sheetData>
  <mergeCells count="1">
    <mergeCell ref="K7:X7"/>
  </mergeCells>
  <printOptions/>
  <pageMargins left="0.75" right="0.75" top="1" bottom="1" header="0.5" footer="0.5"/>
  <pageSetup fitToHeight="0" fitToWidth="1" horizontalDpi="600" verticalDpi="600" orientation="landscape" scale="61" r:id="rId1"/>
</worksheet>
</file>

<file path=xl/worksheets/sheet6.xml><?xml version="1.0" encoding="utf-8"?>
<worksheet xmlns="http://schemas.openxmlformats.org/spreadsheetml/2006/main" xmlns:r="http://schemas.openxmlformats.org/officeDocument/2006/relationships">
  <dimension ref="A1:AB152"/>
  <sheetViews>
    <sheetView workbookViewId="0" topLeftCell="A1">
      <pane xSplit="5070" ySplit="3930" topLeftCell="I13" activePane="topLeft" state="split"/>
      <selection pane="topLeft" activeCell="C5" sqref="C5"/>
      <selection pane="topRight" activeCell="G8" sqref="G8"/>
      <selection pane="bottomLeft" activeCell="E99" sqref="E99"/>
      <selection pane="bottomRight" activeCell="J11" sqref="J11:W25"/>
    </sheetView>
  </sheetViews>
  <sheetFormatPr defaultColWidth="9.140625" defaultRowHeight="12.75"/>
  <cols>
    <col min="1" max="1" width="0.9921875" style="0" customWidth="1"/>
    <col min="2" max="2" width="2.421875" style="0" customWidth="1"/>
    <col min="3" max="3" width="6.00390625" style="416" customWidth="1"/>
    <col min="4" max="4" width="1.1484375" style="0" customWidth="1"/>
    <col min="5" max="5" width="34.00390625" style="421" customWidth="1"/>
    <col min="6" max="6" width="3.140625" style="416" customWidth="1"/>
    <col min="7" max="7" width="43.00390625" style="448" customWidth="1"/>
    <col min="8" max="8" width="20.140625" style="421" customWidth="1"/>
    <col min="9" max="9" width="8.7109375" style="421" customWidth="1"/>
    <col min="10" max="10" width="8.00390625" style="421" customWidth="1"/>
    <col min="11" max="27" width="3.7109375" style="0" customWidth="1"/>
    <col min="28" max="28" width="6.7109375" style="0" customWidth="1"/>
  </cols>
  <sheetData>
    <row r="1" spans="3:10" ht="15.75">
      <c r="C1" s="415" t="s">
        <v>334</v>
      </c>
      <c r="D1" s="382"/>
      <c r="E1" s="422"/>
      <c r="F1" s="415" t="s">
        <v>335</v>
      </c>
      <c r="G1" s="442"/>
      <c r="H1" s="420">
        <f ca="1">NOW()</f>
        <v>37239.6931318287</v>
      </c>
      <c r="I1" s="420"/>
      <c r="J1" s="420"/>
    </row>
    <row r="3" ht="18">
      <c r="C3" s="425" t="s">
        <v>425</v>
      </c>
    </row>
    <row r="5" ht="15.75">
      <c r="C5" s="415" t="s">
        <v>507</v>
      </c>
    </row>
    <row r="7" spans="2:24" ht="12.75">
      <c r="B7" s="408">
        <v>1</v>
      </c>
      <c r="C7" s="382" t="s">
        <v>371</v>
      </c>
      <c r="D7" s="408"/>
      <c r="E7" s="444"/>
      <c r="F7" s="417"/>
      <c r="G7" s="423"/>
      <c r="K7" s="461" t="s">
        <v>333</v>
      </c>
      <c r="L7" s="461"/>
      <c r="M7" s="461"/>
      <c r="N7" s="461"/>
      <c r="O7" s="461"/>
      <c r="P7" s="461"/>
      <c r="Q7" s="461"/>
      <c r="R7" s="461"/>
      <c r="S7" s="461"/>
      <c r="T7" s="461"/>
      <c r="U7" s="461"/>
      <c r="V7" s="461"/>
      <c r="W7" s="461"/>
      <c r="X7" s="461"/>
    </row>
    <row r="8" spans="1:28" ht="77.25">
      <c r="A8" s="408"/>
      <c r="B8" s="409"/>
      <c r="C8" s="424" t="s">
        <v>329</v>
      </c>
      <c r="D8" s="5"/>
      <c r="E8" s="187" t="s">
        <v>328</v>
      </c>
      <c r="F8" s="410" t="s">
        <v>350</v>
      </c>
      <c r="G8" s="414" t="s">
        <v>330</v>
      </c>
      <c r="H8" s="187" t="s">
        <v>331</v>
      </c>
      <c r="I8" s="5" t="s">
        <v>351</v>
      </c>
      <c r="J8" s="5" t="s">
        <v>352</v>
      </c>
      <c r="K8" s="410" t="s">
        <v>205</v>
      </c>
      <c r="L8" s="410" t="s">
        <v>207</v>
      </c>
      <c r="M8" s="410" t="s">
        <v>208</v>
      </c>
      <c r="N8" s="410" t="s">
        <v>209</v>
      </c>
      <c r="O8" s="410" t="s">
        <v>8</v>
      </c>
      <c r="P8" s="410" t="s">
        <v>206</v>
      </c>
      <c r="Q8" s="410" t="s">
        <v>214</v>
      </c>
      <c r="S8" s="411" t="s">
        <v>5</v>
      </c>
      <c r="T8" s="410" t="s">
        <v>213</v>
      </c>
      <c r="U8" s="410" t="s">
        <v>7</v>
      </c>
      <c r="V8" s="410" t="s">
        <v>211</v>
      </c>
      <c r="W8" s="410" t="s">
        <v>210</v>
      </c>
      <c r="X8" s="410" t="s">
        <v>212</v>
      </c>
      <c r="Y8" s="410" t="s">
        <v>6</v>
      </c>
      <c r="Z8" s="410" t="s">
        <v>215</v>
      </c>
      <c r="AB8" s="411" t="s">
        <v>332</v>
      </c>
    </row>
    <row r="9" spans="1:28" ht="12.75">
      <c r="A9" s="408"/>
      <c r="B9" s="409"/>
      <c r="D9" s="279"/>
      <c r="G9" s="423"/>
      <c r="K9" s="412"/>
      <c r="L9" s="412"/>
      <c r="M9" s="412"/>
      <c r="N9" s="412"/>
      <c r="O9" s="412"/>
      <c r="P9" s="412"/>
      <c r="Q9" s="412"/>
      <c r="R9" s="412"/>
      <c r="S9" s="412"/>
      <c r="T9" s="412"/>
      <c r="U9" s="412"/>
      <c r="V9" s="412"/>
      <c r="W9" s="412"/>
      <c r="X9" s="412"/>
      <c r="Y9" s="412"/>
      <c r="Z9" s="412"/>
      <c r="AA9" s="412"/>
      <c r="AB9" s="412"/>
    </row>
    <row r="10" spans="1:28" ht="12.75">
      <c r="A10" s="408"/>
      <c r="B10" s="409"/>
      <c r="C10" s="418">
        <v>110</v>
      </c>
      <c r="D10" s="279"/>
      <c r="E10" s="422" t="s">
        <v>284</v>
      </c>
      <c r="F10" s="418"/>
      <c r="G10" s="423"/>
      <c r="K10" s="412"/>
      <c r="L10" s="412"/>
      <c r="M10" s="412"/>
      <c r="N10" s="412"/>
      <c r="O10" s="412"/>
      <c r="P10" s="412"/>
      <c r="Q10" s="412"/>
      <c r="R10" s="412"/>
      <c r="S10" s="412"/>
      <c r="T10" s="412"/>
      <c r="U10" s="412"/>
      <c r="V10" s="412"/>
      <c r="W10" s="412"/>
      <c r="X10" s="412"/>
      <c r="Y10" s="412"/>
      <c r="Z10" s="412"/>
      <c r="AA10" s="412"/>
      <c r="AB10" s="412"/>
    </row>
    <row r="11" spans="1:28" ht="25.5">
      <c r="A11" s="408"/>
      <c r="B11" s="409"/>
      <c r="C11" s="416">
        <v>111</v>
      </c>
      <c r="D11" s="279"/>
      <c r="E11" s="421" t="s">
        <v>285</v>
      </c>
      <c r="F11" s="416" t="s">
        <v>339</v>
      </c>
      <c r="G11" s="423" t="s">
        <v>436</v>
      </c>
      <c r="H11" s="421" t="s">
        <v>438</v>
      </c>
      <c r="K11" s="412"/>
      <c r="L11" s="412"/>
      <c r="M11" s="412"/>
      <c r="N11" s="412"/>
      <c r="O11" s="412"/>
      <c r="P11" s="412"/>
      <c r="Q11" s="412"/>
      <c r="R11" s="412"/>
      <c r="S11" s="412"/>
      <c r="T11" s="412"/>
      <c r="U11" s="412"/>
      <c r="V11" s="412"/>
      <c r="W11" s="412"/>
      <c r="X11" s="412"/>
      <c r="Y11" s="412"/>
      <c r="Z11" s="412"/>
      <c r="AA11" s="412"/>
      <c r="AB11" s="412"/>
    </row>
    <row r="12" spans="1:28" ht="25.5">
      <c r="A12" s="408"/>
      <c r="B12" s="409"/>
      <c r="D12" s="279"/>
      <c r="F12" s="416" t="s">
        <v>340</v>
      </c>
      <c r="G12" s="423" t="s">
        <v>437</v>
      </c>
      <c r="H12" s="421" t="s">
        <v>438</v>
      </c>
      <c r="K12" s="412"/>
      <c r="L12" s="412"/>
      <c r="M12" s="412"/>
      <c r="N12" s="412"/>
      <c r="O12" s="412"/>
      <c r="P12" s="412"/>
      <c r="Q12" s="412"/>
      <c r="R12" s="412"/>
      <c r="S12" s="412"/>
      <c r="T12" s="412"/>
      <c r="U12" s="412"/>
      <c r="V12" s="412"/>
      <c r="W12" s="412"/>
      <c r="X12" s="412"/>
      <c r="Y12" s="412"/>
      <c r="Z12" s="412"/>
      <c r="AA12" s="412"/>
      <c r="AB12" s="412"/>
    </row>
    <row r="13" spans="1:28" ht="12.75">
      <c r="A13" s="408"/>
      <c r="B13" s="409"/>
      <c r="D13" s="279"/>
      <c r="K13" s="412"/>
      <c r="L13" s="412"/>
      <c r="M13" s="412"/>
      <c r="N13" s="412"/>
      <c r="O13" s="412"/>
      <c r="P13" s="412"/>
      <c r="Q13" s="412"/>
      <c r="R13" s="412"/>
      <c r="S13" s="412"/>
      <c r="T13" s="412"/>
      <c r="U13" s="412"/>
      <c r="V13" s="412"/>
      <c r="W13" s="412"/>
      <c r="X13" s="412"/>
      <c r="Y13" s="412"/>
      <c r="Z13" s="412"/>
      <c r="AA13" s="412"/>
      <c r="AB13" s="412"/>
    </row>
    <row r="14" spans="1:28" ht="12.75">
      <c r="A14" s="408"/>
      <c r="B14" s="409"/>
      <c r="C14" s="416">
        <v>112</v>
      </c>
      <c r="D14" s="279"/>
      <c r="E14" s="421" t="s">
        <v>286</v>
      </c>
      <c r="F14" s="416" t="s">
        <v>339</v>
      </c>
      <c r="G14" s="423" t="s">
        <v>439</v>
      </c>
      <c r="H14" s="421" t="s">
        <v>440</v>
      </c>
      <c r="K14" s="412"/>
      <c r="L14" s="412"/>
      <c r="M14" s="412"/>
      <c r="N14" s="412"/>
      <c r="O14" s="412"/>
      <c r="P14" s="412"/>
      <c r="Q14" s="412"/>
      <c r="R14" s="412"/>
      <c r="S14" s="412"/>
      <c r="T14" s="412"/>
      <c r="U14" s="412"/>
      <c r="V14" s="412"/>
      <c r="W14" s="412"/>
      <c r="X14" s="412"/>
      <c r="Y14" s="412"/>
      <c r="Z14" s="412"/>
      <c r="AA14" s="412"/>
      <c r="AB14" s="412"/>
    </row>
    <row r="15" spans="1:28" ht="12.75">
      <c r="A15" s="408"/>
      <c r="B15" s="409"/>
      <c r="D15" s="279"/>
      <c r="G15" s="423"/>
      <c r="K15" s="412"/>
      <c r="L15" s="412"/>
      <c r="M15" s="412"/>
      <c r="N15" s="412"/>
      <c r="O15" s="412"/>
      <c r="P15" s="412"/>
      <c r="Q15" s="412"/>
      <c r="R15" s="412"/>
      <c r="S15" s="412"/>
      <c r="T15" s="412"/>
      <c r="U15" s="412"/>
      <c r="V15" s="412"/>
      <c r="W15" s="412"/>
      <c r="X15" s="412"/>
      <c r="Y15" s="412"/>
      <c r="Z15" s="412"/>
      <c r="AA15" s="412"/>
      <c r="AB15" s="412"/>
    </row>
    <row r="16" spans="1:28" ht="12.75">
      <c r="A16" s="408"/>
      <c r="B16" s="409"/>
      <c r="C16" s="416">
        <v>113</v>
      </c>
      <c r="D16" s="279"/>
      <c r="E16" s="421" t="s">
        <v>287</v>
      </c>
      <c r="G16" s="423" t="s">
        <v>441</v>
      </c>
      <c r="H16" s="421" t="s">
        <v>442</v>
      </c>
      <c r="K16" s="412"/>
      <c r="L16" s="412"/>
      <c r="M16" s="412"/>
      <c r="N16" s="412"/>
      <c r="O16" s="412"/>
      <c r="P16" s="412"/>
      <c r="Q16" s="412"/>
      <c r="R16" s="412"/>
      <c r="S16" s="412"/>
      <c r="T16" s="412"/>
      <c r="U16" s="412"/>
      <c r="V16" s="412"/>
      <c r="W16" s="412"/>
      <c r="X16" s="412"/>
      <c r="Y16" s="412"/>
      <c r="Z16" s="412"/>
      <c r="AA16" s="412"/>
      <c r="AB16" s="412"/>
    </row>
    <row r="17" spans="1:28" ht="27" customHeight="1">
      <c r="A17" s="408"/>
      <c r="B17" s="409"/>
      <c r="C17" s="416">
        <v>114</v>
      </c>
      <c r="D17" s="279"/>
      <c r="E17" s="421" t="s">
        <v>288</v>
      </c>
      <c r="F17" s="416" t="s">
        <v>339</v>
      </c>
      <c r="G17" s="423" t="s">
        <v>443</v>
      </c>
      <c r="H17" s="421" t="s">
        <v>384</v>
      </c>
      <c r="K17" s="412"/>
      <c r="L17" s="412"/>
      <c r="M17" s="412"/>
      <c r="N17" s="412"/>
      <c r="O17" s="412"/>
      <c r="P17" s="412"/>
      <c r="Q17" s="412"/>
      <c r="R17" s="412"/>
      <c r="S17" s="412"/>
      <c r="T17" s="412"/>
      <c r="U17" s="412"/>
      <c r="V17" s="412"/>
      <c r="W17" s="412"/>
      <c r="X17" s="412"/>
      <c r="Y17" s="412"/>
      <c r="Z17" s="412"/>
      <c r="AA17" s="412"/>
      <c r="AB17" s="412"/>
    </row>
    <row r="18" spans="1:28" ht="12.75">
      <c r="A18" s="408"/>
      <c r="B18" s="409"/>
      <c r="C18" s="416">
        <v>115</v>
      </c>
      <c r="D18" s="279"/>
      <c r="E18" s="421" t="s">
        <v>289</v>
      </c>
      <c r="G18" s="423"/>
      <c r="K18" s="412"/>
      <c r="L18" s="412"/>
      <c r="M18" s="412"/>
      <c r="N18" s="412"/>
      <c r="O18" s="412"/>
      <c r="P18" s="412"/>
      <c r="Q18" s="412"/>
      <c r="R18" s="412"/>
      <c r="S18" s="412"/>
      <c r="T18" s="412"/>
      <c r="U18" s="412"/>
      <c r="V18" s="412"/>
      <c r="W18" s="412"/>
      <c r="X18" s="412"/>
      <c r="Y18" s="412"/>
      <c r="Z18" s="412"/>
      <c r="AA18" s="412"/>
      <c r="AB18" s="412"/>
    </row>
    <row r="19" spans="1:28" ht="25.5">
      <c r="A19" s="408"/>
      <c r="B19" s="409"/>
      <c r="C19" s="416">
        <v>116</v>
      </c>
      <c r="D19" s="279"/>
      <c r="E19" s="421" t="s">
        <v>290</v>
      </c>
      <c r="F19" s="416" t="s">
        <v>339</v>
      </c>
      <c r="G19" s="423" t="s">
        <v>444</v>
      </c>
      <c r="H19" s="421" t="s">
        <v>384</v>
      </c>
      <c r="K19" s="412"/>
      <c r="L19" s="412"/>
      <c r="M19" s="412"/>
      <c r="N19" s="412"/>
      <c r="O19" s="412"/>
      <c r="P19" s="412"/>
      <c r="Q19" s="412"/>
      <c r="R19" s="412"/>
      <c r="S19" s="412"/>
      <c r="T19" s="412"/>
      <c r="U19" s="412"/>
      <c r="V19" s="412"/>
      <c r="W19" s="412"/>
      <c r="X19" s="412"/>
      <c r="Y19" s="412"/>
      <c r="Z19" s="412"/>
      <c r="AA19" s="412"/>
      <c r="AB19" s="412"/>
    </row>
    <row r="20" spans="1:28" ht="12.75">
      <c r="A20" s="408"/>
      <c r="B20" s="409"/>
      <c r="D20" s="279"/>
      <c r="G20" s="423"/>
      <c r="K20" s="412"/>
      <c r="L20" s="412"/>
      <c r="M20" s="412"/>
      <c r="N20" s="412"/>
      <c r="O20" s="412"/>
      <c r="P20" s="412"/>
      <c r="Q20" s="412"/>
      <c r="R20" s="412"/>
      <c r="S20" s="412"/>
      <c r="T20" s="412"/>
      <c r="U20" s="412"/>
      <c r="V20" s="412"/>
      <c r="W20" s="412"/>
      <c r="X20" s="412"/>
      <c r="Y20" s="412"/>
      <c r="Z20" s="412"/>
      <c r="AA20" s="412"/>
      <c r="AB20" s="412"/>
    </row>
    <row r="21" spans="1:28" ht="12.75">
      <c r="A21" s="408"/>
      <c r="B21" s="409"/>
      <c r="C21" s="416">
        <v>117</v>
      </c>
      <c r="D21" s="279"/>
      <c r="E21" s="421" t="s">
        <v>291</v>
      </c>
      <c r="G21" s="423"/>
      <c r="K21" s="412"/>
      <c r="L21" s="412"/>
      <c r="M21" s="412"/>
      <c r="N21" s="412"/>
      <c r="O21" s="412"/>
      <c r="P21" s="412"/>
      <c r="Q21" s="412"/>
      <c r="R21" s="412"/>
      <c r="S21" s="412"/>
      <c r="T21" s="412"/>
      <c r="U21" s="412"/>
      <c r="V21" s="412"/>
      <c r="W21" s="412"/>
      <c r="X21" s="412"/>
      <c r="Y21" s="412"/>
      <c r="Z21" s="412"/>
      <c r="AA21" s="412"/>
      <c r="AB21" s="412"/>
    </row>
    <row r="22" spans="1:28" ht="12.75">
      <c r="A22" s="408"/>
      <c r="B22" s="409"/>
      <c r="C22" s="418"/>
      <c r="D22" s="279"/>
      <c r="G22" s="423"/>
      <c r="K22" s="412"/>
      <c r="L22" s="412"/>
      <c r="M22" s="412"/>
      <c r="N22" s="412"/>
      <c r="O22" s="412"/>
      <c r="P22" s="412"/>
      <c r="Q22" s="412"/>
      <c r="R22" s="412"/>
      <c r="S22" s="412"/>
      <c r="T22" s="412"/>
      <c r="U22" s="412"/>
      <c r="V22" s="412"/>
      <c r="W22" s="412"/>
      <c r="X22" s="412"/>
      <c r="Y22" s="412"/>
      <c r="Z22" s="412"/>
      <c r="AA22" s="412"/>
      <c r="AB22" s="412"/>
    </row>
    <row r="23" spans="1:28" ht="12.75">
      <c r="A23" s="408"/>
      <c r="B23" s="409"/>
      <c r="C23" s="418">
        <v>120</v>
      </c>
      <c r="D23" s="279"/>
      <c r="E23" s="422" t="s">
        <v>292</v>
      </c>
      <c r="F23" s="418"/>
      <c r="G23" s="423"/>
      <c r="K23" s="412"/>
      <c r="L23" s="412"/>
      <c r="M23" s="412"/>
      <c r="N23" s="412"/>
      <c r="O23" s="412"/>
      <c r="P23" s="412"/>
      <c r="Q23" s="412"/>
      <c r="R23" s="412"/>
      <c r="S23" s="412"/>
      <c r="T23" s="412"/>
      <c r="U23" s="412"/>
      <c r="V23" s="412"/>
      <c r="W23" s="412"/>
      <c r="X23" s="412"/>
      <c r="Y23" s="412"/>
      <c r="Z23" s="412"/>
      <c r="AA23" s="412"/>
      <c r="AB23" s="412"/>
    </row>
    <row r="24" spans="1:28" ht="25.5">
      <c r="A24" s="408"/>
      <c r="B24" s="409"/>
      <c r="C24" s="416">
        <v>121</v>
      </c>
      <c r="D24" s="279"/>
      <c r="E24" s="421" t="s">
        <v>293</v>
      </c>
      <c r="F24" s="416" t="s">
        <v>339</v>
      </c>
      <c r="G24" s="423" t="s">
        <v>426</v>
      </c>
      <c r="H24" s="421" t="s">
        <v>427</v>
      </c>
      <c r="K24" s="412"/>
      <c r="L24" s="412"/>
      <c r="M24" s="412"/>
      <c r="N24" s="412"/>
      <c r="O24" s="412"/>
      <c r="P24" s="412"/>
      <c r="Q24" s="412"/>
      <c r="R24" s="412"/>
      <c r="S24" s="412"/>
      <c r="T24" s="412"/>
      <c r="U24" s="412"/>
      <c r="V24" s="412"/>
      <c r="W24" s="412"/>
      <c r="X24" s="412"/>
      <c r="Y24" s="412"/>
      <c r="Z24" s="412"/>
      <c r="AA24" s="412"/>
      <c r="AB24" s="412"/>
    </row>
    <row r="25" spans="1:28" ht="25.5">
      <c r="A25" s="408"/>
      <c r="B25" s="409"/>
      <c r="D25" s="279"/>
      <c r="F25" s="416" t="s">
        <v>340</v>
      </c>
      <c r="G25" s="423" t="s">
        <v>433</v>
      </c>
      <c r="H25" s="421" t="s">
        <v>430</v>
      </c>
      <c r="K25" s="412"/>
      <c r="L25" s="412"/>
      <c r="M25" s="412"/>
      <c r="N25" s="412"/>
      <c r="O25" s="412"/>
      <c r="P25" s="412"/>
      <c r="Q25" s="412"/>
      <c r="R25" s="412"/>
      <c r="S25" s="412"/>
      <c r="T25" s="412"/>
      <c r="U25" s="412"/>
      <c r="V25" s="412"/>
      <c r="W25" s="412"/>
      <c r="X25" s="412"/>
      <c r="Y25" s="412"/>
      <c r="Z25" s="412"/>
      <c r="AA25" s="412"/>
      <c r="AB25" s="412"/>
    </row>
    <row r="26" spans="1:28" ht="25.5">
      <c r="A26" s="408"/>
      <c r="B26" s="409"/>
      <c r="D26" s="279"/>
      <c r="F26" s="416" t="s">
        <v>358</v>
      </c>
      <c r="G26" s="423" t="s">
        <v>428</v>
      </c>
      <c r="H26" s="421" t="s">
        <v>431</v>
      </c>
      <c r="K26" s="412"/>
      <c r="L26" s="412"/>
      <c r="M26" s="412"/>
      <c r="N26" s="412"/>
      <c r="O26" s="412"/>
      <c r="P26" s="412"/>
      <c r="Q26" s="412"/>
      <c r="R26" s="412"/>
      <c r="S26" s="412"/>
      <c r="T26" s="412"/>
      <c r="U26" s="412"/>
      <c r="V26" s="412"/>
      <c r="W26" s="412"/>
      <c r="X26" s="412"/>
      <c r="Y26" s="412"/>
      <c r="Z26" s="412"/>
      <c r="AA26" s="412"/>
      <c r="AB26" s="412"/>
    </row>
    <row r="27" spans="1:28" ht="25.5">
      <c r="A27" s="408"/>
      <c r="B27" s="409"/>
      <c r="D27" s="279"/>
      <c r="F27" s="416" t="s">
        <v>364</v>
      </c>
      <c r="G27" s="423" t="s">
        <v>474</v>
      </c>
      <c r="H27" s="421" t="s">
        <v>384</v>
      </c>
      <c r="K27" s="412"/>
      <c r="L27" s="412"/>
      <c r="M27" s="412"/>
      <c r="N27" s="412"/>
      <c r="O27" s="412"/>
      <c r="P27" s="412"/>
      <c r="Q27" s="412"/>
      <c r="R27" s="412"/>
      <c r="S27" s="412"/>
      <c r="T27" s="412"/>
      <c r="U27" s="412"/>
      <c r="V27" s="412"/>
      <c r="W27" s="412"/>
      <c r="X27" s="412"/>
      <c r="Y27" s="412"/>
      <c r="Z27" s="412"/>
      <c r="AA27" s="412"/>
      <c r="AB27" s="412"/>
    </row>
    <row r="28" spans="1:28" ht="12.75">
      <c r="A28" s="408"/>
      <c r="B28" s="409"/>
      <c r="D28" s="279"/>
      <c r="G28" s="423"/>
      <c r="K28" s="412"/>
      <c r="L28" s="412"/>
      <c r="M28" s="412"/>
      <c r="N28" s="412"/>
      <c r="O28" s="412"/>
      <c r="P28" s="412"/>
      <c r="Q28" s="412"/>
      <c r="R28" s="412"/>
      <c r="S28" s="412"/>
      <c r="T28" s="412"/>
      <c r="U28" s="412"/>
      <c r="V28" s="412"/>
      <c r="W28" s="412"/>
      <c r="X28" s="412"/>
      <c r="Y28" s="412"/>
      <c r="Z28" s="412"/>
      <c r="AA28" s="412"/>
      <c r="AB28" s="412"/>
    </row>
    <row r="29" spans="1:28" ht="25.5">
      <c r="A29" s="408"/>
      <c r="B29" s="409"/>
      <c r="C29" s="416">
        <v>122</v>
      </c>
      <c r="D29" s="279"/>
      <c r="E29" s="421" t="s">
        <v>294</v>
      </c>
      <c r="F29" s="416" t="s">
        <v>339</v>
      </c>
      <c r="G29" s="423" t="s">
        <v>432</v>
      </c>
      <c r="H29" s="421" t="s">
        <v>430</v>
      </c>
      <c r="K29" s="412"/>
      <c r="L29" s="412"/>
      <c r="M29" s="412"/>
      <c r="N29" s="412"/>
      <c r="O29" s="412"/>
      <c r="P29" s="412"/>
      <c r="Q29" s="412"/>
      <c r="R29" s="412"/>
      <c r="S29" s="412"/>
      <c r="T29" s="412"/>
      <c r="U29" s="412"/>
      <c r="V29" s="412"/>
      <c r="W29" s="412"/>
      <c r="X29" s="412"/>
      <c r="Y29" s="412"/>
      <c r="Z29" s="412"/>
      <c r="AA29" s="412"/>
      <c r="AB29" s="412"/>
    </row>
    <row r="30" spans="1:28" ht="12.75">
      <c r="A30" s="408"/>
      <c r="B30" s="409"/>
      <c r="D30" s="279"/>
      <c r="G30" s="423"/>
      <c r="K30" s="412"/>
      <c r="L30" s="412"/>
      <c r="M30" s="412"/>
      <c r="N30" s="412"/>
      <c r="O30" s="412"/>
      <c r="P30" s="412"/>
      <c r="Q30" s="412"/>
      <c r="R30" s="412"/>
      <c r="S30" s="412"/>
      <c r="T30" s="412"/>
      <c r="U30" s="412"/>
      <c r="V30" s="412"/>
      <c r="W30" s="412"/>
      <c r="X30" s="412"/>
      <c r="Y30" s="412"/>
      <c r="Z30" s="412"/>
      <c r="AA30" s="412"/>
      <c r="AB30" s="412"/>
    </row>
    <row r="31" spans="1:28" ht="12.75">
      <c r="A31" s="408"/>
      <c r="B31" s="409"/>
      <c r="C31" s="416">
        <v>123</v>
      </c>
      <c r="D31" s="279"/>
      <c r="E31" s="421" t="s">
        <v>295</v>
      </c>
      <c r="F31" s="416" t="s">
        <v>339</v>
      </c>
      <c r="G31" s="423" t="s">
        <v>429</v>
      </c>
      <c r="H31" s="421" t="s">
        <v>384</v>
      </c>
      <c r="K31" s="412"/>
      <c r="L31" s="412"/>
      <c r="M31" s="412"/>
      <c r="N31" s="412"/>
      <c r="O31" s="412"/>
      <c r="P31" s="412"/>
      <c r="Q31" s="412"/>
      <c r="R31" s="412"/>
      <c r="S31" s="412"/>
      <c r="T31" s="412"/>
      <c r="U31" s="412"/>
      <c r="V31" s="412"/>
      <c r="W31" s="412"/>
      <c r="X31" s="412"/>
      <c r="Y31" s="412"/>
      <c r="Z31" s="412"/>
      <c r="AA31" s="412"/>
      <c r="AB31" s="412"/>
    </row>
    <row r="32" spans="1:28" ht="12.75">
      <c r="A32" s="408"/>
      <c r="B32" s="409"/>
      <c r="D32" s="279"/>
      <c r="G32" s="423"/>
      <c r="K32" s="412"/>
      <c r="L32" s="412"/>
      <c r="M32" s="412"/>
      <c r="N32" s="412"/>
      <c r="O32" s="412"/>
      <c r="P32" s="412"/>
      <c r="Q32" s="412"/>
      <c r="R32" s="412"/>
      <c r="S32" s="412"/>
      <c r="T32" s="412"/>
      <c r="U32" s="412"/>
      <c r="V32" s="412"/>
      <c r="W32" s="412"/>
      <c r="X32" s="412"/>
      <c r="Y32" s="412"/>
      <c r="Z32" s="412"/>
      <c r="AA32" s="412"/>
      <c r="AB32" s="412"/>
    </row>
    <row r="33" spans="1:28" ht="25.5">
      <c r="A33" s="408"/>
      <c r="B33" s="409"/>
      <c r="C33" s="416">
        <v>124</v>
      </c>
      <c r="D33" s="279"/>
      <c r="E33" s="421" t="s">
        <v>296</v>
      </c>
      <c r="F33" s="416" t="s">
        <v>339</v>
      </c>
      <c r="G33" s="423" t="s">
        <v>434</v>
      </c>
      <c r="H33" s="421" t="s">
        <v>384</v>
      </c>
      <c r="K33" s="412"/>
      <c r="L33" s="412"/>
      <c r="M33" s="412"/>
      <c r="N33" s="412"/>
      <c r="O33" s="412"/>
      <c r="P33" s="412"/>
      <c r="Q33" s="412"/>
      <c r="R33" s="412"/>
      <c r="S33" s="412"/>
      <c r="T33" s="412"/>
      <c r="U33" s="412"/>
      <c r="V33" s="412"/>
      <c r="W33" s="412"/>
      <c r="X33" s="412"/>
      <c r="Y33" s="412"/>
      <c r="Z33" s="412"/>
      <c r="AA33" s="412"/>
      <c r="AB33" s="412"/>
    </row>
    <row r="34" spans="1:28" ht="25.5">
      <c r="A34" s="408"/>
      <c r="B34" s="409"/>
      <c r="D34" s="279"/>
      <c r="F34" s="416" t="s">
        <v>340</v>
      </c>
      <c r="G34" s="423" t="s">
        <v>435</v>
      </c>
      <c r="H34" s="421" t="s">
        <v>384</v>
      </c>
      <c r="K34" s="412"/>
      <c r="L34" s="412"/>
      <c r="M34" s="412"/>
      <c r="N34" s="412"/>
      <c r="O34" s="412"/>
      <c r="P34" s="412"/>
      <c r="Q34" s="412"/>
      <c r="R34" s="412"/>
      <c r="S34" s="412"/>
      <c r="T34" s="412"/>
      <c r="U34" s="412"/>
      <c r="V34" s="412"/>
      <c r="W34" s="412"/>
      <c r="X34" s="412"/>
      <c r="Y34" s="412"/>
      <c r="Z34" s="412"/>
      <c r="AA34" s="412"/>
      <c r="AB34" s="412"/>
    </row>
    <row r="35" spans="1:28" ht="25.5">
      <c r="A35" s="408"/>
      <c r="B35" s="409"/>
      <c r="D35" s="279"/>
      <c r="F35" s="416" t="s">
        <v>358</v>
      </c>
      <c r="G35" s="423" t="s">
        <v>445</v>
      </c>
      <c r="H35" s="421" t="s">
        <v>384</v>
      </c>
      <c r="K35" s="412"/>
      <c r="L35" s="412"/>
      <c r="M35" s="412"/>
      <c r="N35" s="412"/>
      <c r="O35" s="412"/>
      <c r="P35" s="412"/>
      <c r="Q35" s="412"/>
      <c r="R35" s="412"/>
      <c r="S35" s="412"/>
      <c r="T35" s="412"/>
      <c r="U35" s="412"/>
      <c r="V35" s="412"/>
      <c r="W35" s="412"/>
      <c r="X35" s="412"/>
      <c r="Y35" s="412"/>
      <c r="Z35" s="412"/>
      <c r="AA35" s="412"/>
      <c r="AB35" s="412"/>
    </row>
    <row r="36" spans="1:28" ht="12.75">
      <c r="A36" s="408"/>
      <c r="B36" s="409"/>
      <c r="D36" s="279"/>
      <c r="G36" s="423"/>
      <c r="K36" s="412"/>
      <c r="L36" s="412"/>
      <c r="M36" s="412"/>
      <c r="N36" s="412"/>
      <c r="O36" s="412"/>
      <c r="P36" s="412"/>
      <c r="Q36" s="412"/>
      <c r="R36" s="412"/>
      <c r="S36" s="412"/>
      <c r="T36" s="412"/>
      <c r="U36" s="412"/>
      <c r="V36" s="412"/>
      <c r="W36" s="412"/>
      <c r="X36" s="412"/>
      <c r="Y36" s="412"/>
      <c r="Z36" s="412"/>
      <c r="AA36" s="412"/>
      <c r="AB36" s="412"/>
    </row>
    <row r="37" spans="1:28" ht="12.75">
      <c r="A37" s="408"/>
      <c r="B37" s="409"/>
      <c r="C37" s="416">
        <v>125</v>
      </c>
      <c r="D37" s="279"/>
      <c r="E37" s="421" t="s">
        <v>297</v>
      </c>
      <c r="G37" s="423"/>
      <c r="K37" s="412"/>
      <c r="L37" s="412"/>
      <c r="M37" s="412"/>
      <c r="N37" s="412"/>
      <c r="O37" s="412"/>
      <c r="P37" s="412"/>
      <c r="Q37" s="412"/>
      <c r="R37" s="412"/>
      <c r="S37" s="412"/>
      <c r="T37" s="412"/>
      <c r="U37" s="412"/>
      <c r="V37" s="412"/>
      <c r="W37" s="412"/>
      <c r="X37" s="412"/>
      <c r="Y37" s="412"/>
      <c r="Z37" s="412"/>
      <c r="AA37" s="412"/>
      <c r="AB37" s="412"/>
    </row>
    <row r="38" spans="1:28" ht="12.75">
      <c r="A38" s="408"/>
      <c r="B38" s="409"/>
      <c r="D38" s="279"/>
      <c r="G38" s="423"/>
      <c r="K38" s="412"/>
      <c r="L38" s="412"/>
      <c r="M38" s="412"/>
      <c r="N38" s="412"/>
      <c r="O38" s="412"/>
      <c r="P38" s="412"/>
      <c r="Q38" s="412"/>
      <c r="R38" s="412"/>
      <c r="S38" s="412"/>
      <c r="T38" s="412"/>
      <c r="U38" s="412"/>
      <c r="V38" s="412"/>
      <c r="W38" s="412"/>
      <c r="X38" s="412"/>
      <c r="Y38" s="412"/>
      <c r="Z38" s="412"/>
      <c r="AA38" s="412"/>
      <c r="AB38" s="412"/>
    </row>
    <row r="39" spans="1:28" ht="12.75">
      <c r="A39" s="408"/>
      <c r="B39" s="409"/>
      <c r="C39" s="418">
        <v>130</v>
      </c>
      <c r="D39" s="279"/>
      <c r="E39" s="422" t="s">
        <v>298</v>
      </c>
      <c r="K39" s="412"/>
      <c r="L39" s="412"/>
      <c r="M39" s="412"/>
      <c r="N39" s="412"/>
      <c r="O39" s="412"/>
      <c r="P39" s="412"/>
      <c r="Q39" s="412"/>
      <c r="R39" s="412"/>
      <c r="S39" s="412"/>
      <c r="T39" s="412"/>
      <c r="U39" s="412"/>
      <c r="V39" s="412"/>
      <c r="W39" s="412"/>
      <c r="X39" s="412"/>
      <c r="Y39" s="412"/>
      <c r="Z39" s="412"/>
      <c r="AA39" s="412"/>
      <c r="AB39" s="412"/>
    </row>
    <row r="40" spans="1:28" ht="25.5">
      <c r="A40" s="408"/>
      <c r="B40" s="409"/>
      <c r="C40" s="416">
        <v>131</v>
      </c>
      <c r="D40" s="279"/>
      <c r="E40" s="421" t="s">
        <v>299</v>
      </c>
      <c r="F40" s="426" t="s">
        <v>339</v>
      </c>
      <c r="G40" s="427" t="s">
        <v>446</v>
      </c>
      <c r="K40" s="412"/>
      <c r="L40" s="412"/>
      <c r="M40" s="412"/>
      <c r="N40" s="412"/>
      <c r="O40" s="412"/>
      <c r="P40" s="412"/>
      <c r="Q40" s="412"/>
      <c r="R40" s="412"/>
      <c r="S40" s="412"/>
      <c r="T40" s="412"/>
      <c r="U40" s="412"/>
      <c r="V40" s="412"/>
      <c r="W40" s="412"/>
      <c r="X40" s="412"/>
      <c r="Y40" s="412"/>
      <c r="Z40" s="412"/>
      <c r="AA40" s="412"/>
      <c r="AB40" s="412"/>
    </row>
    <row r="41" spans="1:28" ht="38.25">
      <c r="A41" s="408"/>
      <c r="B41" s="409"/>
      <c r="D41" s="279"/>
      <c r="F41" s="426" t="s">
        <v>340</v>
      </c>
      <c r="G41" s="427" t="s">
        <v>451</v>
      </c>
      <c r="K41" s="412"/>
      <c r="L41" s="412"/>
      <c r="M41" s="412"/>
      <c r="N41" s="412"/>
      <c r="O41" s="412"/>
      <c r="P41" s="412"/>
      <c r="Q41" s="412"/>
      <c r="R41" s="412"/>
      <c r="S41" s="412"/>
      <c r="T41" s="412"/>
      <c r="U41" s="412"/>
      <c r="V41" s="412"/>
      <c r="W41" s="412"/>
      <c r="X41" s="412"/>
      <c r="Y41" s="412"/>
      <c r="Z41" s="412"/>
      <c r="AA41" s="412"/>
      <c r="AB41" s="412"/>
    </row>
    <row r="42" spans="1:28" ht="12.75">
      <c r="A42" s="408"/>
      <c r="B42" s="409"/>
      <c r="D42" s="279"/>
      <c r="F42" s="426" t="s">
        <v>358</v>
      </c>
      <c r="G42" s="423" t="s">
        <v>447</v>
      </c>
      <c r="H42" s="421" t="s">
        <v>384</v>
      </c>
      <c r="K42" s="412"/>
      <c r="L42" s="412"/>
      <c r="M42" s="412"/>
      <c r="N42" s="412"/>
      <c r="O42" s="412"/>
      <c r="P42" s="412"/>
      <c r="Q42" s="412"/>
      <c r="R42" s="412"/>
      <c r="S42" s="412"/>
      <c r="T42" s="412"/>
      <c r="U42" s="412"/>
      <c r="V42" s="412"/>
      <c r="W42" s="412"/>
      <c r="X42" s="412"/>
      <c r="Y42" s="412"/>
      <c r="Z42" s="412"/>
      <c r="AA42" s="412"/>
      <c r="AB42" s="412"/>
    </row>
    <row r="43" spans="1:28" ht="25.5">
      <c r="A43" s="408"/>
      <c r="B43" s="409"/>
      <c r="D43" s="279"/>
      <c r="F43" s="426" t="s">
        <v>364</v>
      </c>
      <c r="G43" s="423" t="s">
        <v>448</v>
      </c>
      <c r="H43" s="421" t="s">
        <v>384</v>
      </c>
      <c r="K43" s="412"/>
      <c r="L43" s="412"/>
      <c r="M43" s="412"/>
      <c r="N43" s="412"/>
      <c r="O43" s="412"/>
      <c r="P43" s="412"/>
      <c r="Q43" s="412"/>
      <c r="R43" s="412"/>
      <c r="S43" s="412"/>
      <c r="T43" s="412"/>
      <c r="U43" s="412"/>
      <c r="V43" s="412"/>
      <c r="W43" s="412"/>
      <c r="X43" s="412"/>
      <c r="Y43" s="412"/>
      <c r="Z43" s="412"/>
      <c r="AA43" s="412"/>
      <c r="AB43" s="412"/>
    </row>
    <row r="44" spans="1:28" ht="12.75">
      <c r="A44" s="408"/>
      <c r="B44" s="409"/>
      <c r="D44" s="279"/>
      <c r="F44" s="426" t="s">
        <v>376</v>
      </c>
      <c r="G44" s="423" t="s">
        <v>450</v>
      </c>
      <c r="H44" s="421" t="s">
        <v>384</v>
      </c>
      <c r="K44" s="412"/>
      <c r="L44" s="412"/>
      <c r="M44" s="412"/>
      <c r="N44" s="412"/>
      <c r="O44" s="412"/>
      <c r="P44" s="412"/>
      <c r="Q44" s="412"/>
      <c r="R44" s="412"/>
      <c r="S44" s="412"/>
      <c r="T44" s="412"/>
      <c r="U44" s="412"/>
      <c r="V44" s="412"/>
      <c r="W44" s="412"/>
      <c r="X44" s="412"/>
      <c r="Y44" s="412"/>
      <c r="Z44" s="412"/>
      <c r="AA44" s="412"/>
      <c r="AB44" s="412"/>
    </row>
    <row r="45" spans="1:28" ht="12.75">
      <c r="A45" s="408"/>
      <c r="B45" s="409"/>
      <c r="C45" s="416">
        <v>132</v>
      </c>
      <c r="D45" s="279"/>
      <c r="E45" s="421" t="s">
        <v>300</v>
      </c>
      <c r="F45" s="416" t="s">
        <v>339</v>
      </c>
      <c r="G45" s="423" t="s">
        <v>449</v>
      </c>
      <c r="H45" s="421" t="s">
        <v>384</v>
      </c>
      <c r="K45" s="412"/>
      <c r="L45" s="412"/>
      <c r="M45" s="412"/>
      <c r="N45" s="412"/>
      <c r="O45" s="412"/>
      <c r="P45" s="412"/>
      <c r="Q45" s="412"/>
      <c r="R45" s="412"/>
      <c r="S45" s="412"/>
      <c r="T45" s="412"/>
      <c r="U45" s="412"/>
      <c r="V45" s="412"/>
      <c r="W45" s="412"/>
      <c r="X45" s="412"/>
      <c r="Y45" s="412"/>
      <c r="Z45" s="412"/>
      <c r="AA45" s="412"/>
      <c r="AB45" s="412"/>
    </row>
    <row r="46" spans="1:28" ht="12.75">
      <c r="A46" s="408"/>
      <c r="B46" s="409"/>
      <c r="C46" s="416">
        <v>133</v>
      </c>
      <c r="D46" s="279"/>
      <c r="E46" s="421" t="s">
        <v>301</v>
      </c>
      <c r="G46" s="427"/>
      <c r="K46" s="412"/>
      <c r="L46" s="412"/>
      <c r="M46" s="412"/>
      <c r="N46" s="412"/>
      <c r="O46" s="412"/>
      <c r="P46" s="412"/>
      <c r="Q46" s="412"/>
      <c r="R46" s="412"/>
      <c r="S46" s="412"/>
      <c r="T46" s="412"/>
      <c r="U46" s="412"/>
      <c r="V46" s="412"/>
      <c r="W46" s="412"/>
      <c r="X46" s="412"/>
      <c r="Y46" s="412"/>
      <c r="Z46" s="412"/>
      <c r="AA46" s="412"/>
      <c r="AB46" s="412"/>
    </row>
    <row r="47" spans="1:28" ht="25.5">
      <c r="A47" s="408"/>
      <c r="B47" s="409"/>
      <c r="C47" s="416">
        <v>134</v>
      </c>
      <c r="D47" s="279"/>
      <c r="E47" s="421" t="s">
        <v>302</v>
      </c>
      <c r="F47" s="416" t="s">
        <v>339</v>
      </c>
      <c r="G47" s="423" t="s">
        <v>452</v>
      </c>
      <c r="H47" s="421" t="s">
        <v>384</v>
      </c>
      <c r="K47" s="412"/>
      <c r="L47" s="412"/>
      <c r="M47" s="412"/>
      <c r="N47" s="412"/>
      <c r="O47" s="412"/>
      <c r="P47" s="412"/>
      <c r="Q47" s="412"/>
      <c r="R47" s="412"/>
      <c r="S47" s="412"/>
      <c r="T47" s="412"/>
      <c r="U47" s="412"/>
      <c r="V47" s="412"/>
      <c r="W47" s="412"/>
      <c r="X47" s="412"/>
      <c r="Y47" s="412"/>
      <c r="Z47" s="412"/>
      <c r="AA47" s="412"/>
      <c r="AB47" s="412"/>
    </row>
    <row r="48" spans="1:28" ht="12.75">
      <c r="A48" s="408"/>
      <c r="B48" s="409"/>
      <c r="D48" s="279"/>
      <c r="F48" s="416" t="s">
        <v>340</v>
      </c>
      <c r="G48" s="423" t="s">
        <v>453</v>
      </c>
      <c r="H48" s="421" t="s">
        <v>384</v>
      </c>
      <c r="K48" s="412"/>
      <c r="L48" s="412"/>
      <c r="M48" s="412"/>
      <c r="N48" s="412"/>
      <c r="O48" s="412"/>
      <c r="P48" s="412"/>
      <c r="Q48" s="412"/>
      <c r="R48" s="412"/>
      <c r="S48" s="412"/>
      <c r="T48" s="412"/>
      <c r="U48" s="412"/>
      <c r="V48" s="412"/>
      <c r="W48" s="412"/>
      <c r="X48" s="412"/>
      <c r="Y48" s="412"/>
      <c r="Z48" s="412"/>
      <c r="AA48" s="412"/>
      <c r="AB48" s="412"/>
    </row>
    <row r="49" spans="1:28" ht="25.5">
      <c r="A49" s="408"/>
      <c r="B49" s="409"/>
      <c r="D49" s="279"/>
      <c r="F49" s="416" t="s">
        <v>358</v>
      </c>
      <c r="G49" s="423" t="s">
        <v>454</v>
      </c>
      <c r="H49" s="421" t="s">
        <v>384</v>
      </c>
      <c r="K49" s="412"/>
      <c r="L49" s="412"/>
      <c r="M49" s="412"/>
      <c r="N49" s="412"/>
      <c r="O49" s="412"/>
      <c r="P49" s="412"/>
      <c r="Q49" s="412"/>
      <c r="R49" s="412"/>
      <c r="S49" s="412"/>
      <c r="T49" s="412"/>
      <c r="U49" s="412"/>
      <c r="V49" s="412"/>
      <c r="W49" s="412"/>
      <c r="X49" s="412"/>
      <c r="Y49" s="412"/>
      <c r="Z49" s="412"/>
      <c r="AA49" s="412"/>
      <c r="AB49" s="412"/>
    </row>
    <row r="50" spans="1:28" ht="12.75">
      <c r="A50" s="408"/>
      <c r="B50" s="409"/>
      <c r="C50" s="418">
        <v>140</v>
      </c>
      <c r="D50" s="279"/>
      <c r="E50" s="422" t="s">
        <v>303</v>
      </c>
      <c r="F50" s="418"/>
      <c r="G50" s="423"/>
      <c r="K50" s="412"/>
      <c r="L50" s="412"/>
      <c r="M50" s="412"/>
      <c r="N50" s="412"/>
      <c r="O50" s="412"/>
      <c r="P50" s="412"/>
      <c r="Q50" s="412"/>
      <c r="R50" s="412"/>
      <c r="S50" s="412"/>
      <c r="T50" s="412"/>
      <c r="U50" s="412"/>
      <c r="V50" s="412"/>
      <c r="W50" s="412"/>
      <c r="X50" s="412"/>
      <c r="Y50" s="412"/>
      <c r="Z50" s="412"/>
      <c r="AA50" s="412"/>
      <c r="AB50" s="412"/>
    </row>
    <row r="51" spans="1:28" ht="25.5">
      <c r="A51" s="408"/>
      <c r="B51" s="409"/>
      <c r="C51" s="416">
        <v>141</v>
      </c>
      <c r="D51" s="279"/>
      <c r="E51" s="421" t="s">
        <v>304</v>
      </c>
      <c r="F51" s="426" t="s">
        <v>339</v>
      </c>
      <c r="G51" s="427" t="s">
        <v>455</v>
      </c>
      <c r="K51" s="412"/>
      <c r="L51" s="412"/>
      <c r="M51" s="412"/>
      <c r="N51" s="412"/>
      <c r="O51" s="412"/>
      <c r="P51" s="412"/>
      <c r="Q51" s="412"/>
      <c r="R51" s="412"/>
      <c r="S51" s="412"/>
      <c r="T51" s="412"/>
      <c r="U51" s="412"/>
      <c r="V51" s="412"/>
      <c r="W51" s="412"/>
      <c r="X51" s="412"/>
      <c r="Y51" s="412"/>
      <c r="Z51" s="412"/>
      <c r="AA51" s="412"/>
      <c r="AB51" s="412"/>
    </row>
    <row r="52" spans="1:28" ht="38.25">
      <c r="A52" s="408"/>
      <c r="B52" s="409"/>
      <c r="D52" s="279"/>
      <c r="F52" s="426" t="s">
        <v>340</v>
      </c>
      <c r="G52" s="427" t="s">
        <v>456</v>
      </c>
      <c r="K52" s="412"/>
      <c r="L52" s="412"/>
      <c r="M52" s="412"/>
      <c r="N52" s="412"/>
      <c r="O52" s="412"/>
      <c r="P52" s="412"/>
      <c r="Q52" s="412"/>
      <c r="R52" s="412"/>
      <c r="S52" s="412"/>
      <c r="T52" s="412"/>
      <c r="U52" s="412"/>
      <c r="V52" s="412"/>
      <c r="W52" s="412"/>
      <c r="X52" s="412"/>
      <c r="Y52" s="412"/>
      <c r="Z52" s="412"/>
      <c r="AA52" s="412"/>
      <c r="AB52" s="412"/>
    </row>
    <row r="53" spans="1:28" ht="12.75">
      <c r="A53" s="408"/>
      <c r="B53" s="409"/>
      <c r="D53" s="279"/>
      <c r="F53" s="426" t="s">
        <v>358</v>
      </c>
      <c r="G53" s="423" t="s">
        <v>457</v>
      </c>
      <c r="H53" s="421" t="s">
        <v>384</v>
      </c>
      <c r="K53" s="412"/>
      <c r="L53" s="412"/>
      <c r="M53" s="412"/>
      <c r="N53" s="412"/>
      <c r="O53" s="412"/>
      <c r="P53" s="412"/>
      <c r="Q53" s="412"/>
      <c r="R53" s="412"/>
      <c r="S53" s="412"/>
      <c r="T53" s="412"/>
      <c r="U53" s="412"/>
      <c r="V53" s="412"/>
      <c r="W53" s="412"/>
      <c r="X53" s="412"/>
      <c r="Y53" s="412"/>
      <c r="Z53" s="412"/>
      <c r="AA53" s="412"/>
      <c r="AB53" s="412"/>
    </row>
    <row r="54" spans="1:28" ht="25.5">
      <c r="A54" s="408"/>
      <c r="B54" s="409"/>
      <c r="D54" s="279"/>
      <c r="F54" s="426" t="s">
        <v>364</v>
      </c>
      <c r="G54" s="423" t="s">
        <v>448</v>
      </c>
      <c r="H54" s="421" t="s">
        <v>384</v>
      </c>
      <c r="K54" s="412"/>
      <c r="L54" s="412"/>
      <c r="M54" s="412"/>
      <c r="N54" s="412"/>
      <c r="O54" s="412"/>
      <c r="P54" s="412"/>
      <c r="Q54" s="412"/>
      <c r="R54" s="412"/>
      <c r="S54" s="412"/>
      <c r="T54" s="412"/>
      <c r="U54" s="412"/>
      <c r="V54" s="412"/>
      <c r="W54" s="412"/>
      <c r="X54" s="412"/>
      <c r="Y54" s="412"/>
      <c r="Z54" s="412"/>
      <c r="AA54" s="412"/>
      <c r="AB54" s="412"/>
    </row>
    <row r="55" spans="1:28" ht="12.75">
      <c r="A55" s="408"/>
      <c r="B55" s="409"/>
      <c r="D55" s="279"/>
      <c r="F55" s="426" t="s">
        <v>376</v>
      </c>
      <c r="G55" s="423" t="s">
        <v>450</v>
      </c>
      <c r="H55" s="421" t="s">
        <v>384</v>
      </c>
      <c r="K55" s="412"/>
      <c r="L55" s="412"/>
      <c r="M55" s="412"/>
      <c r="N55" s="412"/>
      <c r="O55" s="412"/>
      <c r="P55" s="412"/>
      <c r="Q55" s="412"/>
      <c r="R55" s="412"/>
      <c r="S55" s="412"/>
      <c r="T55" s="412"/>
      <c r="U55" s="412"/>
      <c r="V55" s="412"/>
      <c r="W55" s="412"/>
      <c r="X55" s="412"/>
      <c r="Y55" s="412"/>
      <c r="Z55" s="412"/>
      <c r="AA55" s="412"/>
      <c r="AB55" s="412"/>
    </row>
    <row r="56" spans="1:28" ht="12.75">
      <c r="A56" s="408"/>
      <c r="B56" s="409"/>
      <c r="C56" s="416">
        <v>142</v>
      </c>
      <c r="D56" s="279"/>
      <c r="E56" s="421" t="s">
        <v>305</v>
      </c>
      <c r="G56" s="427" t="s">
        <v>458</v>
      </c>
      <c r="K56" s="412"/>
      <c r="L56" s="412"/>
      <c r="M56" s="412"/>
      <c r="N56" s="412"/>
      <c r="O56" s="412"/>
      <c r="P56" s="412"/>
      <c r="Q56" s="412"/>
      <c r="R56" s="412"/>
      <c r="S56" s="412"/>
      <c r="T56" s="412"/>
      <c r="U56" s="412"/>
      <c r="V56" s="412"/>
      <c r="W56" s="412"/>
      <c r="X56" s="412"/>
      <c r="Y56" s="412"/>
      <c r="Z56" s="412"/>
      <c r="AA56" s="412"/>
      <c r="AB56" s="412"/>
    </row>
    <row r="57" spans="1:28" ht="12.75">
      <c r="A57" s="408"/>
      <c r="B57" s="409"/>
      <c r="D57" s="279"/>
      <c r="G57" s="423"/>
      <c r="K57" s="412"/>
      <c r="L57" s="412"/>
      <c r="M57" s="412"/>
      <c r="N57" s="412"/>
      <c r="O57" s="412"/>
      <c r="P57" s="412"/>
      <c r="Q57" s="412"/>
      <c r="R57" s="412"/>
      <c r="S57" s="412"/>
      <c r="T57" s="412"/>
      <c r="U57" s="412"/>
      <c r="V57" s="412"/>
      <c r="W57" s="412"/>
      <c r="X57" s="412"/>
      <c r="Y57" s="412"/>
      <c r="Z57" s="412"/>
      <c r="AA57" s="412"/>
      <c r="AB57" s="412"/>
    </row>
    <row r="58" spans="1:28" ht="25.5">
      <c r="A58" s="408"/>
      <c r="B58" s="409"/>
      <c r="C58" s="416">
        <v>143</v>
      </c>
      <c r="D58" s="279"/>
      <c r="E58" s="445" t="s">
        <v>306</v>
      </c>
      <c r="F58" s="416" t="s">
        <v>339</v>
      </c>
      <c r="G58" s="423" t="s">
        <v>452</v>
      </c>
      <c r="H58" s="421" t="s">
        <v>384</v>
      </c>
      <c r="K58" s="412"/>
      <c r="L58" s="412"/>
      <c r="M58" s="412"/>
      <c r="N58" s="412"/>
      <c r="O58" s="412"/>
      <c r="P58" s="412"/>
      <c r="Q58" s="412"/>
      <c r="R58" s="412"/>
      <c r="S58" s="412"/>
      <c r="T58" s="412"/>
      <c r="U58" s="412"/>
      <c r="V58" s="412"/>
      <c r="W58" s="412"/>
      <c r="X58" s="412"/>
      <c r="Y58" s="412"/>
      <c r="Z58" s="412"/>
      <c r="AA58" s="412"/>
      <c r="AB58" s="412"/>
    </row>
    <row r="59" spans="1:28" ht="12.75">
      <c r="A59" s="408"/>
      <c r="B59" s="409"/>
      <c r="D59" s="279"/>
      <c r="F59" s="416" t="s">
        <v>340</v>
      </c>
      <c r="G59" s="423" t="s">
        <v>453</v>
      </c>
      <c r="H59" s="421" t="s">
        <v>384</v>
      </c>
      <c r="K59" s="412"/>
      <c r="L59" s="412"/>
      <c r="M59" s="412"/>
      <c r="N59" s="412"/>
      <c r="O59" s="412"/>
      <c r="P59" s="412"/>
      <c r="Q59" s="412"/>
      <c r="R59" s="412"/>
      <c r="S59" s="412"/>
      <c r="T59" s="412"/>
      <c r="U59" s="412"/>
      <c r="V59" s="412"/>
      <c r="W59" s="412"/>
      <c r="X59" s="412"/>
      <c r="Y59" s="412"/>
      <c r="Z59" s="412"/>
      <c r="AA59" s="412"/>
      <c r="AB59" s="412"/>
    </row>
    <row r="60" spans="1:28" ht="25.5">
      <c r="A60" s="408"/>
      <c r="B60" s="409"/>
      <c r="D60" s="279"/>
      <c r="F60" s="416" t="s">
        <v>358</v>
      </c>
      <c r="G60" s="423" t="s">
        <v>459</v>
      </c>
      <c r="H60" s="421" t="s">
        <v>384</v>
      </c>
      <c r="K60" s="412"/>
      <c r="L60" s="412"/>
      <c r="M60" s="412"/>
      <c r="N60" s="412"/>
      <c r="O60" s="412"/>
      <c r="P60" s="412"/>
      <c r="Q60" s="412"/>
      <c r="R60" s="412"/>
      <c r="S60" s="412"/>
      <c r="T60" s="412"/>
      <c r="U60" s="412"/>
      <c r="V60" s="412"/>
      <c r="W60" s="412"/>
      <c r="X60" s="412"/>
      <c r="Y60" s="412"/>
      <c r="Z60" s="412"/>
      <c r="AA60" s="412"/>
      <c r="AB60" s="412"/>
    </row>
    <row r="61" spans="1:28" ht="12.75">
      <c r="A61" s="408"/>
      <c r="B61" s="409"/>
      <c r="D61" s="279"/>
      <c r="G61" s="423"/>
      <c r="K61" s="412"/>
      <c r="L61" s="412"/>
      <c r="M61" s="412"/>
      <c r="N61" s="412"/>
      <c r="O61" s="412"/>
      <c r="P61" s="412"/>
      <c r="Q61" s="412"/>
      <c r="R61" s="412"/>
      <c r="S61" s="412"/>
      <c r="T61" s="412"/>
      <c r="U61" s="412"/>
      <c r="V61" s="412"/>
      <c r="W61" s="412"/>
      <c r="X61" s="412"/>
      <c r="Y61" s="412"/>
      <c r="Z61" s="412"/>
      <c r="AA61" s="412"/>
      <c r="AB61" s="412"/>
    </row>
    <row r="62" spans="1:28" ht="12.75">
      <c r="A62" s="408"/>
      <c r="B62" s="409"/>
      <c r="C62" s="418">
        <v>150</v>
      </c>
      <c r="D62" s="279"/>
      <c r="E62" s="422" t="s">
        <v>307</v>
      </c>
      <c r="F62" s="418"/>
      <c r="G62" s="423"/>
      <c r="K62" s="412"/>
      <c r="L62" s="412"/>
      <c r="M62" s="412"/>
      <c r="N62" s="412"/>
      <c r="O62" s="412"/>
      <c r="P62" s="412"/>
      <c r="Q62" s="412"/>
      <c r="R62" s="412"/>
      <c r="S62" s="412"/>
      <c r="T62" s="412"/>
      <c r="U62" s="412"/>
      <c r="V62" s="412"/>
      <c r="W62" s="412"/>
      <c r="X62" s="412"/>
      <c r="Y62" s="412"/>
      <c r="Z62" s="412"/>
      <c r="AA62" s="412"/>
      <c r="AB62" s="412"/>
    </row>
    <row r="63" spans="1:28" ht="12.75">
      <c r="A63" s="408"/>
      <c r="B63" s="409"/>
      <c r="C63" s="416">
        <v>151</v>
      </c>
      <c r="D63" s="279"/>
      <c r="E63" s="421" t="s">
        <v>308</v>
      </c>
      <c r="F63" s="416" t="s">
        <v>339</v>
      </c>
      <c r="G63" s="423" t="s">
        <v>460</v>
      </c>
      <c r="H63" s="421" t="s">
        <v>384</v>
      </c>
      <c r="K63" s="412"/>
      <c r="L63" s="412"/>
      <c r="M63" s="412"/>
      <c r="N63" s="412"/>
      <c r="O63" s="412"/>
      <c r="P63" s="412"/>
      <c r="Q63" s="412"/>
      <c r="R63" s="412"/>
      <c r="S63" s="412"/>
      <c r="T63" s="412"/>
      <c r="U63" s="412"/>
      <c r="V63" s="412"/>
      <c r="W63" s="412"/>
      <c r="X63" s="412"/>
      <c r="Y63" s="412"/>
      <c r="Z63" s="412"/>
      <c r="AA63" s="412"/>
      <c r="AB63" s="412"/>
    </row>
    <row r="64" spans="1:28" ht="25.5">
      <c r="A64" s="408"/>
      <c r="B64" s="409"/>
      <c r="D64" s="279"/>
      <c r="F64" s="416" t="s">
        <v>340</v>
      </c>
      <c r="G64" s="423" t="s">
        <v>461</v>
      </c>
      <c r="H64" s="421" t="s">
        <v>384</v>
      </c>
      <c r="K64" s="412"/>
      <c r="L64" s="412"/>
      <c r="M64" s="412"/>
      <c r="N64" s="412"/>
      <c r="O64" s="412"/>
      <c r="P64" s="412"/>
      <c r="Q64" s="412"/>
      <c r="R64" s="412"/>
      <c r="S64" s="412"/>
      <c r="T64" s="412"/>
      <c r="U64" s="412"/>
      <c r="V64" s="412"/>
      <c r="W64" s="412"/>
      <c r="X64" s="412"/>
      <c r="Y64" s="412"/>
      <c r="Z64" s="412"/>
      <c r="AA64" s="412"/>
      <c r="AB64" s="412"/>
    </row>
    <row r="65" spans="1:28" ht="12.75">
      <c r="A65" s="408"/>
      <c r="B65" s="409"/>
      <c r="C65" s="416">
        <v>152</v>
      </c>
      <c r="D65" s="279"/>
      <c r="E65" s="421" t="s">
        <v>309</v>
      </c>
      <c r="F65" s="416" t="s">
        <v>339</v>
      </c>
      <c r="G65" s="427" t="s">
        <v>389</v>
      </c>
      <c r="K65" s="412"/>
      <c r="L65" s="412"/>
      <c r="M65" s="412"/>
      <c r="N65" s="412"/>
      <c r="O65" s="412"/>
      <c r="P65" s="412"/>
      <c r="Q65" s="412"/>
      <c r="R65" s="412"/>
      <c r="S65" s="412"/>
      <c r="T65" s="412"/>
      <c r="U65" s="412"/>
      <c r="V65" s="412"/>
      <c r="W65" s="412"/>
      <c r="X65" s="412"/>
      <c r="Y65" s="412"/>
      <c r="Z65" s="412"/>
      <c r="AA65" s="412"/>
      <c r="AB65" s="412"/>
    </row>
    <row r="66" spans="1:28" ht="12.75">
      <c r="A66" s="408"/>
      <c r="B66" s="409"/>
      <c r="C66" s="416">
        <v>153</v>
      </c>
      <c r="D66" s="279"/>
      <c r="E66" s="421" t="s">
        <v>310</v>
      </c>
      <c r="F66" s="416" t="s">
        <v>339</v>
      </c>
      <c r="G66" s="427" t="s">
        <v>389</v>
      </c>
      <c r="K66" s="412"/>
      <c r="L66" s="412"/>
      <c r="M66" s="412"/>
      <c r="N66" s="412"/>
      <c r="O66" s="412"/>
      <c r="P66" s="412"/>
      <c r="Q66" s="412"/>
      <c r="R66" s="412"/>
      <c r="S66" s="412"/>
      <c r="T66" s="412"/>
      <c r="U66" s="412"/>
      <c r="V66" s="412"/>
      <c r="W66" s="412"/>
      <c r="X66" s="412"/>
      <c r="Y66" s="412"/>
      <c r="Z66" s="412"/>
      <c r="AA66" s="412"/>
      <c r="AB66" s="412"/>
    </row>
    <row r="67" spans="1:28" ht="12.75">
      <c r="A67" s="408"/>
      <c r="B67" s="409"/>
      <c r="D67" s="279"/>
      <c r="G67" s="423"/>
      <c r="K67" s="412"/>
      <c r="L67" s="412"/>
      <c r="M67" s="412"/>
      <c r="N67" s="412"/>
      <c r="O67" s="412"/>
      <c r="P67" s="412"/>
      <c r="Q67" s="412"/>
      <c r="R67" s="412"/>
      <c r="S67" s="412"/>
      <c r="T67" s="412"/>
      <c r="U67" s="412"/>
      <c r="V67" s="412"/>
      <c r="W67" s="412"/>
      <c r="X67" s="412"/>
      <c r="Y67" s="412"/>
      <c r="Z67" s="412"/>
      <c r="AA67" s="412"/>
      <c r="AB67" s="412"/>
    </row>
    <row r="68" spans="1:28" ht="12.75">
      <c r="A68" s="408"/>
      <c r="B68" s="409"/>
      <c r="C68" s="416">
        <v>154</v>
      </c>
      <c r="D68" s="279"/>
      <c r="E68" s="421" t="s">
        <v>311</v>
      </c>
      <c r="G68" s="423"/>
      <c r="K68" s="412"/>
      <c r="L68" s="412"/>
      <c r="M68" s="412"/>
      <c r="N68" s="412"/>
      <c r="O68" s="412"/>
      <c r="P68" s="412"/>
      <c r="Q68" s="412"/>
      <c r="R68" s="412"/>
      <c r="S68" s="412"/>
      <c r="T68" s="412"/>
      <c r="U68" s="412"/>
      <c r="V68" s="412"/>
      <c r="W68" s="412"/>
      <c r="X68" s="412"/>
      <c r="Y68" s="412"/>
      <c r="Z68" s="412"/>
      <c r="AA68" s="412"/>
      <c r="AB68" s="412"/>
    </row>
    <row r="69" spans="1:28" ht="12.75">
      <c r="A69" s="408"/>
      <c r="B69" s="409"/>
      <c r="C69" s="416">
        <v>155</v>
      </c>
      <c r="D69" s="279"/>
      <c r="E69" s="421" t="s">
        <v>312</v>
      </c>
      <c r="G69" s="423"/>
      <c r="K69" s="412"/>
      <c r="L69" s="412"/>
      <c r="M69" s="412"/>
      <c r="N69" s="412"/>
      <c r="O69" s="412"/>
      <c r="P69" s="412"/>
      <c r="Q69" s="412"/>
      <c r="R69" s="412"/>
      <c r="S69" s="412"/>
      <c r="T69" s="412"/>
      <c r="U69" s="412"/>
      <c r="V69" s="412"/>
      <c r="W69" s="412"/>
      <c r="X69" s="412"/>
      <c r="Y69" s="412"/>
      <c r="Z69" s="412"/>
      <c r="AA69" s="412"/>
      <c r="AB69" s="412"/>
    </row>
    <row r="70" spans="1:28" ht="12.75">
      <c r="A70" s="408"/>
      <c r="B70" s="409"/>
      <c r="D70" s="279"/>
      <c r="G70" s="423"/>
      <c r="K70" s="412"/>
      <c r="L70" s="412"/>
      <c r="M70" s="412"/>
      <c r="N70" s="412"/>
      <c r="O70" s="412"/>
      <c r="P70" s="412"/>
      <c r="Q70" s="412"/>
      <c r="R70" s="412"/>
      <c r="S70" s="412"/>
      <c r="T70" s="412"/>
      <c r="U70" s="412"/>
      <c r="V70" s="412"/>
      <c r="W70" s="412"/>
      <c r="X70" s="412"/>
      <c r="Y70" s="412"/>
      <c r="Z70" s="412"/>
      <c r="AA70" s="412"/>
      <c r="AB70" s="412"/>
    </row>
    <row r="71" spans="1:28" ht="12.75">
      <c r="A71" s="408"/>
      <c r="B71" s="409"/>
      <c r="C71" s="418">
        <v>160</v>
      </c>
      <c r="D71" s="279"/>
      <c r="E71" s="422" t="s">
        <v>313</v>
      </c>
      <c r="F71" s="418"/>
      <c r="G71" s="423"/>
      <c r="K71" s="412"/>
      <c r="L71" s="412"/>
      <c r="M71" s="412"/>
      <c r="N71" s="412"/>
      <c r="O71" s="412"/>
      <c r="P71" s="412"/>
      <c r="Q71" s="412"/>
      <c r="R71" s="412"/>
      <c r="S71" s="412"/>
      <c r="T71" s="412"/>
      <c r="U71" s="412"/>
      <c r="V71" s="412"/>
      <c r="W71" s="412"/>
      <c r="X71" s="412"/>
      <c r="Y71" s="412"/>
      <c r="Z71" s="412"/>
      <c r="AA71" s="412"/>
      <c r="AB71" s="412"/>
    </row>
    <row r="72" spans="1:28" ht="25.5">
      <c r="A72" s="408"/>
      <c r="B72" s="409"/>
      <c r="C72" s="416">
        <v>161</v>
      </c>
      <c r="D72" s="279"/>
      <c r="E72" s="421" t="s">
        <v>314</v>
      </c>
      <c r="F72" s="416" t="s">
        <v>339</v>
      </c>
      <c r="G72" s="423" t="s">
        <v>462</v>
      </c>
      <c r="H72" s="421" t="s">
        <v>384</v>
      </c>
      <c r="K72" s="412"/>
      <c r="L72" s="412"/>
      <c r="M72" s="412"/>
      <c r="N72" s="412"/>
      <c r="O72" s="412"/>
      <c r="P72" s="412"/>
      <c r="Q72" s="412"/>
      <c r="R72" s="412"/>
      <c r="S72" s="412"/>
      <c r="T72" s="412"/>
      <c r="U72" s="412"/>
      <c r="V72" s="412"/>
      <c r="W72" s="412"/>
      <c r="X72" s="412"/>
      <c r="Y72" s="412"/>
      <c r="Z72" s="412"/>
      <c r="AA72" s="412"/>
      <c r="AB72" s="412"/>
    </row>
    <row r="73" spans="1:28" ht="26.25" customHeight="1">
      <c r="A73" s="408"/>
      <c r="B73" s="409"/>
      <c r="C73" s="416">
        <v>162</v>
      </c>
      <c r="D73" s="279"/>
      <c r="E73" s="421" t="s">
        <v>315</v>
      </c>
      <c r="F73" s="416" t="s">
        <v>339</v>
      </c>
      <c r="G73" s="423" t="s">
        <v>463</v>
      </c>
      <c r="H73" s="421" t="s">
        <v>384</v>
      </c>
      <c r="K73" s="412"/>
      <c r="L73" s="412"/>
      <c r="M73" s="412"/>
      <c r="N73" s="412"/>
      <c r="O73" s="412"/>
      <c r="P73" s="412"/>
      <c r="Q73" s="412"/>
      <c r="R73" s="412"/>
      <c r="S73" s="412"/>
      <c r="T73" s="412"/>
      <c r="U73" s="412"/>
      <c r="V73" s="412"/>
      <c r="W73" s="412"/>
      <c r="X73" s="412"/>
      <c r="Y73" s="412"/>
      <c r="Z73" s="412"/>
      <c r="AA73" s="412"/>
      <c r="AB73" s="412"/>
    </row>
    <row r="74" spans="1:28" ht="12.75">
      <c r="A74" s="408"/>
      <c r="B74" s="409"/>
      <c r="C74" s="416">
        <v>163</v>
      </c>
      <c r="D74" s="279"/>
      <c r="E74" s="421" t="s">
        <v>316</v>
      </c>
      <c r="F74" s="416" t="s">
        <v>339</v>
      </c>
      <c r="G74" s="423" t="s">
        <v>464</v>
      </c>
      <c r="H74" s="421" t="s">
        <v>384</v>
      </c>
      <c r="K74" s="412"/>
      <c r="L74" s="412"/>
      <c r="M74" s="412"/>
      <c r="N74" s="412"/>
      <c r="O74" s="412"/>
      <c r="P74" s="412"/>
      <c r="Q74" s="412"/>
      <c r="R74" s="412"/>
      <c r="S74" s="412"/>
      <c r="T74" s="412"/>
      <c r="U74" s="412"/>
      <c r="V74" s="412"/>
      <c r="W74" s="412"/>
      <c r="X74" s="412"/>
      <c r="Y74" s="412"/>
      <c r="Z74" s="412"/>
      <c r="AA74" s="412"/>
      <c r="AB74" s="412"/>
    </row>
    <row r="75" spans="1:28" ht="25.5">
      <c r="A75" s="408"/>
      <c r="B75" s="409"/>
      <c r="C75" s="416">
        <v>164</v>
      </c>
      <c r="D75" s="279"/>
      <c r="E75" s="421" t="s">
        <v>317</v>
      </c>
      <c r="F75" s="416" t="s">
        <v>339</v>
      </c>
      <c r="G75" s="423" t="s">
        <v>465</v>
      </c>
      <c r="H75" s="421" t="s">
        <v>384</v>
      </c>
      <c r="K75" s="412"/>
      <c r="L75" s="412"/>
      <c r="M75" s="412"/>
      <c r="N75" s="412"/>
      <c r="O75" s="412"/>
      <c r="P75" s="412"/>
      <c r="Q75" s="412"/>
      <c r="R75" s="412"/>
      <c r="S75" s="412"/>
      <c r="T75" s="412"/>
      <c r="U75" s="412"/>
      <c r="V75" s="412"/>
      <c r="W75" s="412"/>
      <c r="X75" s="412"/>
      <c r="Y75" s="412"/>
      <c r="Z75" s="412"/>
      <c r="AA75" s="412"/>
      <c r="AB75" s="412"/>
    </row>
    <row r="76" spans="1:28" ht="12.75">
      <c r="A76" s="408"/>
      <c r="B76" s="409"/>
      <c r="C76" s="416">
        <v>164</v>
      </c>
      <c r="D76" s="279"/>
      <c r="E76" s="421" t="s">
        <v>318</v>
      </c>
      <c r="F76" s="416" t="s">
        <v>339</v>
      </c>
      <c r="G76" s="423" t="s">
        <v>466</v>
      </c>
      <c r="H76" s="421" t="s">
        <v>384</v>
      </c>
      <c r="K76" s="412"/>
      <c r="L76" s="412"/>
      <c r="M76" s="412"/>
      <c r="N76" s="412"/>
      <c r="O76" s="412"/>
      <c r="P76" s="412"/>
      <c r="Q76" s="412"/>
      <c r="R76" s="412"/>
      <c r="S76" s="412"/>
      <c r="T76" s="412"/>
      <c r="U76" s="412"/>
      <c r="V76" s="412"/>
      <c r="W76" s="412"/>
      <c r="X76" s="412"/>
      <c r="Y76" s="412"/>
      <c r="Z76" s="412"/>
      <c r="AA76" s="412"/>
      <c r="AB76" s="412"/>
    </row>
    <row r="77" spans="1:28" ht="12.75">
      <c r="A77" s="408"/>
      <c r="B77" s="409"/>
      <c r="D77" s="279"/>
      <c r="G77" s="423"/>
      <c r="K77" s="412"/>
      <c r="L77" s="412"/>
      <c r="M77" s="412"/>
      <c r="N77" s="412"/>
      <c r="O77" s="412"/>
      <c r="P77" s="412"/>
      <c r="Q77" s="412"/>
      <c r="R77" s="412"/>
      <c r="S77" s="412"/>
      <c r="T77" s="412"/>
      <c r="U77" s="412"/>
      <c r="V77" s="412"/>
      <c r="W77" s="412"/>
      <c r="X77" s="412"/>
      <c r="Y77" s="412"/>
      <c r="Z77" s="412"/>
      <c r="AA77" s="412"/>
      <c r="AB77" s="412"/>
    </row>
    <row r="78" spans="1:28" ht="12.75">
      <c r="A78" s="408"/>
      <c r="B78" s="409"/>
      <c r="C78" s="418">
        <v>170</v>
      </c>
      <c r="D78" s="279"/>
      <c r="E78" s="422" t="s">
        <v>319</v>
      </c>
      <c r="F78" s="418"/>
      <c r="G78" s="423"/>
      <c r="K78" s="412"/>
      <c r="L78" s="412"/>
      <c r="M78" s="412"/>
      <c r="N78" s="412"/>
      <c r="O78" s="412"/>
      <c r="P78" s="412"/>
      <c r="Q78" s="412"/>
      <c r="R78" s="412"/>
      <c r="S78" s="412"/>
      <c r="T78" s="412"/>
      <c r="U78" s="412"/>
      <c r="V78" s="412"/>
      <c r="W78" s="412"/>
      <c r="X78" s="412"/>
      <c r="Y78" s="412"/>
      <c r="Z78" s="412"/>
      <c r="AA78" s="412"/>
      <c r="AB78" s="412"/>
    </row>
    <row r="79" spans="1:28" ht="25.5">
      <c r="A79" s="408"/>
      <c r="B79" s="409"/>
      <c r="C79" s="416">
        <v>171</v>
      </c>
      <c r="D79" s="279"/>
      <c r="E79" s="421" t="s">
        <v>320</v>
      </c>
      <c r="F79" s="416" t="s">
        <v>339</v>
      </c>
      <c r="G79" s="448" t="s">
        <v>468</v>
      </c>
      <c r="H79" s="421" t="s">
        <v>467</v>
      </c>
      <c r="K79" s="412"/>
      <c r="L79" s="412"/>
      <c r="M79" s="412"/>
      <c r="N79" s="412"/>
      <c r="O79" s="412"/>
      <c r="P79" s="412"/>
      <c r="Q79" s="412"/>
      <c r="R79" s="412"/>
      <c r="S79" s="412"/>
      <c r="T79" s="412"/>
      <c r="U79" s="412"/>
      <c r="V79" s="412"/>
      <c r="W79" s="412"/>
      <c r="X79" s="412"/>
      <c r="Y79" s="412"/>
      <c r="Z79" s="412"/>
      <c r="AA79" s="412"/>
      <c r="AB79" s="412"/>
    </row>
    <row r="80" spans="1:28" ht="12.75">
      <c r="A80" s="408"/>
      <c r="B80" s="409"/>
      <c r="D80" s="279"/>
      <c r="F80" s="416" t="s">
        <v>340</v>
      </c>
      <c r="G80" s="423" t="s">
        <v>469</v>
      </c>
      <c r="H80" s="421" t="s">
        <v>442</v>
      </c>
      <c r="K80" s="412"/>
      <c r="L80" s="412"/>
      <c r="M80" s="412"/>
      <c r="N80" s="412"/>
      <c r="O80" s="412"/>
      <c r="P80" s="412"/>
      <c r="Q80" s="412"/>
      <c r="R80" s="412"/>
      <c r="S80" s="412"/>
      <c r="T80" s="412"/>
      <c r="U80" s="412"/>
      <c r="V80" s="412"/>
      <c r="W80" s="412"/>
      <c r="X80" s="412"/>
      <c r="Y80" s="412"/>
      <c r="Z80" s="412"/>
      <c r="AA80" s="412"/>
      <c r="AB80" s="412"/>
    </row>
    <row r="81" spans="1:28" ht="25.5">
      <c r="A81" s="408"/>
      <c r="B81" s="409"/>
      <c r="D81" s="279"/>
      <c r="F81" s="416" t="s">
        <v>399</v>
      </c>
      <c r="G81" s="423" t="s">
        <v>470</v>
      </c>
      <c r="H81" s="421" t="s">
        <v>384</v>
      </c>
      <c r="K81" s="412"/>
      <c r="L81" s="412"/>
      <c r="M81" s="412"/>
      <c r="N81" s="412"/>
      <c r="O81" s="412"/>
      <c r="P81" s="412"/>
      <c r="Q81" s="412"/>
      <c r="R81" s="412"/>
      <c r="S81" s="412"/>
      <c r="T81" s="412"/>
      <c r="U81" s="412"/>
      <c r="V81" s="412"/>
      <c r="W81" s="412"/>
      <c r="X81" s="412"/>
      <c r="Y81" s="412"/>
      <c r="Z81" s="412"/>
      <c r="AA81" s="412"/>
      <c r="AB81" s="412"/>
    </row>
    <row r="82" spans="1:28" ht="25.5">
      <c r="A82" s="408"/>
      <c r="B82" s="409"/>
      <c r="D82" s="279"/>
      <c r="F82" s="416" t="s">
        <v>364</v>
      </c>
      <c r="G82" s="423" t="s">
        <v>471</v>
      </c>
      <c r="H82" s="421" t="s">
        <v>384</v>
      </c>
      <c r="K82" s="412"/>
      <c r="L82" s="412"/>
      <c r="M82" s="412"/>
      <c r="N82" s="412"/>
      <c r="O82" s="412"/>
      <c r="P82" s="412"/>
      <c r="Q82" s="412"/>
      <c r="R82" s="412"/>
      <c r="S82" s="412"/>
      <c r="T82" s="412"/>
      <c r="U82" s="412"/>
      <c r="V82" s="412"/>
      <c r="W82" s="412"/>
      <c r="X82" s="412"/>
      <c r="Y82" s="412"/>
      <c r="Z82" s="412"/>
      <c r="AA82" s="412"/>
      <c r="AB82" s="412"/>
    </row>
    <row r="83" spans="1:28" ht="38.25">
      <c r="A83" s="408"/>
      <c r="B83" s="409"/>
      <c r="D83" s="279"/>
      <c r="F83" s="416" t="s">
        <v>376</v>
      </c>
      <c r="G83" s="423" t="s">
        <v>472</v>
      </c>
      <c r="H83" s="421" t="s">
        <v>384</v>
      </c>
      <c r="K83" s="412"/>
      <c r="L83" s="412"/>
      <c r="M83" s="412"/>
      <c r="N83" s="412"/>
      <c r="O83" s="412"/>
      <c r="P83" s="412"/>
      <c r="Q83" s="412"/>
      <c r="R83" s="412"/>
      <c r="S83" s="412"/>
      <c r="T83" s="412"/>
      <c r="U83" s="412"/>
      <c r="V83" s="412"/>
      <c r="W83" s="412"/>
      <c r="X83" s="412"/>
      <c r="Y83" s="412"/>
      <c r="Z83" s="412"/>
      <c r="AA83" s="412"/>
      <c r="AB83" s="412"/>
    </row>
    <row r="84" spans="1:28" ht="12.75">
      <c r="A84" s="408"/>
      <c r="B84" s="409"/>
      <c r="D84" s="279"/>
      <c r="K84" s="412"/>
      <c r="L84" s="412"/>
      <c r="M84" s="412"/>
      <c r="N84" s="412"/>
      <c r="O84" s="412"/>
      <c r="P84" s="412"/>
      <c r="Q84" s="412"/>
      <c r="R84" s="412"/>
      <c r="S84" s="412"/>
      <c r="T84" s="412"/>
      <c r="U84" s="412"/>
      <c r="V84" s="412"/>
      <c r="W84" s="412"/>
      <c r="X84" s="412"/>
      <c r="Y84" s="412"/>
      <c r="Z84" s="412"/>
      <c r="AA84" s="412"/>
      <c r="AB84" s="412"/>
    </row>
    <row r="85" spans="1:28" ht="12.75">
      <c r="A85" s="408"/>
      <c r="B85" s="409"/>
      <c r="D85" s="279"/>
      <c r="G85" s="423"/>
      <c r="K85" s="412"/>
      <c r="L85" s="412"/>
      <c r="M85" s="412"/>
      <c r="N85" s="412"/>
      <c r="O85" s="412"/>
      <c r="P85" s="412"/>
      <c r="Q85" s="412"/>
      <c r="R85" s="412"/>
      <c r="S85" s="412"/>
      <c r="T85" s="412"/>
      <c r="U85" s="412"/>
      <c r="V85" s="412"/>
      <c r="W85" s="412"/>
      <c r="X85" s="412"/>
      <c r="Y85" s="412"/>
      <c r="Z85" s="412"/>
      <c r="AA85" s="412"/>
      <c r="AB85" s="412"/>
    </row>
    <row r="86" spans="1:28" ht="38.25">
      <c r="A86" s="408"/>
      <c r="B86" s="409"/>
      <c r="C86" s="416">
        <v>172</v>
      </c>
      <c r="D86" s="279"/>
      <c r="E86" s="421" t="s">
        <v>321</v>
      </c>
      <c r="F86" s="416" t="s">
        <v>339</v>
      </c>
      <c r="G86" s="423" t="s">
        <v>473</v>
      </c>
      <c r="H86" s="421" t="s">
        <v>384</v>
      </c>
      <c r="K86" s="412"/>
      <c r="L86" s="412"/>
      <c r="M86" s="412"/>
      <c r="N86" s="412"/>
      <c r="O86" s="412"/>
      <c r="P86" s="412"/>
      <c r="Q86" s="412"/>
      <c r="R86" s="412"/>
      <c r="S86" s="412"/>
      <c r="T86" s="412"/>
      <c r="U86" s="412"/>
      <c r="V86" s="412"/>
      <c r="W86" s="412"/>
      <c r="X86" s="412"/>
      <c r="Y86" s="412"/>
      <c r="Z86" s="412"/>
      <c r="AA86" s="412"/>
      <c r="AB86" s="412"/>
    </row>
    <row r="87" spans="1:28" ht="25.5">
      <c r="A87" s="408"/>
      <c r="B87" s="409"/>
      <c r="D87" s="279"/>
      <c r="F87" s="416" t="s">
        <v>340</v>
      </c>
      <c r="G87" s="423" t="s">
        <v>474</v>
      </c>
      <c r="H87" s="421" t="s">
        <v>384</v>
      </c>
      <c r="K87" s="412"/>
      <c r="L87" s="412"/>
      <c r="M87" s="412"/>
      <c r="N87" s="412"/>
      <c r="O87" s="412"/>
      <c r="P87" s="412"/>
      <c r="Q87" s="412"/>
      <c r="R87" s="412"/>
      <c r="S87" s="412"/>
      <c r="T87" s="412"/>
      <c r="U87" s="412"/>
      <c r="V87" s="412"/>
      <c r="W87" s="412"/>
      <c r="X87" s="412"/>
      <c r="Y87" s="412"/>
      <c r="Z87" s="412"/>
      <c r="AA87" s="412"/>
      <c r="AB87" s="412"/>
    </row>
    <row r="88" spans="1:28" ht="12.75">
      <c r="A88" s="408"/>
      <c r="B88" s="409"/>
      <c r="D88" s="279"/>
      <c r="G88" s="423"/>
      <c r="K88" s="412"/>
      <c r="L88" s="412"/>
      <c r="M88" s="412"/>
      <c r="N88" s="412"/>
      <c r="O88" s="412"/>
      <c r="P88" s="412"/>
      <c r="Q88" s="412"/>
      <c r="R88" s="412"/>
      <c r="S88" s="412"/>
      <c r="T88" s="412"/>
      <c r="U88" s="412"/>
      <c r="V88" s="412"/>
      <c r="W88" s="412"/>
      <c r="X88" s="412"/>
      <c r="Y88" s="412"/>
      <c r="Z88" s="412"/>
      <c r="AA88" s="412"/>
      <c r="AB88" s="412"/>
    </row>
    <row r="89" spans="1:28" ht="12.75">
      <c r="A89" s="408"/>
      <c r="B89" s="409"/>
      <c r="C89" s="416">
        <v>173</v>
      </c>
      <c r="D89" s="279"/>
      <c r="E89" s="421" t="s">
        <v>322</v>
      </c>
      <c r="F89" s="416" t="s">
        <v>339</v>
      </c>
      <c r="G89" s="423" t="s">
        <v>452</v>
      </c>
      <c r="H89" s="421" t="s">
        <v>384</v>
      </c>
      <c r="K89" s="412"/>
      <c r="L89" s="412"/>
      <c r="M89" s="412"/>
      <c r="N89" s="412"/>
      <c r="O89" s="412"/>
      <c r="P89" s="412"/>
      <c r="Q89" s="412"/>
      <c r="R89" s="412"/>
      <c r="S89" s="412"/>
      <c r="T89" s="412"/>
      <c r="U89" s="412"/>
      <c r="V89" s="412"/>
      <c r="W89" s="412"/>
      <c r="X89" s="412"/>
      <c r="Y89" s="412"/>
      <c r="Z89" s="412"/>
      <c r="AA89" s="412"/>
      <c r="AB89" s="412"/>
    </row>
    <row r="90" spans="1:28" ht="12.75">
      <c r="A90" s="408"/>
      <c r="B90" s="409"/>
      <c r="D90" s="279"/>
      <c r="F90" s="416" t="s">
        <v>340</v>
      </c>
      <c r="G90" s="423" t="s">
        <v>453</v>
      </c>
      <c r="H90" s="421" t="s">
        <v>384</v>
      </c>
      <c r="K90" s="412"/>
      <c r="L90" s="412"/>
      <c r="M90" s="412"/>
      <c r="N90" s="412"/>
      <c r="O90" s="412"/>
      <c r="P90" s="412"/>
      <c r="Q90" s="412"/>
      <c r="R90" s="412"/>
      <c r="S90" s="412"/>
      <c r="T90" s="412"/>
      <c r="U90" s="412"/>
      <c r="V90" s="412"/>
      <c r="W90" s="412"/>
      <c r="X90" s="412"/>
      <c r="Y90" s="412"/>
      <c r="Z90" s="412"/>
      <c r="AA90" s="412"/>
      <c r="AB90" s="412"/>
    </row>
    <row r="91" spans="1:28" ht="12.75">
      <c r="A91" s="408"/>
      <c r="B91" s="409"/>
      <c r="D91" s="279"/>
      <c r="K91" s="412"/>
      <c r="L91" s="412"/>
      <c r="M91" s="412"/>
      <c r="N91" s="412"/>
      <c r="O91" s="412"/>
      <c r="P91" s="412"/>
      <c r="Q91" s="412"/>
      <c r="R91" s="412"/>
      <c r="S91" s="412"/>
      <c r="T91" s="412"/>
      <c r="U91" s="412"/>
      <c r="V91" s="412"/>
      <c r="W91" s="412"/>
      <c r="X91" s="412"/>
      <c r="Y91" s="412"/>
      <c r="Z91" s="412"/>
      <c r="AA91" s="412"/>
      <c r="AB91" s="412"/>
    </row>
    <row r="92" spans="1:28" ht="25.5">
      <c r="A92" s="408"/>
      <c r="B92" s="409"/>
      <c r="C92" s="416">
        <v>174</v>
      </c>
      <c r="D92" s="279"/>
      <c r="E92" s="421" t="s">
        <v>323</v>
      </c>
      <c r="F92" s="416" t="s">
        <v>339</v>
      </c>
      <c r="G92" s="423" t="s">
        <v>476</v>
      </c>
      <c r="H92" s="421" t="s">
        <v>384</v>
      </c>
      <c r="K92" s="412"/>
      <c r="L92" s="412"/>
      <c r="M92" s="412"/>
      <c r="N92" s="412"/>
      <c r="O92" s="412"/>
      <c r="P92" s="412"/>
      <c r="Q92" s="412"/>
      <c r="R92" s="412"/>
      <c r="S92" s="412"/>
      <c r="T92" s="412"/>
      <c r="U92" s="412"/>
      <c r="V92" s="412"/>
      <c r="W92" s="412"/>
      <c r="X92" s="412"/>
      <c r="Y92" s="412"/>
      <c r="Z92" s="412"/>
      <c r="AA92" s="412"/>
      <c r="AB92" s="412"/>
    </row>
    <row r="93" spans="1:28" ht="25.5">
      <c r="A93" s="408"/>
      <c r="B93" s="409"/>
      <c r="D93" s="279"/>
      <c r="G93" s="423" t="s">
        <v>475</v>
      </c>
      <c r="H93" s="421" t="s">
        <v>384</v>
      </c>
      <c r="K93" s="412"/>
      <c r="L93" s="412"/>
      <c r="M93" s="412"/>
      <c r="N93" s="412"/>
      <c r="O93" s="412"/>
      <c r="P93" s="412"/>
      <c r="Q93" s="412"/>
      <c r="R93" s="412"/>
      <c r="S93" s="412"/>
      <c r="T93" s="412"/>
      <c r="U93" s="412"/>
      <c r="V93" s="412"/>
      <c r="W93" s="412"/>
      <c r="X93" s="412"/>
      <c r="Y93" s="412"/>
      <c r="Z93" s="412"/>
      <c r="AA93" s="412"/>
      <c r="AB93" s="412"/>
    </row>
    <row r="94" spans="1:28" ht="12.75">
      <c r="A94" s="408"/>
      <c r="B94" s="409"/>
      <c r="C94" s="416">
        <v>175</v>
      </c>
      <c r="D94" s="279"/>
      <c r="E94" s="421" t="s">
        <v>324</v>
      </c>
      <c r="G94" s="423"/>
      <c r="K94" s="412"/>
      <c r="L94" s="412"/>
      <c r="M94" s="412"/>
      <c r="N94" s="412"/>
      <c r="O94" s="412"/>
      <c r="P94" s="412"/>
      <c r="Q94" s="412"/>
      <c r="R94" s="412"/>
      <c r="S94" s="412"/>
      <c r="T94" s="412"/>
      <c r="U94" s="412"/>
      <c r="V94" s="412"/>
      <c r="W94" s="412"/>
      <c r="X94" s="412"/>
      <c r="Y94" s="412"/>
      <c r="Z94" s="412"/>
      <c r="AA94" s="412"/>
      <c r="AB94" s="412"/>
    </row>
    <row r="95" spans="1:28" ht="12.75">
      <c r="A95" s="408"/>
      <c r="B95" s="409"/>
      <c r="D95" s="279"/>
      <c r="G95" s="423"/>
      <c r="K95" s="412"/>
      <c r="L95" s="412"/>
      <c r="M95" s="412"/>
      <c r="N95" s="412"/>
      <c r="O95" s="412"/>
      <c r="P95" s="412"/>
      <c r="Q95" s="412"/>
      <c r="R95" s="412"/>
      <c r="S95" s="412"/>
      <c r="T95" s="412"/>
      <c r="U95" s="412"/>
      <c r="V95" s="412"/>
      <c r="W95" s="412"/>
      <c r="X95" s="412"/>
      <c r="Y95" s="412"/>
      <c r="Z95" s="412"/>
      <c r="AA95" s="412"/>
      <c r="AB95" s="412"/>
    </row>
    <row r="96" spans="1:28" ht="12.75">
      <c r="A96" s="408"/>
      <c r="B96" s="409"/>
      <c r="C96" s="416">
        <v>180</v>
      </c>
      <c r="D96" s="279"/>
      <c r="E96" s="422" t="s">
        <v>325</v>
      </c>
      <c r="F96" s="418"/>
      <c r="G96" s="423"/>
      <c r="K96" s="412"/>
      <c r="L96" s="412"/>
      <c r="M96" s="412"/>
      <c r="N96" s="412"/>
      <c r="O96" s="412"/>
      <c r="P96" s="412"/>
      <c r="Q96" s="412"/>
      <c r="R96" s="412"/>
      <c r="S96" s="412"/>
      <c r="T96" s="412"/>
      <c r="U96" s="412"/>
      <c r="V96" s="412"/>
      <c r="W96" s="412"/>
      <c r="X96" s="412"/>
      <c r="Y96" s="412"/>
      <c r="Z96" s="412"/>
      <c r="AA96" s="412"/>
      <c r="AB96" s="412"/>
    </row>
    <row r="97" spans="1:28" ht="25.5">
      <c r="A97" s="408"/>
      <c r="B97" s="409"/>
      <c r="C97" s="416">
        <v>181</v>
      </c>
      <c r="D97" s="279"/>
      <c r="E97" s="421" t="s">
        <v>326</v>
      </c>
      <c r="F97" s="426" t="s">
        <v>339</v>
      </c>
      <c r="G97" s="427" t="s">
        <v>477</v>
      </c>
      <c r="K97" s="412"/>
      <c r="L97" s="412"/>
      <c r="M97" s="412"/>
      <c r="N97" s="412"/>
      <c r="O97" s="412"/>
      <c r="P97" s="412"/>
      <c r="Q97" s="412"/>
      <c r="R97" s="412"/>
      <c r="S97" s="412"/>
      <c r="T97" s="412"/>
      <c r="U97" s="412"/>
      <c r="V97" s="412"/>
      <c r="W97" s="412"/>
      <c r="X97" s="412"/>
      <c r="Y97" s="412"/>
      <c r="Z97" s="412"/>
      <c r="AA97" s="412"/>
      <c r="AB97" s="412"/>
    </row>
    <row r="98" spans="1:28" ht="38.25">
      <c r="A98" s="408"/>
      <c r="B98" s="409"/>
      <c r="D98" s="279"/>
      <c r="F98" s="426" t="s">
        <v>340</v>
      </c>
      <c r="G98" s="427" t="s">
        <v>478</v>
      </c>
      <c r="K98" s="412"/>
      <c r="L98" s="412"/>
      <c r="M98" s="412"/>
      <c r="N98" s="412"/>
      <c r="O98" s="412"/>
      <c r="P98" s="412"/>
      <c r="Q98" s="412"/>
      <c r="R98" s="412"/>
      <c r="S98" s="412"/>
      <c r="T98" s="412"/>
      <c r="U98" s="412"/>
      <c r="V98" s="412"/>
      <c r="W98" s="412"/>
      <c r="X98" s="412"/>
      <c r="Y98" s="412"/>
      <c r="Z98" s="412"/>
      <c r="AA98" s="412"/>
      <c r="AB98" s="412"/>
    </row>
    <row r="99" spans="1:28" ht="12.75">
      <c r="A99" s="408"/>
      <c r="B99" s="409"/>
      <c r="D99" s="279"/>
      <c r="F99" s="426" t="s">
        <v>358</v>
      </c>
      <c r="G99" s="423" t="s">
        <v>479</v>
      </c>
      <c r="H99" s="421" t="s">
        <v>384</v>
      </c>
      <c r="K99" s="412"/>
      <c r="L99" s="412"/>
      <c r="M99" s="412"/>
      <c r="N99" s="412"/>
      <c r="O99" s="412"/>
      <c r="P99" s="412"/>
      <c r="Q99" s="412"/>
      <c r="R99" s="412"/>
      <c r="S99" s="412"/>
      <c r="T99" s="412"/>
      <c r="U99" s="412"/>
      <c r="V99" s="412"/>
      <c r="W99" s="412"/>
      <c r="X99" s="412"/>
      <c r="Y99" s="412"/>
      <c r="Z99" s="412"/>
      <c r="AA99" s="412"/>
      <c r="AB99" s="412"/>
    </row>
    <row r="100" spans="1:28" ht="25.5">
      <c r="A100" s="408"/>
      <c r="B100" s="409"/>
      <c r="D100" s="279"/>
      <c r="F100" s="426" t="s">
        <v>364</v>
      </c>
      <c r="G100" s="423" t="s">
        <v>448</v>
      </c>
      <c r="H100" s="421" t="s">
        <v>384</v>
      </c>
      <c r="K100" s="412"/>
      <c r="L100" s="412"/>
      <c r="M100" s="412"/>
      <c r="N100" s="412"/>
      <c r="O100" s="412"/>
      <c r="P100" s="412"/>
      <c r="Q100" s="412"/>
      <c r="R100" s="412"/>
      <c r="S100" s="412"/>
      <c r="T100" s="412"/>
      <c r="U100" s="412"/>
      <c r="V100" s="412"/>
      <c r="W100" s="412"/>
      <c r="X100" s="412"/>
      <c r="Y100" s="412"/>
      <c r="Z100" s="412"/>
      <c r="AA100" s="412"/>
      <c r="AB100" s="412"/>
    </row>
    <row r="101" spans="1:28" ht="12.75">
      <c r="A101" s="408"/>
      <c r="B101" s="409"/>
      <c r="D101" s="279"/>
      <c r="F101" s="426" t="s">
        <v>376</v>
      </c>
      <c r="G101" s="423" t="s">
        <v>450</v>
      </c>
      <c r="H101" s="421" t="s">
        <v>384</v>
      </c>
      <c r="K101" s="412"/>
      <c r="L101" s="412"/>
      <c r="M101" s="412"/>
      <c r="N101" s="412"/>
      <c r="O101" s="412"/>
      <c r="P101" s="412"/>
      <c r="Q101" s="412"/>
      <c r="R101" s="412"/>
      <c r="S101" s="412"/>
      <c r="T101" s="412"/>
      <c r="U101" s="412"/>
      <c r="V101" s="412"/>
      <c r="W101" s="412"/>
      <c r="X101" s="412"/>
      <c r="Y101" s="412"/>
      <c r="Z101" s="412"/>
      <c r="AA101" s="412"/>
      <c r="AB101" s="412"/>
    </row>
    <row r="102" spans="1:28" ht="12.75">
      <c r="A102" s="408"/>
      <c r="B102" s="409"/>
      <c r="D102" s="279"/>
      <c r="K102" s="412"/>
      <c r="L102" s="412"/>
      <c r="M102" s="412"/>
      <c r="N102" s="412"/>
      <c r="O102" s="412"/>
      <c r="P102" s="412"/>
      <c r="Q102" s="412"/>
      <c r="R102" s="412"/>
      <c r="S102" s="412"/>
      <c r="T102" s="412"/>
      <c r="U102" s="412"/>
      <c r="V102" s="412"/>
      <c r="W102" s="412"/>
      <c r="X102" s="412"/>
      <c r="Y102" s="412"/>
      <c r="Z102" s="412"/>
      <c r="AA102" s="412"/>
      <c r="AB102" s="412"/>
    </row>
    <row r="103" spans="1:28" ht="12.75">
      <c r="A103" s="408"/>
      <c r="B103" s="409"/>
      <c r="C103" s="416">
        <v>182</v>
      </c>
      <c r="D103" s="279"/>
      <c r="E103" s="421" t="s">
        <v>327</v>
      </c>
      <c r="F103" s="416" t="s">
        <v>339</v>
      </c>
      <c r="G103" s="423" t="s">
        <v>452</v>
      </c>
      <c r="H103" s="421" t="s">
        <v>384</v>
      </c>
      <c r="K103" s="412"/>
      <c r="L103" s="412"/>
      <c r="M103" s="412"/>
      <c r="N103" s="412"/>
      <c r="O103" s="412"/>
      <c r="P103" s="412"/>
      <c r="Q103" s="412"/>
      <c r="R103" s="412"/>
      <c r="S103" s="412"/>
      <c r="T103" s="412"/>
      <c r="U103" s="412"/>
      <c r="V103" s="412"/>
      <c r="W103" s="412"/>
      <c r="X103" s="412"/>
      <c r="Y103" s="412"/>
      <c r="Z103" s="412"/>
      <c r="AA103" s="412"/>
      <c r="AB103" s="412"/>
    </row>
    <row r="104" spans="1:28" ht="12.75">
      <c r="A104" s="408"/>
      <c r="B104" s="409"/>
      <c r="D104" s="279"/>
      <c r="K104" s="412"/>
      <c r="L104" s="412"/>
      <c r="M104" s="412"/>
      <c r="N104" s="412"/>
      <c r="O104" s="412"/>
      <c r="P104" s="412"/>
      <c r="Q104" s="412"/>
      <c r="R104" s="412"/>
      <c r="S104" s="412"/>
      <c r="T104" s="412"/>
      <c r="U104" s="412"/>
      <c r="V104" s="412"/>
      <c r="W104" s="412"/>
      <c r="X104" s="412"/>
      <c r="Y104" s="412"/>
      <c r="Z104" s="412"/>
      <c r="AA104" s="412"/>
      <c r="AB104" s="412"/>
    </row>
    <row r="105" spans="1:28" ht="12.75">
      <c r="A105" s="408"/>
      <c r="B105" s="409"/>
      <c r="C105" s="416">
        <v>183</v>
      </c>
      <c r="D105" s="279"/>
      <c r="E105" s="421" t="s">
        <v>324</v>
      </c>
      <c r="G105" s="423"/>
      <c r="K105" s="412"/>
      <c r="L105" s="412"/>
      <c r="M105" s="412"/>
      <c r="N105" s="412"/>
      <c r="O105" s="412"/>
      <c r="P105" s="412"/>
      <c r="Q105" s="412"/>
      <c r="R105" s="412"/>
      <c r="S105" s="412"/>
      <c r="T105" s="412"/>
      <c r="U105" s="412"/>
      <c r="V105" s="412"/>
      <c r="W105" s="412"/>
      <c r="X105" s="412"/>
      <c r="Y105" s="412"/>
      <c r="Z105" s="412"/>
      <c r="AA105" s="412"/>
      <c r="AB105" s="412"/>
    </row>
    <row r="106" spans="1:28" ht="12.75">
      <c r="A106" s="408"/>
      <c r="B106" s="409"/>
      <c r="D106" s="279"/>
      <c r="G106" s="423"/>
      <c r="K106" s="412"/>
      <c r="L106" s="412"/>
      <c r="M106" s="412"/>
      <c r="N106" s="412"/>
      <c r="O106" s="412"/>
      <c r="P106" s="412"/>
      <c r="Q106" s="412"/>
      <c r="R106" s="412"/>
      <c r="S106" s="412"/>
      <c r="T106" s="412"/>
      <c r="U106" s="412"/>
      <c r="V106" s="412"/>
      <c r="W106" s="412"/>
      <c r="X106" s="412"/>
      <c r="Y106" s="412"/>
      <c r="Z106" s="412"/>
      <c r="AA106" s="412"/>
      <c r="AB106" s="412"/>
    </row>
    <row r="107" spans="11:28" ht="12.75">
      <c r="K107" s="412"/>
      <c r="L107" s="412"/>
      <c r="M107" s="412"/>
      <c r="N107" s="412"/>
      <c r="O107" s="412"/>
      <c r="P107" s="412"/>
      <c r="Q107" s="412"/>
      <c r="R107" s="412"/>
      <c r="S107" s="412"/>
      <c r="T107" s="412"/>
      <c r="U107" s="412"/>
      <c r="V107" s="412"/>
      <c r="W107" s="412"/>
      <c r="X107" s="412"/>
      <c r="Y107" s="412"/>
      <c r="Z107" s="412"/>
      <c r="AA107" s="412"/>
      <c r="AB107" s="412"/>
    </row>
    <row r="108" spans="11:28" ht="12.75">
      <c r="K108" s="412"/>
      <c r="L108" s="412"/>
      <c r="M108" s="412"/>
      <c r="N108" s="412"/>
      <c r="O108" s="412"/>
      <c r="P108" s="412"/>
      <c r="Q108" s="412"/>
      <c r="R108" s="412"/>
      <c r="S108" s="412"/>
      <c r="T108" s="412"/>
      <c r="U108" s="412"/>
      <c r="V108" s="412"/>
      <c r="W108" s="412"/>
      <c r="X108" s="412"/>
      <c r="Y108" s="412"/>
      <c r="Z108" s="412"/>
      <c r="AA108" s="412"/>
      <c r="AB108" s="412"/>
    </row>
    <row r="109" spans="2:28" s="409" customFormat="1" ht="12.75">
      <c r="B109" s="408">
        <v>7</v>
      </c>
      <c r="C109" s="428" t="s">
        <v>369</v>
      </c>
      <c r="D109" s="408"/>
      <c r="E109" s="446"/>
      <c r="G109" s="436"/>
      <c r="H109" s="429"/>
      <c r="I109" s="429"/>
      <c r="J109" s="429"/>
      <c r="K109" s="429"/>
      <c r="L109" s="429"/>
      <c r="M109" s="429"/>
      <c r="N109" s="430"/>
      <c r="O109" s="429"/>
      <c r="P109" s="429"/>
      <c r="Q109" s="429"/>
      <c r="R109" s="429"/>
      <c r="T109"/>
      <c r="U109"/>
      <c r="V109"/>
      <c r="W109"/>
      <c r="X109"/>
      <c r="Y109"/>
      <c r="Z109"/>
      <c r="AA109"/>
      <c r="AB109"/>
    </row>
    <row r="110" spans="1:28" s="433" customFormat="1" ht="12.75">
      <c r="A110" s="431"/>
      <c r="C110" s="431"/>
      <c r="D110" s="432"/>
      <c r="E110" s="447"/>
      <c r="G110" s="431"/>
      <c r="H110" s="434"/>
      <c r="I110" s="434"/>
      <c r="J110" s="434"/>
      <c r="K110" s="434"/>
      <c r="L110" s="434"/>
      <c r="M110" s="434"/>
      <c r="N110" s="435"/>
      <c r="O110" s="434"/>
      <c r="P110" s="434"/>
      <c r="Q110" s="434"/>
      <c r="R110" s="434"/>
      <c r="T110"/>
      <c r="U110"/>
      <c r="V110"/>
      <c r="W110"/>
      <c r="X110"/>
      <c r="Y110"/>
      <c r="Z110"/>
      <c r="AA110"/>
      <c r="AB110"/>
    </row>
    <row r="111" spans="1:28" s="413" customFormat="1" ht="38.25">
      <c r="A111" s="436"/>
      <c r="B111" s="436"/>
      <c r="C111" s="441">
        <v>711</v>
      </c>
      <c r="D111" s="441"/>
      <c r="E111" s="441" t="s">
        <v>370</v>
      </c>
      <c r="F111" s="441" t="s">
        <v>339</v>
      </c>
      <c r="G111" s="441" t="s">
        <v>480</v>
      </c>
      <c r="H111" s="449" t="s">
        <v>481</v>
      </c>
      <c r="I111" s="437"/>
      <c r="J111" s="437"/>
      <c r="K111" s="437"/>
      <c r="L111" s="438"/>
      <c r="M111" s="439"/>
      <c r="N111" s="440"/>
      <c r="O111" s="437"/>
      <c r="P111" s="439"/>
      <c r="Q111" s="437"/>
      <c r="R111" s="437"/>
      <c r="T111"/>
      <c r="U111"/>
      <c r="V111"/>
      <c r="W111"/>
      <c r="X111"/>
      <c r="Y111"/>
      <c r="Z111"/>
      <c r="AA111"/>
      <c r="AB111"/>
    </row>
    <row r="112" spans="6:28" ht="38.25">
      <c r="F112" s="416" t="s">
        <v>340</v>
      </c>
      <c r="G112" s="448" t="s">
        <v>378</v>
      </c>
      <c r="H112" s="421" t="s">
        <v>384</v>
      </c>
      <c r="K112" s="412"/>
      <c r="L112" s="412"/>
      <c r="M112" s="412"/>
      <c r="N112" s="412"/>
      <c r="O112" s="412"/>
      <c r="P112" s="412"/>
      <c r="Q112" s="412"/>
      <c r="R112" s="412"/>
      <c r="S112" s="412"/>
      <c r="T112" s="412"/>
      <c r="U112" s="412"/>
      <c r="V112" s="412"/>
      <c r="W112" s="412"/>
      <c r="X112" s="412"/>
      <c r="Y112" s="412"/>
      <c r="Z112" s="412"/>
      <c r="AA112" s="412"/>
      <c r="AB112" s="412"/>
    </row>
    <row r="113" spans="11:28" ht="12.75">
      <c r="K113" s="412"/>
      <c r="L113" s="412"/>
      <c r="M113" s="412"/>
      <c r="N113" s="412"/>
      <c r="O113" s="412"/>
      <c r="P113" s="412"/>
      <c r="Q113" s="412"/>
      <c r="R113" s="412"/>
      <c r="S113" s="412"/>
      <c r="T113" s="412"/>
      <c r="U113" s="412"/>
      <c r="V113" s="412"/>
      <c r="W113" s="412"/>
      <c r="X113" s="412"/>
      <c r="Y113" s="412"/>
      <c r="Z113" s="412"/>
      <c r="AA113" s="412"/>
      <c r="AB113" s="412"/>
    </row>
    <row r="114" spans="11:28" ht="12.75">
      <c r="K114" s="412"/>
      <c r="L114" s="412"/>
      <c r="M114" s="412"/>
      <c r="N114" s="412"/>
      <c r="O114" s="412"/>
      <c r="P114" s="412"/>
      <c r="Q114" s="412"/>
      <c r="R114" s="412"/>
      <c r="S114" s="412"/>
      <c r="T114" s="412"/>
      <c r="U114" s="412"/>
      <c r="V114" s="412"/>
      <c r="W114" s="412"/>
      <c r="X114" s="412"/>
      <c r="Y114" s="412"/>
      <c r="Z114" s="412"/>
      <c r="AA114" s="412"/>
      <c r="AB114" s="412"/>
    </row>
    <row r="115" spans="11:28" ht="12.75">
      <c r="K115" s="412"/>
      <c r="L115" s="412"/>
      <c r="M115" s="412"/>
      <c r="N115" s="412"/>
      <c r="O115" s="412"/>
      <c r="P115" s="412"/>
      <c r="Q115" s="412"/>
      <c r="R115" s="412"/>
      <c r="S115" s="412"/>
      <c r="T115" s="412"/>
      <c r="U115" s="412"/>
      <c r="V115" s="412"/>
      <c r="W115" s="412"/>
      <c r="X115" s="412"/>
      <c r="Y115" s="412"/>
      <c r="Z115" s="412"/>
      <c r="AA115" s="412"/>
      <c r="AB115" s="412"/>
    </row>
    <row r="116" spans="11:28" ht="12.75">
      <c r="K116" s="412"/>
      <c r="L116" s="412"/>
      <c r="M116" s="412"/>
      <c r="N116" s="412"/>
      <c r="O116" s="412"/>
      <c r="P116" s="412"/>
      <c r="Q116" s="412"/>
      <c r="R116" s="412"/>
      <c r="S116" s="412"/>
      <c r="T116" s="412"/>
      <c r="U116" s="412"/>
      <c r="V116" s="412"/>
      <c r="W116" s="412"/>
      <c r="X116" s="412"/>
      <c r="Y116" s="412"/>
      <c r="Z116" s="412"/>
      <c r="AA116" s="412"/>
      <c r="AB116" s="412"/>
    </row>
    <row r="117" spans="11:28" ht="12.75">
      <c r="K117" s="412"/>
      <c r="L117" s="412"/>
      <c r="M117" s="412"/>
      <c r="N117" s="412"/>
      <c r="O117" s="412"/>
      <c r="P117" s="412"/>
      <c r="Q117" s="412"/>
      <c r="R117" s="412"/>
      <c r="S117" s="412"/>
      <c r="T117" s="412"/>
      <c r="U117" s="412"/>
      <c r="V117" s="412"/>
      <c r="W117" s="412"/>
      <c r="X117" s="412"/>
      <c r="Y117" s="412"/>
      <c r="Z117" s="412"/>
      <c r="AA117" s="412"/>
      <c r="AB117" s="412"/>
    </row>
    <row r="118" spans="11:28" ht="12.75">
      <c r="K118" s="412"/>
      <c r="L118" s="412"/>
      <c r="M118" s="412"/>
      <c r="N118" s="412"/>
      <c r="O118" s="412"/>
      <c r="P118" s="412"/>
      <c r="Q118" s="412"/>
      <c r="R118" s="412"/>
      <c r="S118" s="412"/>
      <c r="T118" s="412"/>
      <c r="U118" s="412"/>
      <c r="V118" s="412"/>
      <c r="W118" s="412"/>
      <c r="X118" s="412"/>
      <c r="Y118" s="412"/>
      <c r="Z118" s="412"/>
      <c r="AA118" s="412"/>
      <c r="AB118" s="412"/>
    </row>
    <row r="119" spans="11:28" ht="12.75">
      <c r="K119" s="412"/>
      <c r="L119" s="412"/>
      <c r="M119" s="412"/>
      <c r="N119" s="412"/>
      <c r="O119" s="412"/>
      <c r="P119" s="412"/>
      <c r="Q119" s="412"/>
      <c r="R119" s="412"/>
      <c r="S119" s="412"/>
      <c r="T119" s="412"/>
      <c r="U119" s="412"/>
      <c r="V119" s="412"/>
      <c r="W119" s="412"/>
      <c r="X119" s="412"/>
      <c r="Y119" s="412"/>
      <c r="Z119" s="412"/>
      <c r="AA119" s="412"/>
      <c r="AB119" s="412"/>
    </row>
    <row r="120" spans="11:28" ht="12.75">
      <c r="K120" s="412"/>
      <c r="L120" s="412"/>
      <c r="M120" s="412"/>
      <c r="N120" s="412"/>
      <c r="O120" s="412"/>
      <c r="P120" s="412"/>
      <c r="Q120" s="412"/>
      <c r="R120" s="412"/>
      <c r="S120" s="412"/>
      <c r="T120" s="412"/>
      <c r="U120" s="412"/>
      <c r="V120" s="412"/>
      <c r="W120" s="412"/>
      <c r="X120" s="412"/>
      <c r="Y120" s="412"/>
      <c r="Z120" s="412"/>
      <c r="AA120" s="412"/>
      <c r="AB120" s="412"/>
    </row>
    <row r="121" spans="11:28" ht="12.75">
      <c r="K121" s="412"/>
      <c r="L121" s="412"/>
      <c r="M121" s="412"/>
      <c r="N121" s="412"/>
      <c r="O121" s="412"/>
      <c r="P121" s="412"/>
      <c r="Q121" s="412"/>
      <c r="R121" s="412"/>
      <c r="S121" s="412"/>
      <c r="T121" s="412"/>
      <c r="U121" s="412"/>
      <c r="V121" s="412"/>
      <c r="W121" s="412"/>
      <c r="X121" s="412"/>
      <c r="Y121" s="412"/>
      <c r="Z121" s="412"/>
      <c r="AA121" s="412"/>
      <c r="AB121" s="412"/>
    </row>
    <row r="122" spans="11:28" ht="12.75">
      <c r="K122" s="412"/>
      <c r="L122" s="412"/>
      <c r="M122" s="412"/>
      <c r="N122" s="412"/>
      <c r="O122" s="412"/>
      <c r="P122" s="412"/>
      <c r="Q122" s="412"/>
      <c r="R122" s="412"/>
      <c r="S122" s="412"/>
      <c r="T122" s="412"/>
      <c r="U122" s="412"/>
      <c r="V122" s="412"/>
      <c r="W122" s="412"/>
      <c r="X122" s="412"/>
      <c r="Y122" s="412"/>
      <c r="Z122" s="412"/>
      <c r="AA122" s="412"/>
      <c r="AB122" s="412"/>
    </row>
    <row r="123" spans="11:28" ht="12.75">
      <c r="K123" s="412"/>
      <c r="L123" s="412"/>
      <c r="M123" s="412"/>
      <c r="N123" s="412"/>
      <c r="O123" s="412"/>
      <c r="P123" s="412"/>
      <c r="Q123" s="412"/>
      <c r="R123" s="412"/>
      <c r="S123" s="412"/>
      <c r="T123" s="412"/>
      <c r="U123" s="412"/>
      <c r="V123" s="412"/>
      <c r="W123" s="412"/>
      <c r="X123" s="412"/>
      <c r="Y123" s="412"/>
      <c r="Z123" s="412"/>
      <c r="AA123" s="412"/>
      <c r="AB123" s="412"/>
    </row>
    <row r="124" spans="11:28" ht="12.75">
      <c r="K124" s="412"/>
      <c r="L124" s="412"/>
      <c r="M124" s="412"/>
      <c r="N124" s="412"/>
      <c r="O124" s="412"/>
      <c r="P124" s="412"/>
      <c r="Q124" s="412"/>
      <c r="R124" s="412"/>
      <c r="S124" s="412"/>
      <c r="T124" s="412"/>
      <c r="U124" s="412"/>
      <c r="V124" s="412"/>
      <c r="W124" s="412"/>
      <c r="X124" s="412"/>
      <c r="Y124" s="412"/>
      <c r="Z124" s="412"/>
      <c r="AA124" s="412"/>
      <c r="AB124" s="412"/>
    </row>
    <row r="125" spans="11:28" ht="12.75">
      <c r="K125" s="412"/>
      <c r="L125" s="412"/>
      <c r="M125" s="412"/>
      <c r="N125" s="412"/>
      <c r="O125" s="412"/>
      <c r="P125" s="412"/>
      <c r="Q125" s="412"/>
      <c r="R125" s="412"/>
      <c r="S125" s="412"/>
      <c r="T125" s="412"/>
      <c r="U125" s="412"/>
      <c r="V125" s="412"/>
      <c r="W125" s="412"/>
      <c r="X125" s="412"/>
      <c r="Y125" s="412"/>
      <c r="Z125" s="412"/>
      <c r="AA125" s="412"/>
      <c r="AB125" s="412"/>
    </row>
    <row r="126" spans="11:28" ht="12.75">
      <c r="K126" s="412"/>
      <c r="L126" s="412"/>
      <c r="M126" s="412"/>
      <c r="N126" s="412"/>
      <c r="O126" s="412"/>
      <c r="P126" s="412"/>
      <c r="Q126" s="412"/>
      <c r="R126" s="412"/>
      <c r="S126" s="412"/>
      <c r="T126" s="412"/>
      <c r="U126" s="412"/>
      <c r="V126" s="412"/>
      <c r="W126" s="412"/>
      <c r="X126" s="412"/>
      <c r="Y126" s="412"/>
      <c r="Z126" s="412"/>
      <c r="AA126" s="412"/>
      <c r="AB126" s="412"/>
    </row>
    <row r="127" spans="11:28" ht="12.75">
      <c r="K127" s="412"/>
      <c r="L127" s="412"/>
      <c r="M127" s="412"/>
      <c r="N127" s="412"/>
      <c r="O127" s="412"/>
      <c r="P127" s="412"/>
      <c r="Q127" s="412"/>
      <c r="R127" s="412"/>
      <c r="S127" s="412"/>
      <c r="T127" s="412"/>
      <c r="U127" s="412"/>
      <c r="V127" s="412"/>
      <c r="W127" s="412"/>
      <c r="X127" s="412"/>
      <c r="Y127" s="412"/>
      <c r="Z127" s="412"/>
      <c r="AA127" s="412"/>
      <c r="AB127" s="412"/>
    </row>
    <row r="128" spans="11:28" ht="12.75">
      <c r="K128" s="412"/>
      <c r="L128" s="412"/>
      <c r="M128" s="412"/>
      <c r="N128" s="412"/>
      <c r="O128" s="412"/>
      <c r="P128" s="412"/>
      <c r="Q128" s="412"/>
      <c r="R128" s="412"/>
      <c r="S128" s="412"/>
      <c r="T128" s="412"/>
      <c r="U128" s="412"/>
      <c r="V128" s="412"/>
      <c r="W128" s="412"/>
      <c r="X128" s="412"/>
      <c r="Y128" s="412"/>
      <c r="Z128" s="412"/>
      <c r="AA128" s="412"/>
      <c r="AB128" s="412"/>
    </row>
    <row r="129" spans="11:28" ht="12.75">
      <c r="K129" s="412"/>
      <c r="L129" s="412"/>
      <c r="M129" s="412"/>
      <c r="N129" s="412"/>
      <c r="O129" s="412"/>
      <c r="P129" s="412"/>
      <c r="Q129" s="412"/>
      <c r="R129" s="412"/>
      <c r="S129" s="412"/>
      <c r="T129" s="412"/>
      <c r="U129" s="412"/>
      <c r="V129" s="412"/>
      <c r="W129" s="412"/>
      <c r="X129" s="412"/>
      <c r="Y129" s="412"/>
      <c r="Z129" s="412"/>
      <c r="AA129" s="412"/>
      <c r="AB129" s="412"/>
    </row>
    <row r="130" spans="11:28" ht="12.75">
      <c r="K130" s="412"/>
      <c r="L130" s="412"/>
      <c r="M130" s="412"/>
      <c r="N130" s="412"/>
      <c r="O130" s="412"/>
      <c r="P130" s="412"/>
      <c r="Q130" s="412"/>
      <c r="R130" s="412"/>
      <c r="S130" s="412"/>
      <c r="T130" s="412"/>
      <c r="U130" s="412"/>
      <c r="V130" s="412"/>
      <c r="W130" s="412"/>
      <c r="X130" s="412"/>
      <c r="Y130" s="412"/>
      <c r="Z130" s="412"/>
      <c r="AA130" s="412"/>
      <c r="AB130" s="412"/>
    </row>
    <row r="131" spans="11:28" ht="12.75">
      <c r="K131" s="412"/>
      <c r="L131" s="412"/>
      <c r="M131" s="412"/>
      <c r="N131" s="412"/>
      <c r="O131" s="412"/>
      <c r="P131" s="412"/>
      <c r="Q131" s="412"/>
      <c r="R131" s="412"/>
      <c r="S131" s="412"/>
      <c r="T131" s="412"/>
      <c r="U131" s="412"/>
      <c r="V131" s="412"/>
      <c r="W131" s="412"/>
      <c r="X131" s="412"/>
      <c r="Y131" s="412"/>
      <c r="Z131" s="412"/>
      <c r="AA131" s="412"/>
      <c r="AB131" s="412"/>
    </row>
    <row r="132" spans="11:28" ht="12.75">
      <c r="K132" s="412"/>
      <c r="L132" s="412"/>
      <c r="M132" s="412"/>
      <c r="N132" s="412"/>
      <c r="O132" s="412"/>
      <c r="P132" s="412"/>
      <c r="Q132" s="412"/>
      <c r="R132" s="412"/>
      <c r="S132" s="412"/>
      <c r="T132" s="412"/>
      <c r="U132" s="412"/>
      <c r="V132" s="412"/>
      <c r="W132" s="412"/>
      <c r="X132" s="412"/>
      <c r="Y132" s="412"/>
      <c r="Z132" s="412"/>
      <c r="AA132" s="412"/>
      <c r="AB132" s="412"/>
    </row>
    <row r="133" spans="11:28" ht="12.75">
      <c r="K133" s="412"/>
      <c r="L133" s="412"/>
      <c r="M133" s="412"/>
      <c r="N133" s="412"/>
      <c r="O133" s="412"/>
      <c r="P133" s="412"/>
      <c r="Q133" s="412"/>
      <c r="R133" s="412"/>
      <c r="S133" s="412"/>
      <c r="T133" s="412"/>
      <c r="U133" s="412"/>
      <c r="V133" s="412"/>
      <c r="W133" s="412"/>
      <c r="X133" s="412"/>
      <c r="Y133" s="412"/>
      <c r="Z133" s="412"/>
      <c r="AA133" s="412"/>
      <c r="AB133" s="412"/>
    </row>
    <row r="134" spans="11:28" ht="12.75">
      <c r="K134" s="412"/>
      <c r="L134" s="412"/>
      <c r="M134" s="412"/>
      <c r="N134" s="412"/>
      <c r="O134" s="412"/>
      <c r="P134" s="412"/>
      <c r="Q134" s="412"/>
      <c r="R134" s="412"/>
      <c r="S134" s="412"/>
      <c r="T134" s="412"/>
      <c r="U134" s="412"/>
      <c r="V134" s="412"/>
      <c r="W134" s="412"/>
      <c r="X134" s="412"/>
      <c r="Y134" s="412"/>
      <c r="Z134" s="412"/>
      <c r="AA134" s="412"/>
      <c r="AB134" s="412"/>
    </row>
    <row r="135" spans="11:28" ht="12.75">
      <c r="K135" s="412"/>
      <c r="L135" s="412"/>
      <c r="M135" s="412"/>
      <c r="N135" s="412"/>
      <c r="O135" s="412"/>
      <c r="P135" s="412"/>
      <c r="Q135" s="412"/>
      <c r="R135" s="412"/>
      <c r="S135" s="412"/>
      <c r="T135" s="412"/>
      <c r="U135" s="412"/>
      <c r="V135" s="412"/>
      <c r="W135" s="412"/>
      <c r="X135" s="412"/>
      <c r="Y135" s="412"/>
      <c r="Z135" s="412"/>
      <c r="AA135" s="412"/>
      <c r="AB135" s="412"/>
    </row>
    <row r="136" spans="11:28" ht="12.75">
      <c r="K136" s="412"/>
      <c r="L136" s="412"/>
      <c r="M136" s="412"/>
      <c r="N136" s="412"/>
      <c r="O136" s="412"/>
      <c r="P136" s="412"/>
      <c r="Q136" s="412"/>
      <c r="R136" s="412"/>
      <c r="S136" s="412"/>
      <c r="T136" s="412"/>
      <c r="U136" s="412"/>
      <c r="V136" s="412"/>
      <c r="W136" s="412"/>
      <c r="X136" s="412"/>
      <c r="Y136" s="412"/>
      <c r="Z136" s="412"/>
      <c r="AA136" s="412"/>
      <c r="AB136" s="412"/>
    </row>
    <row r="137" spans="11:28" ht="12.75">
      <c r="K137" s="412"/>
      <c r="L137" s="412"/>
      <c r="M137" s="412"/>
      <c r="N137" s="412"/>
      <c r="O137" s="412"/>
      <c r="P137" s="412"/>
      <c r="Q137" s="412"/>
      <c r="R137" s="412"/>
      <c r="S137" s="412"/>
      <c r="T137" s="412"/>
      <c r="U137" s="412"/>
      <c r="V137" s="412"/>
      <c r="W137" s="412"/>
      <c r="X137" s="412"/>
      <c r="Y137" s="412"/>
      <c r="Z137" s="412"/>
      <c r="AA137" s="412"/>
      <c r="AB137" s="412"/>
    </row>
    <row r="138" spans="11:28" ht="12.75">
      <c r="K138" s="412"/>
      <c r="L138" s="412"/>
      <c r="M138" s="412"/>
      <c r="N138" s="412"/>
      <c r="O138" s="412"/>
      <c r="P138" s="412"/>
      <c r="Q138" s="412"/>
      <c r="R138" s="412"/>
      <c r="S138" s="412"/>
      <c r="T138" s="412"/>
      <c r="U138" s="412"/>
      <c r="V138" s="412"/>
      <c r="W138" s="412"/>
      <c r="X138" s="412"/>
      <c r="Y138" s="412"/>
      <c r="Z138" s="412"/>
      <c r="AA138" s="412"/>
      <c r="AB138" s="412"/>
    </row>
    <row r="139" spans="11:28" ht="12.75">
      <c r="K139" s="412"/>
      <c r="L139" s="412"/>
      <c r="M139" s="412"/>
      <c r="N139" s="412"/>
      <c r="O139" s="412"/>
      <c r="P139" s="412"/>
      <c r="Q139" s="412"/>
      <c r="R139" s="412"/>
      <c r="S139" s="412"/>
      <c r="T139" s="412"/>
      <c r="U139" s="412"/>
      <c r="V139" s="412"/>
      <c r="W139" s="412"/>
      <c r="X139" s="412"/>
      <c r="Y139" s="412"/>
      <c r="Z139" s="412"/>
      <c r="AA139" s="412"/>
      <c r="AB139" s="412"/>
    </row>
    <row r="140" spans="11:28" ht="12.75">
      <c r="K140" s="412"/>
      <c r="L140" s="412"/>
      <c r="M140" s="412"/>
      <c r="N140" s="412"/>
      <c r="O140" s="412"/>
      <c r="P140" s="412"/>
      <c r="Q140" s="412"/>
      <c r="R140" s="412"/>
      <c r="S140" s="412"/>
      <c r="T140" s="412"/>
      <c r="U140" s="412"/>
      <c r="V140" s="412"/>
      <c r="W140" s="412"/>
      <c r="X140" s="412"/>
      <c r="Y140" s="412"/>
      <c r="Z140" s="412"/>
      <c r="AA140" s="412"/>
      <c r="AB140" s="412"/>
    </row>
    <row r="141" spans="11:28" ht="12.75">
      <c r="K141" s="412"/>
      <c r="L141" s="412"/>
      <c r="M141" s="412"/>
      <c r="N141" s="412"/>
      <c r="O141" s="412"/>
      <c r="P141" s="412"/>
      <c r="Q141" s="412"/>
      <c r="R141" s="412"/>
      <c r="S141" s="412"/>
      <c r="T141" s="412"/>
      <c r="U141" s="412"/>
      <c r="V141" s="412"/>
      <c r="W141" s="412"/>
      <c r="X141" s="412"/>
      <c r="Y141" s="412"/>
      <c r="Z141" s="412"/>
      <c r="AA141" s="412"/>
      <c r="AB141" s="412"/>
    </row>
    <row r="142" spans="11:28" ht="12.75">
      <c r="K142" s="412"/>
      <c r="L142" s="412"/>
      <c r="M142" s="412"/>
      <c r="N142" s="412"/>
      <c r="O142" s="412"/>
      <c r="P142" s="412"/>
      <c r="Q142" s="412"/>
      <c r="R142" s="412"/>
      <c r="S142" s="412"/>
      <c r="T142" s="412"/>
      <c r="U142" s="412"/>
      <c r="V142" s="412"/>
      <c r="W142" s="412"/>
      <c r="X142" s="412"/>
      <c r="Y142" s="412"/>
      <c r="Z142" s="412"/>
      <c r="AA142" s="412"/>
      <c r="AB142" s="412"/>
    </row>
    <row r="143" spans="11:28" ht="12.75">
      <c r="K143" s="412"/>
      <c r="L143" s="412"/>
      <c r="M143" s="412"/>
      <c r="N143" s="412"/>
      <c r="O143" s="412"/>
      <c r="P143" s="412"/>
      <c r="Q143" s="412"/>
      <c r="R143" s="412"/>
      <c r="S143" s="412"/>
      <c r="T143" s="412"/>
      <c r="U143" s="412"/>
      <c r="V143" s="412"/>
      <c r="W143" s="412"/>
      <c r="X143" s="412"/>
      <c r="Y143" s="412"/>
      <c r="Z143" s="412"/>
      <c r="AA143" s="412"/>
      <c r="AB143" s="412"/>
    </row>
    <row r="144" spans="11:28" ht="12.75">
      <c r="K144" s="412"/>
      <c r="L144" s="412"/>
      <c r="M144" s="412"/>
      <c r="N144" s="412"/>
      <c r="O144" s="412"/>
      <c r="P144" s="412"/>
      <c r="Q144" s="412"/>
      <c r="R144" s="412"/>
      <c r="S144" s="412"/>
      <c r="T144" s="412"/>
      <c r="U144" s="412"/>
      <c r="V144" s="412"/>
      <c r="W144" s="412"/>
      <c r="X144" s="412"/>
      <c r="Y144" s="412"/>
      <c r="Z144" s="412"/>
      <c r="AA144" s="412"/>
      <c r="AB144" s="412"/>
    </row>
    <row r="145" spans="11:28" ht="12.75">
      <c r="K145" s="412"/>
      <c r="L145" s="412"/>
      <c r="M145" s="412"/>
      <c r="N145" s="412"/>
      <c r="O145" s="412"/>
      <c r="P145" s="412"/>
      <c r="Q145" s="412"/>
      <c r="R145" s="412"/>
      <c r="S145" s="412"/>
      <c r="T145" s="412"/>
      <c r="U145" s="412"/>
      <c r="V145" s="412"/>
      <c r="W145" s="412"/>
      <c r="X145" s="412"/>
      <c r="Y145" s="412"/>
      <c r="Z145" s="412"/>
      <c r="AA145" s="412"/>
      <c r="AB145" s="412"/>
    </row>
    <row r="146" spans="11:28" ht="12.75">
      <c r="K146" s="412"/>
      <c r="L146" s="412"/>
      <c r="M146" s="412"/>
      <c r="N146" s="412"/>
      <c r="O146" s="412"/>
      <c r="P146" s="412"/>
      <c r="Q146" s="412"/>
      <c r="R146" s="412"/>
      <c r="S146" s="412"/>
      <c r="T146" s="412"/>
      <c r="U146" s="412"/>
      <c r="V146" s="412"/>
      <c r="W146" s="412"/>
      <c r="X146" s="412"/>
      <c r="Y146" s="412"/>
      <c r="Z146" s="412"/>
      <c r="AA146" s="412"/>
      <c r="AB146" s="412"/>
    </row>
    <row r="147" spans="11:28" ht="12.75">
      <c r="K147" s="412"/>
      <c r="L147" s="412"/>
      <c r="M147" s="412"/>
      <c r="N147" s="412"/>
      <c r="O147" s="412"/>
      <c r="P147" s="412"/>
      <c r="Q147" s="412"/>
      <c r="R147" s="412"/>
      <c r="S147" s="412"/>
      <c r="T147" s="412"/>
      <c r="U147" s="412"/>
      <c r="V147" s="412"/>
      <c r="W147" s="412"/>
      <c r="X147" s="412"/>
      <c r="Y147" s="412"/>
      <c r="Z147" s="412"/>
      <c r="AA147" s="412"/>
      <c r="AB147" s="412"/>
    </row>
    <row r="148" spans="11:28" ht="12.75">
      <c r="K148" s="412"/>
      <c r="L148" s="412"/>
      <c r="M148" s="412"/>
      <c r="N148" s="412"/>
      <c r="O148" s="412"/>
      <c r="P148" s="412"/>
      <c r="Q148" s="412"/>
      <c r="R148" s="412"/>
      <c r="S148" s="412"/>
      <c r="T148" s="412"/>
      <c r="U148" s="412"/>
      <c r="V148" s="412"/>
      <c r="W148" s="412"/>
      <c r="X148" s="412"/>
      <c r="Y148" s="412"/>
      <c r="Z148" s="412"/>
      <c r="AA148" s="412"/>
      <c r="AB148" s="412"/>
    </row>
    <row r="149" spans="11:28" ht="12.75">
      <c r="K149" s="412"/>
      <c r="L149" s="412"/>
      <c r="M149" s="412"/>
      <c r="N149" s="412"/>
      <c r="O149" s="412"/>
      <c r="P149" s="412"/>
      <c r="Q149" s="412"/>
      <c r="R149" s="412"/>
      <c r="S149" s="412"/>
      <c r="T149" s="412"/>
      <c r="U149" s="412"/>
      <c r="V149" s="412"/>
      <c r="W149" s="412"/>
      <c r="X149" s="412"/>
      <c r="Y149" s="412"/>
      <c r="Z149" s="412"/>
      <c r="AA149" s="412"/>
      <c r="AB149" s="412"/>
    </row>
    <row r="150" spans="11:28" ht="12.75">
      <c r="K150" s="412"/>
      <c r="L150" s="412"/>
      <c r="M150" s="412"/>
      <c r="N150" s="412"/>
      <c r="O150" s="412"/>
      <c r="P150" s="412"/>
      <c r="Q150" s="412"/>
      <c r="R150" s="412"/>
      <c r="S150" s="412"/>
      <c r="T150" s="412"/>
      <c r="U150" s="412"/>
      <c r="V150" s="412"/>
      <c r="W150" s="412"/>
      <c r="X150" s="412"/>
      <c r="Y150" s="412"/>
      <c r="Z150" s="412"/>
      <c r="AA150" s="412"/>
      <c r="AB150" s="412"/>
    </row>
    <row r="151" spans="11:28" ht="12.75">
      <c r="K151" s="412"/>
      <c r="L151" s="412"/>
      <c r="M151" s="412"/>
      <c r="N151" s="412"/>
      <c r="O151" s="412"/>
      <c r="P151" s="412"/>
      <c r="Q151" s="412"/>
      <c r="R151" s="412"/>
      <c r="S151" s="412"/>
      <c r="T151" s="412"/>
      <c r="U151" s="412"/>
      <c r="V151" s="412"/>
      <c r="W151" s="412"/>
      <c r="X151" s="412"/>
      <c r="Y151" s="412"/>
      <c r="Z151" s="412"/>
      <c r="AA151" s="412"/>
      <c r="AB151" s="412"/>
    </row>
    <row r="152" spans="11:28" ht="12.75">
      <c r="K152" s="412"/>
      <c r="L152" s="412"/>
      <c r="M152" s="412"/>
      <c r="N152" s="412"/>
      <c r="O152" s="412"/>
      <c r="P152" s="412"/>
      <c r="Q152" s="412"/>
      <c r="R152" s="412"/>
      <c r="S152" s="412"/>
      <c r="T152" s="412"/>
      <c r="U152" s="412"/>
      <c r="V152" s="412"/>
      <c r="W152" s="412"/>
      <c r="X152" s="412"/>
      <c r="Y152" s="412"/>
      <c r="Z152" s="412"/>
      <c r="AA152" s="412"/>
      <c r="AB152" s="412"/>
    </row>
  </sheetData>
  <mergeCells count="1">
    <mergeCell ref="K7:X7"/>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B119"/>
  <sheetViews>
    <sheetView workbookViewId="0" topLeftCell="A1">
      <pane xSplit="5070" ySplit="3930" topLeftCell="F4" activePane="topLeft" state="split"/>
      <selection pane="topLeft" activeCell="C5" sqref="C5"/>
      <selection pane="topRight" activeCell="G8" sqref="G8"/>
      <selection pane="bottomLeft" activeCell="C70" sqref="C70"/>
      <selection pane="bottomRight" activeCell="J64" sqref="J64"/>
    </sheetView>
  </sheetViews>
  <sheetFormatPr defaultColWidth="9.140625" defaultRowHeight="12.75"/>
  <cols>
    <col min="1" max="1" width="0.9921875" style="0" customWidth="1"/>
    <col min="2" max="2" width="2.421875" style="0" customWidth="1"/>
    <col min="3" max="3" width="6.00390625" style="416" customWidth="1"/>
    <col min="4" max="4" width="1.1484375" style="0" customWidth="1"/>
    <col min="5" max="5" width="34.00390625" style="421" customWidth="1"/>
    <col min="6" max="6" width="3.140625" style="416" customWidth="1"/>
    <col min="7" max="7" width="43.00390625" style="448" customWidth="1"/>
    <col min="8" max="8" width="20.140625" style="421" customWidth="1"/>
    <col min="9" max="9" width="8.7109375" style="421" customWidth="1"/>
    <col min="10" max="10" width="8.00390625" style="421" customWidth="1"/>
    <col min="11" max="27" width="3.7109375" style="0" customWidth="1"/>
    <col min="28" max="28" width="6.7109375" style="0" customWidth="1"/>
  </cols>
  <sheetData>
    <row r="1" spans="3:10" ht="15.75">
      <c r="C1" s="415" t="s">
        <v>334</v>
      </c>
      <c r="D1" s="382"/>
      <c r="E1" s="422"/>
      <c r="F1" s="415" t="s">
        <v>335</v>
      </c>
      <c r="G1" s="442"/>
      <c r="H1" s="420">
        <f ca="1">NOW()</f>
        <v>37239.6931318287</v>
      </c>
      <c r="I1" s="420"/>
      <c r="J1" s="420"/>
    </row>
    <row r="3" ht="18">
      <c r="C3" s="425" t="s">
        <v>495</v>
      </c>
    </row>
    <row r="5" ht="15.75">
      <c r="C5" s="415" t="s">
        <v>506</v>
      </c>
    </row>
    <row r="7" spans="2:24" ht="12.75">
      <c r="B7" s="408">
        <v>1</v>
      </c>
      <c r="C7" s="382" t="s">
        <v>371</v>
      </c>
      <c r="D7" s="408"/>
      <c r="E7" s="444"/>
      <c r="F7" s="417"/>
      <c r="G7" s="423"/>
      <c r="K7" s="461" t="s">
        <v>333</v>
      </c>
      <c r="L7" s="461"/>
      <c r="M7" s="461"/>
      <c r="N7" s="461"/>
      <c r="O7" s="461"/>
      <c r="P7" s="461"/>
      <c r="Q7" s="461"/>
      <c r="R7" s="461"/>
      <c r="S7" s="461"/>
      <c r="T7" s="461"/>
      <c r="U7" s="461"/>
      <c r="V7" s="461"/>
      <c r="W7" s="461"/>
      <c r="X7" s="461"/>
    </row>
    <row r="8" spans="1:28" ht="77.25">
      <c r="A8" s="408"/>
      <c r="B8" s="409"/>
      <c r="C8" s="424" t="s">
        <v>329</v>
      </c>
      <c r="D8" s="5"/>
      <c r="E8" s="187" t="s">
        <v>328</v>
      </c>
      <c r="F8" s="410" t="s">
        <v>350</v>
      </c>
      <c r="G8" s="414" t="s">
        <v>330</v>
      </c>
      <c r="H8" s="187" t="s">
        <v>331</v>
      </c>
      <c r="I8" s="5" t="s">
        <v>351</v>
      </c>
      <c r="J8" s="5" t="s">
        <v>352</v>
      </c>
      <c r="K8" s="410" t="s">
        <v>205</v>
      </c>
      <c r="L8" s="410" t="s">
        <v>207</v>
      </c>
      <c r="M8" s="410" t="s">
        <v>208</v>
      </c>
      <c r="N8" s="410" t="s">
        <v>209</v>
      </c>
      <c r="O8" s="410" t="s">
        <v>8</v>
      </c>
      <c r="P8" s="410" t="s">
        <v>206</v>
      </c>
      <c r="Q8" s="410" t="s">
        <v>214</v>
      </c>
      <c r="S8" s="411" t="s">
        <v>5</v>
      </c>
      <c r="T8" s="410" t="s">
        <v>213</v>
      </c>
      <c r="U8" s="410" t="s">
        <v>7</v>
      </c>
      <c r="V8" s="410" t="s">
        <v>211</v>
      </c>
      <c r="W8" s="410" t="s">
        <v>210</v>
      </c>
      <c r="X8" s="410" t="s">
        <v>212</v>
      </c>
      <c r="Y8" s="410" t="s">
        <v>6</v>
      </c>
      <c r="Z8" s="410" t="s">
        <v>215</v>
      </c>
      <c r="AB8" s="411" t="s">
        <v>332</v>
      </c>
    </row>
    <row r="9" spans="1:28" ht="12.75">
      <c r="A9" s="408"/>
      <c r="B9" s="409"/>
      <c r="D9" s="279"/>
      <c r="G9" s="423"/>
      <c r="K9" s="412"/>
      <c r="L9" s="412"/>
      <c r="M9" s="412"/>
      <c r="N9" s="412"/>
      <c r="O9" s="412"/>
      <c r="P9" s="412"/>
      <c r="Q9" s="412"/>
      <c r="R9" s="412"/>
      <c r="S9" s="412"/>
      <c r="T9" s="412"/>
      <c r="U9" s="412"/>
      <c r="V9" s="412"/>
      <c r="W9" s="412"/>
      <c r="X9" s="412"/>
      <c r="Y9" s="412"/>
      <c r="Z9" s="412"/>
      <c r="AA9" s="412"/>
      <c r="AB9" s="412"/>
    </row>
    <row r="10" spans="1:28" ht="12.75">
      <c r="A10" s="408"/>
      <c r="B10" s="409"/>
      <c r="C10" s="418">
        <v>110</v>
      </c>
      <c r="D10" s="279"/>
      <c r="E10" s="422" t="s">
        <v>284</v>
      </c>
      <c r="F10" s="418"/>
      <c r="G10" s="423"/>
      <c r="K10" s="412"/>
      <c r="L10" s="412"/>
      <c r="M10" s="412"/>
      <c r="N10" s="412"/>
      <c r="O10" s="412"/>
      <c r="P10" s="412"/>
      <c r="Q10" s="412"/>
      <c r="R10" s="412"/>
      <c r="S10" s="412"/>
      <c r="T10" s="412"/>
      <c r="U10" s="412"/>
      <c r="V10" s="412"/>
      <c r="W10" s="412"/>
      <c r="X10" s="412"/>
      <c r="Y10" s="412"/>
      <c r="Z10" s="412"/>
      <c r="AA10" s="412"/>
      <c r="AB10" s="412"/>
    </row>
    <row r="11" spans="1:28" ht="12.75">
      <c r="A11" s="408"/>
      <c r="B11" s="409"/>
      <c r="C11" s="416">
        <v>111</v>
      </c>
      <c r="D11" s="279"/>
      <c r="E11" s="421" t="s">
        <v>285</v>
      </c>
      <c r="G11" s="423" t="s">
        <v>483</v>
      </c>
      <c r="K11" s="412"/>
      <c r="L11" s="412"/>
      <c r="M11" s="412"/>
      <c r="N11" s="412"/>
      <c r="O11" s="412"/>
      <c r="P11" s="412"/>
      <c r="Q11" s="412"/>
      <c r="R11" s="412"/>
      <c r="S11" s="412"/>
      <c r="T11" s="412"/>
      <c r="U11" s="412"/>
      <c r="V11" s="412"/>
      <c r="W11" s="412"/>
      <c r="X11" s="412"/>
      <c r="Y11" s="412"/>
      <c r="Z11" s="412"/>
      <c r="AA11" s="412"/>
      <c r="AB11" s="412"/>
    </row>
    <row r="12" spans="1:28" ht="12.75">
      <c r="A12" s="408"/>
      <c r="B12" s="409"/>
      <c r="D12" s="279"/>
      <c r="K12" s="412"/>
      <c r="L12" s="412"/>
      <c r="M12" s="412"/>
      <c r="N12" s="412"/>
      <c r="O12" s="412"/>
      <c r="P12" s="412"/>
      <c r="Q12" s="412"/>
      <c r="R12" s="412"/>
      <c r="S12" s="412"/>
      <c r="T12" s="412"/>
      <c r="U12" s="412"/>
      <c r="V12" s="412"/>
      <c r="W12" s="412"/>
      <c r="X12" s="412"/>
      <c r="Y12" s="412"/>
      <c r="Z12" s="412"/>
      <c r="AA12" s="412"/>
      <c r="AB12" s="412"/>
    </row>
    <row r="13" spans="1:28" ht="12.75">
      <c r="A13" s="408"/>
      <c r="B13" s="409"/>
      <c r="C13" s="416">
        <v>112</v>
      </c>
      <c r="D13" s="279"/>
      <c r="E13" s="421" t="s">
        <v>286</v>
      </c>
      <c r="G13" s="423"/>
      <c r="K13" s="412"/>
      <c r="L13" s="412"/>
      <c r="M13" s="412"/>
      <c r="N13" s="412"/>
      <c r="O13" s="412"/>
      <c r="P13" s="412"/>
      <c r="Q13" s="412"/>
      <c r="R13" s="412"/>
      <c r="S13" s="412"/>
      <c r="T13" s="412"/>
      <c r="U13" s="412"/>
      <c r="V13" s="412"/>
      <c r="W13" s="412"/>
      <c r="X13" s="412"/>
      <c r="Y13" s="412"/>
      <c r="Z13" s="412"/>
      <c r="AA13" s="412"/>
      <c r="AB13" s="412"/>
    </row>
    <row r="14" spans="1:28" ht="12.75">
      <c r="A14" s="408"/>
      <c r="B14" s="409"/>
      <c r="C14" s="416">
        <v>113</v>
      </c>
      <c r="D14" s="279"/>
      <c r="E14" s="421" t="s">
        <v>287</v>
      </c>
      <c r="G14" s="423"/>
      <c r="K14" s="412"/>
      <c r="L14" s="412"/>
      <c r="M14" s="412"/>
      <c r="N14" s="412"/>
      <c r="O14" s="412"/>
      <c r="P14" s="412"/>
      <c r="Q14" s="412"/>
      <c r="R14" s="412"/>
      <c r="S14" s="412"/>
      <c r="T14" s="412"/>
      <c r="U14" s="412"/>
      <c r="V14" s="412"/>
      <c r="W14" s="412"/>
      <c r="X14" s="412"/>
      <c r="Y14" s="412"/>
      <c r="Z14" s="412"/>
      <c r="AA14" s="412"/>
      <c r="AB14" s="412"/>
    </row>
    <row r="15" spans="1:28" ht="12.75">
      <c r="A15" s="408"/>
      <c r="B15" s="409"/>
      <c r="C15" s="416">
        <v>114</v>
      </c>
      <c r="D15" s="279"/>
      <c r="E15" s="421" t="s">
        <v>288</v>
      </c>
      <c r="G15" s="423"/>
      <c r="K15" s="412"/>
      <c r="L15" s="412"/>
      <c r="M15" s="412"/>
      <c r="N15" s="412"/>
      <c r="O15" s="412"/>
      <c r="P15" s="412"/>
      <c r="Q15" s="412"/>
      <c r="R15" s="412"/>
      <c r="S15" s="412"/>
      <c r="T15" s="412"/>
      <c r="U15" s="412"/>
      <c r="V15" s="412"/>
      <c r="W15" s="412"/>
      <c r="X15" s="412"/>
      <c r="Y15" s="412"/>
      <c r="Z15" s="412"/>
      <c r="AA15" s="412"/>
      <c r="AB15" s="412"/>
    </row>
    <row r="16" spans="1:28" ht="12.75">
      <c r="A16" s="408"/>
      <c r="B16" s="409"/>
      <c r="C16" s="416">
        <v>115</v>
      </c>
      <c r="D16" s="279"/>
      <c r="E16" s="421" t="s">
        <v>289</v>
      </c>
      <c r="G16" s="423"/>
      <c r="K16" s="412"/>
      <c r="L16" s="412"/>
      <c r="M16" s="412"/>
      <c r="N16" s="412"/>
      <c r="O16" s="412"/>
      <c r="P16" s="412"/>
      <c r="Q16" s="412"/>
      <c r="R16" s="412"/>
      <c r="S16" s="412"/>
      <c r="T16" s="412"/>
      <c r="U16" s="412"/>
      <c r="V16" s="412"/>
      <c r="W16" s="412"/>
      <c r="X16" s="412"/>
      <c r="Y16" s="412"/>
      <c r="Z16" s="412"/>
      <c r="AA16" s="412"/>
      <c r="AB16" s="412"/>
    </row>
    <row r="17" spans="1:28" ht="12.75">
      <c r="A17" s="408"/>
      <c r="B17" s="409"/>
      <c r="C17" s="416">
        <v>116</v>
      </c>
      <c r="D17" s="279"/>
      <c r="E17" s="421" t="s">
        <v>290</v>
      </c>
      <c r="G17" s="423"/>
      <c r="K17" s="412"/>
      <c r="L17" s="412"/>
      <c r="M17" s="412"/>
      <c r="N17" s="412"/>
      <c r="O17" s="412"/>
      <c r="P17" s="412"/>
      <c r="Q17" s="412"/>
      <c r="R17" s="412"/>
      <c r="S17" s="412"/>
      <c r="T17" s="412"/>
      <c r="U17" s="412"/>
      <c r="V17" s="412"/>
      <c r="W17" s="412"/>
      <c r="X17" s="412"/>
      <c r="Y17" s="412"/>
      <c r="Z17" s="412"/>
      <c r="AA17" s="412"/>
      <c r="AB17" s="412"/>
    </row>
    <row r="18" spans="1:28" ht="12.75">
      <c r="A18" s="408"/>
      <c r="B18" s="409"/>
      <c r="C18" s="416">
        <v>117</v>
      </c>
      <c r="D18" s="279"/>
      <c r="E18" s="421" t="s">
        <v>291</v>
      </c>
      <c r="G18" s="423"/>
      <c r="K18" s="412"/>
      <c r="L18" s="412"/>
      <c r="M18" s="412"/>
      <c r="N18" s="412"/>
      <c r="O18" s="412"/>
      <c r="P18" s="412"/>
      <c r="Q18" s="412"/>
      <c r="R18" s="412"/>
      <c r="S18" s="412"/>
      <c r="T18" s="412"/>
      <c r="U18" s="412"/>
      <c r="V18" s="412"/>
      <c r="W18" s="412"/>
      <c r="X18" s="412"/>
      <c r="Y18" s="412"/>
      <c r="Z18" s="412"/>
      <c r="AA18" s="412"/>
      <c r="AB18" s="412"/>
    </row>
    <row r="19" spans="1:28" ht="12.75">
      <c r="A19" s="408"/>
      <c r="B19" s="409"/>
      <c r="C19" s="418"/>
      <c r="D19" s="279"/>
      <c r="G19" s="423"/>
      <c r="K19" s="412"/>
      <c r="L19" s="412"/>
      <c r="M19" s="412"/>
      <c r="N19" s="412"/>
      <c r="O19" s="412"/>
      <c r="P19" s="412"/>
      <c r="Q19" s="412"/>
      <c r="R19" s="412"/>
      <c r="S19" s="412"/>
      <c r="T19" s="412"/>
      <c r="U19" s="412"/>
      <c r="V19" s="412"/>
      <c r="W19" s="412"/>
      <c r="X19" s="412"/>
      <c r="Y19" s="412"/>
      <c r="Z19" s="412"/>
      <c r="AA19" s="412"/>
      <c r="AB19" s="412"/>
    </row>
    <row r="20" spans="1:28" ht="12.75">
      <c r="A20" s="408"/>
      <c r="B20" s="409"/>
      <c r="C20" s="418">
        <v>120</v>
      </c>
      <c r="D20" s="279"/>
      <c r="E20" s="422" t="s">
        <v>292</v>
      </c>
      <c r="F20" s="418"/>
      <c r="G20" s="423"/>
      <c r="K20" s="412"/>
      <c r="L20" s="412"/>
      <c r="M20" s="412"/>
      <c r="N20" s="412"/>
      <c r="O20" s="412"/>
      <c r="P20" s="412"/>
      <c r="Q20" s="412"/>
      <c r="R20" s="412"/>
      <c r="S20" s="412"/>
      <c r="T20" s="412"/>
      <c r="U20" s="412"/>
      <c r="V20" s="412"/>
      <c r="W20" s="412"/>
      <c r="X20" s="412"/>
      <c r="Y20" s="412"/>
      <c r="Z20" s="412"/>
      <c r="AA20" s="412"/>
      <c r="AB20" s="412"/>
    </row>
    <row r="21" spans="1:28" ht="25.5">
      <c r="A21" s="408"/>
      <c r="B21" s="409"/>
      <c r="C21" s="416">
        <v>121</v>
      </c>
      <c r="D21" s="279"/>
      <c r="E21" s="421" t="s">
        <v>293</v>
      </c>
      <c r="F21" s="416" t="s">
        <v>339</v>
      </c>
      <c r="G21" s="423" t="s">
        <v>482</v>
      </c>
      <c r="H21" s="421" t="s">
        <v>485</v>
      </c>
      <c r="K21" s="412"/>
      <c r="L21" s="412"/>
      <c r="M21" s="412"/>
      <c r="N21" s="412"/>
      <c r="O21" s="412"/>
      <c r="P21" s="412"/>
      <c r="Q21" s="412"/>
      <c r="R21" s="412"/>
      <c r="S21" s="412"/>
      <c r="T21" s="412"/>
      <c r="U21" s="412"/>
      <c r="V21" s="412"/>
      <c r="W21" s="412"/>
      <c r="X21" s="412"/>
      <c r="Y21" s="412"/>
      <c r="Z21" s="412"/>
      <c r="AA21" s="412"/>
      <c r="AB21" s="412"/>
    </row>
    <row r="22" spans="1:28" ht="12.75">
      <c r="A22" s="408"/>
      <c r="B22" s="409"/>
      <c r="D22" s="279"/>
      <c r="G22" s="423"/>
      <c r="K22" s="412"/>
      <c r="L22" s="412"/>
      <c r="M22" s="412"/>
      <c r="N22" s="412"/>
      <c r="O22" s="412"/>
      <c r="P22" s="412"/>
      <c r="Q22" s="412"/>
      <c r="R22" s="412"/>
      <c r="S22" s="412"/>
      <c r="T22" s="412"/>
      <c r="U22" s="412"/>
      <c r="V22" s="412"/>
      <c r="W22" s="412"/>
      <c r="X22" s="412"/>
      <c r="Y22" s="412"/>
      <c r="Z22" s="412"/>
      <c r="AA22" s="412"/>
      <c r="AB22" s="412"/>
    </row>
    <row r="23" spans="1:28" ht="12.75">
      <c r="A23" s="408"/>
      <c r="B23" s="409"/>
      <c r="C23" s="416">
        <v>122</v>
      </c>
      <c r="D23" s="279"/>
      <c r="E23" s="421" t="s">
        <v>294</v>
      </c>
      <c r="G23" s="423"/>
      <c r="K23" s="412"/>
      <c r="L23" s="412"/>
      <c r="M23" s="412"/>
      <c r="N23" s="412"/>
      <c r="O23" s="412"/>
      <c r="P23" s="412"/>
      <c r="Q23" s="412"/>
      <c r="R23" s="412"/>
      <c r="S23" s="412"/>
      <c r="T23" s="412"/>
      <c r="U23" s="412"/>
      <c r="V23" s="412"/>
      <c r="W23" s="412"/>
      <c r="X23" s="412"/>
      <c r="Y23" s="412"/>
      <c r="Z23" s="412"/>
      <c r="AA23" s="412"/>
      <c r="AB23" s="412"/>
    </row>
    <row r="24" spans="1:28" ht="12.75">
      <c r="A24" s="408"/>
      <c r="B24" s="409"/>
      <c r="C24" s="416">
        <v>123</v>
      </c>
      <c r="D24" s="279"/>
      <c r="E24" s="421" t="s">
        <v>295</v>
      </c>
      <c r="G24" s="423"/>
      <c r="K24" s="412"/>
      <c r="L24" s="412"/>
      <c r="M24" s="412"/>
      <c r="N24" s="412"/>
      <c r="O24" s="412"/>
      <c r="P24" s="412"/>
      <c r="Q24" s="412"/>
      <c r="R24" s="412"/>
      <c r="S24" s="412"/>
      <c r="T24" s="412"/>
      <c r="U24" s="412"/>
      <c r="V24" s="412"/>
      <c r="W24" s="412"/>
      <c r="X24" s="412"/>
      <c r="Y24" s="412"/>
      <c r="Z24" s="412"/>
      <c r="AA24" s="412"/>
      <c r="AB24" s="412"/>
    </row>
    <row r="25" spans="1:28" ht="12.75">
      <c r="A25" s="408"/>
      <c r="B25" s="409"/>
      <c r="C25" s="416">
        <v>124</v>
      </c>
      <c r="D25" s="279"/>
      <c r="E25" s="421" t="s">
        <v>296</v>
      </c>
      <c r="G25" s="423"/>
      <c r="K25" s="412"/>
      <c r="L25" s="412"/>
      <c r="M25" s="412"/>
      <c r="N25" s="412"/>
      <c r="O25" s="412"/>
      <c r="P25" s="412"/>
      <c r="Q25" s="412"/>
      <c r="R25" s="412"/>
      <c r="S25" s="412"/>
      <c r="T25" s="412"/>
      <c r="U25" s="412"/>
      <c r="V25" s="412"/>
      <c r="W25" s="412"/>
      <c r="X25" s="412"/>
      <c r="Y25" s="412"/>
      <c r="Z25" s="412"/>
      <c r="AA25" s="412"/>
      <c r="AB25" s="412"/>
    </row>
    <row r="26" spans="1:28" ht="12.75">
      <c r="A26" s="408"/>
      <c r="B26" s="409"/>
      <c r="C26" s="416">
        <v>125</v>
      </c>
      <c r="D26" s="279"/>
      <c r="E26" s="421" t="s">
        <v>297</v>
      </c>
      <c r="G26" s="423"/>
      <c r="K26" s="412"/>
      <c r="L26" s="412"/>
      <c r="M26" s="412"/>
      <c r="N26" s="412"/>
      <c r="O26" s="412"/>
      <c r="P26" s="412"/>
      <c r="Q26" s="412"/>
      <c r="R26" s="412"/>
      <c r="S26" s="412"/>
      <c r="T26" s="412"/>
      <c r="U26" s="412"/>
      <c r="V26" s="412"/>
      <c r="W26" s="412"/>
      <c r="X26" s="412"/>
      <c r="Y26" s="412"/>
      <c r="Z26" s="412"/>
      <c r="AA26" s="412"/>
      <c r="AB26" s="412"/>
    </row>
    <row r="27" spans="1:28" ht="12.75">
      <c r="A27" s="408"/>
      <c r="B27" s="409"/>
      <c r="D27" s="279"/>
      <c r="G27" s="423"/>
      <c r="K27" s="412"/>
      <c r="L27" s="412"/>
      <c r="M27" s="412"/>
      <c r="N27" s="412"/>
      <c r="O27" s="412"/>
      <c r="P27" s="412"/>
      <c r="Q27" s="412"/>
      <c r="R27" s="412"/>
      <c r="S27" s="412"/>
      <c r="T27" s="412"/>
      <c r="U27" s="412"/>
      <c r="V27" s="412"/>
      <c r="W27" s="412"/>
      <c r="X27" s="412"/>
      <c r="Y27" s="412"/>
      <c r="Z27" s="412"/>
      <c r="AA27" s="412"/>
      <c r="AB27" s="412"/>
    </row>
    <row r="28" spans="1:28" ht="12.75">
      <c r="A28" s="408"/>
      <c r="B28" s="409"/>
      <c r="C28" s="418">
        <v>130</v>
      </c>
      <c r="D28" s="279"/>
      <c r="E28" s="422" t="s">
        <v>298</v>
      </c>
      <c r="K28" s="412"/>
      <c r="L28" s="412"/>
      <c r="M28" s="412"/>
      <c r="N28" s="412"/>
      <c r="O28" s="412"/>
      <c r="P28" s="412"/>
      <c r="Q28" s="412"/>
      <c r="R28" s="412"/>
      <c r="S28" s="412"/>
      <c r="T28" s="412"/>
      <c r="U28" s="412"/>
      <c r="V28" s="412"/>
      <c r="W28" s="412"/>
      <c r="X28" s="412"/>
      <c r="Y28" s="412"/>
      <c r="Z28" s="412"/>
      <c r="AA28" s="412"/>
      <c r="AB28" s="412"/>
    </row>
    <row r="29" spans="1:28" ht="25.5">
      <c r="A29" s="408"/>
      <c r="B29" s="409"/>
      <c r="C29" s="416">
        <v>131</v>
      </c>
      <c r="D29" s="279"/>
      <c r="E29" s="421" t="s">
        <v>299</v>
      </c>
      <c r="F29" s="416" t="s">
        <v>339</v>
      </c>
      <c r="G29" s="423" t="s">
        <v>484</v>
      </c>
      <c r="H29" s="421" t="s">
        <v>485</v>
      </c>
      <c r="K29" s="412"/>
      <c r="L29" s="412"/>
      <c r="M29" s="412"/>
      <c r="N29" s="412"/>
      <c r="O29" s="412"/>
      <c r="P29" s="412"/>
      <c r="Q29" s="412"/>
      <c r="R29" s="412"/>
      <c r="S29" s="412"/>
      <c r="T29" s="412"/>
      <c r="U29" s="412"/>
      <c r="V29" s="412"/>
      <c r="W29" s="412"/>
      <c r="X29" s="412"/>
      <c r="Y29" s="412"/>
      <c r="Z29" s="412"/>
      <c r="AA29" s="412"/>
      <c r="AB29" s="412"/>
    </row>
    <row r="30" spans="1:28" ht="12.75">
      <c r="A30" s="408"/>
      <c r="B30" s="409"/>
      <c r="D30" s="279"/>
      <c r="F30" s="426"/>
      <c r="G30" s="423"/>
      <c r="K30" s="412"/>
      <c r="L30" s="412"/>
      <c r="M30" s="412"/>
      <c r="N30" s="412"/>
      <c r="O30" s="412"/>
      <c r="P30" s="412"/>
      <c r="Q30" s="412"/>
      <c r="R30" s="412"/>
      <c r="S30" s="412"/>
      <c r="T30" s="412"/>
      <c r="U30" s="412"/>
      <c r="V30" s="412"/>
      <c r="W30" s="412"/>
      <c r="X30" s="412"/>
      <c r="Y30" s="412"/>
      <c r="Z30" s="412"/>
      <c r="AA30" s="412"/>
      <c r="AB30" s="412"/>
    </row>
    <row r="31" spans="1:28" ht="12.75">
      <c r="A31" s="408"/>
      <c r="B31" s="409"/>
      <c r="C31" s="416">
        <v>132</v>
      </c>
      <c r="D31" s="279"/>
      <c r="E31" s="421" t="s">
        <v>300</v>
      </c>
      <c r="G31" s="423"/>
      <c r="K31" s="412"/>
      <c r="L31" s="412"/>
      <c r="M31" s="412"/>
      <c r="N31" s="412"/>
      <c r="O31" s="412"/>
      <c r="P31" s="412"/>
      <c r="Q31" s="412"/>
      <c r="R31" s="412"/>
      <c r="S31" s="412"/>
      <c r="T31" s="412"/>
      <c r="U31" s="412"/>
      <c r="V31" s="412"/>
      <c r="W31" s="412"/>
      <c r="X31" s="412"/>
      <c r="Y31" s="412"/>
      <c r="Z31" s="412"/>
      <c r="AA31" s="412"/>
      <c r="AB31" s="412"/>
    </row>
    <row r="32" spans="1:28" ht="12.75">
      <c r="A32" s="408"/>
      <c r="B32" s="409"/>
      <c r="C32" s="416">
        <v>133</v>
      </c>
      <c r="D32" s="279"/>
      <c r="E32" s="421" t="s">
        <v>301</v>
      </c>
      <c r="G32" s="427"/>
      <c r="K32" s="412"/>
      <c r="L32" s="412"/>
      <c r="M32" s="412"/>
      <c r="N32" s="412"/>
      <c r="O32" s="412"/>
      <c r="P32" s="412"/>
      <c r="Q32" s="412"/>
      <c r="R32" s="412"/>
      <c r="S32" s="412"/>
      <c r="T32" s="412"/>
      <c r="U32" s="412"/>
      <c r="V32" s="412"/>
      <c r="W32" s="412"/>
      <c r="X32" s="412"/>
      <c r="Y32" s="412"/>
      <c r="Z32" s="412"/>
      <c r="AA32" s="412"/>
      <c r="AB32" s="412"/>
    </row>
    <row r="33" spans="1:28" ht="25.5">
      <c r="A33" s="408"/>
      <c r="B33" s="409"/>
      <c r="C33" s="416">
        <v>134</v>
      </c>
      <c r="D33" s="279"/>
      <c r="E33" s="421" t="s">
        <v>302</v>
      </c>
      <c r="G33" s="423"/>
      <c r="K33" s="412"/>
      <c r="L33" s="412"/>
      <c r="M33" s="412"/>
      <c r="N33" s="412"/>
      <c r="O33" s="412"/>
      <c r="P33" s="412"/>
      <c r="Q33" s="412"/>
      <c r="R33" s="412"/>
      <c r="S33" s="412"/>
      <c r="T33" s="412"/>
      <c r="U33" s="412"/>
      <c r="V33" s="412"/>
      <c r="W33" s="412"/>
      <c r="X33" s="412"/>
      <c r="Y33" s="412"/>
      <c r="Z33" s="412"/>
      <c r="AA33" s="412"/>
      <c r="AB33" s="412"/>
    </row>
    <row r="34" spans="1:28" ht="12.75">
      <c r="A34" s="408"/>
      <c r="B34" s="409"/>
      <c r="D34" s="279"/>
      <c r="G34" s="423"/>
      <c r="K34" s="412"/>
      <c r="L34" s="412"/>
      <c r="M34" s="412"/>
      <c r="N34" s="412"/>
      <c r="O34" s="412"/>
      <c r="P34" s="412"/>
      <c r="Q34" s="412"/>
      <c r="R34" s="412"/>
      <c r="S34" s="412"/>
      <c r="T34" s="412"/>
      <c r="U34" s="412"/>
      <c r="V34" s="412"/>
      <c r="W34" s="412"/>
      <c r="X34" s="412"/>
      <c r="Y34" s="412"/>
      <c r="Z34" s="412"/>
      <c r="AA34" s="412"/>
      <c r="AB34" s="412"/>
    </row>
    <row r="35" spans="1:28" ht="12.75">
      <c r="A35" s="408"/>
      <c r="B35" s="409"/>
      <c r="C35" s="418">
        <v>140</v>
      </c>
      <c r="D35" s="279"/>
      <c r="E35" s="422" t="s">
        <v>303</v>
      </c>
      <c r="F35" s="418"/>
      <c r="G35" s="423"/>
      <c r="K35" s="412"/>
      <c r="L35" s="412"/>
      <c r="M35" s="412"/>
      <c r="N35" s="412"/>
      <c r="O35" s="412"/>
      <c r="P35" s="412"/>
      <c r="Q35" s="412"/>
      <c r="R35" s="412"/>
      <c r="S35" s="412"/>
      <c r="T35" s="412"/>
      <c r="U35" s="412"/>
      <c r="V35" s="412"/>
      <c r="W35" s="412"/>
      <c r="X35" s="412"/>
      <c r="Y35" s="412"/>
      <c r="Z35" s="412"/>
      <c r="AA35" s="412"/>
      <c r="AB35" s="412"/>
    </row>
    <row r="36" spans="1:28" ht="25.5">
      <c r="A36" s="408"/>
      <c r="B36" s="409"/>
      <c r="C36" s="416">
        <v>141</v>
      </c>
      <c r="D36" s="279"/>
      <c r="E36" s="421" t="s">
        <v>304</v>
      </c>
      <c r="F36" s="416" t="s">
        <v>339</v>
      </c>
      <c r="G36" s="423" t="s">
        <v>486</v>
      </c>
      <c r="H36" s="421" t="s">
        <v>485</v>
      </c>
      <c r="K36" s="412"/>
      <c r="L36" s="412"/>
      <c r="M36" s="412"/>
      <c r="N36" s="412"/>
      <c r="O36" s="412"/>
      <c r="P36" s="412"/>
      <c r="Q36" s="412"/>
      <c r="R36" s="412"/>
      <c r="S36" s="412"/>
      <c r="T36" s="412"/>
      <c r="U36" s="412"/>
      <c r="V36" s="412"/>
      <c r="W36" s="412"/>
      <c r="X36" s="412"/>
      <c r="Y36" s="412"/>
      <c r="Z36" s="412"/>
      <c r="AA36" s="412"/>
      <c r="AB36" s="412"/>
    </row>
    <row r="37" spans="1:28" ht="12.75">
      <c r="A37" s="408"/>
      <c r="B37" s="409"/>
      <c r="D37" s="279"/>
      <c r="G37" s="423"/>
      <c r="K37" s="412"/>
      <c r="L37" s="412"/>
      <c r="M37" s="412"/>
      <c r="N37" s="412"/>
      <c r="O37" s="412"/>
      <c r="P37" s="412"/>
      <c r="Q37" s="412"/>
      <c r="R37" s="412"/>
      <c r="S37" s="412"/>
      <c r="T37" s="412"/>
      <c r="U37" s="412"/>
      <c r="V37" s="412"/>
      <c r="W37" s="412"/>
      <c r="X37" s="412"/>
      <c r="Y37" s="412"/>
      <c r="Z37" s="412"/>
      <c r="AA37" s="412"/>
      <c r="AB37" s="412"/>
    </row>
    <row r="38" spans="1:28" ht="12.75">
      <c r="A38" s="408"/>
      <c r="B38" s="409"/>
      <c r="C38" s="416">
        <v>142</v>
      </c>
      <c r="D38" s="279"/>
      <c r="E38" s="421" t="s">
        <v>305</v>
      </c>
      <c r="G38" s="427" t="s">
        <v>487</v>
      </c>
      <c r="K38" s="412"/>
      <c r="L38" s="412"/>
      <c r="M38" s="412"/>
      <c r="N38" s="412"/>
      <c r="O38" s="412"/>
      <c r="P38" s="412"/>
      <c r="Q38" s="412"/>
      <c r="R38" s="412"/>
      <c r="S38" s="412"/>
      <c r="T38" s="412"/>
      <c r="U38" s="412"/>
      <c r="V38" s="412"/>
      <c r="W38" s="412"/>
      <c r="X38" s="412"/>
      <c r="Y38" s="412"/>
      <c r="Z38" s="412"/>
      <c r="AA38" s="412"/>
      <c r="AB38" s="412"/>
    </row>
    <row r="39" spans="1:28" ht="12.75">
      <c r="A39" s="408"/>
      <c r="B39" s="409"/>
      <c r="D39" s="279"/>
      <c r="G39" s="423"/>
      <c r="K39" s="412"/>
      <c r="L39" s="412"/>
      <c r="M39" s="412"/>
      <c r="N39" s="412"/>
      <c r="O39" s="412"/>
      <c r="P39" s="412"/>
      <c r="Q39" s="412"/>
      <c r="R39" s="412"/>
      <c r="S39" s="412"/>
      <c r="T39" s="412"/>
      <c r="U39" s="412"/>
      <c r="V39" s="412"/>
      <c r="W39" s="412"/>
      <c r="X39" s="412"/>
      <c r="Y39" s="412"/>
      <c r="Z39" s="412"/>
      <c r="AA39" s="412"/>
      <c r="AB39" s="412"/>
    </row>
    <row r="40" spans="1:28" ht="25.5">
      <c r="A40" s="408"/>
      <c r="B40" s="409"/>
      <c r="C40" s="416">
        <v>143</v>
      </c>
      <c r="D40" s="279"/>
      <c r="E40" s="445" t="s">
        <v>306</v>
      </c>
      <c r="F40" s="419"/>
      <c r="G40" s="423"/>
      <c r="K40" s="412"/>
      <c r="L40" s="412"/>
      <c r="M40" s="412"/>
      <c r="N40" s="412"/>
      <c r="O40" s="412"/>
      <c r="P40" s="412"/>
      <c r="Q40" s="412"/>
      <c r="R40" s="412"/>
      <c r="S40" s="412"/>
      <c r="T40" s="412"/>
      <c r="U40" s="412"/>
      <c r="V40" s="412"/>
      <c r="W40" s="412"/>
      <c r="X40" s="412"/>
      <c r="Y40" s="412"/>
      <c r="Z40" s="412"/>
      <c r="AA40" s="412"/>
      <c r="AB40" s="412"/>
    </row>
    <row r="41" spans="1:28" ht="12.75">
      <c r="A41" s="408"/>
      <c r="B41" s="409"/>
      <c r="D41" s="279"/>
      <c r="G41" s="427"/>
      <c r="K41" s="412"/>
      <c r="L41" s="412"/>
      <c r="M41" s="412"/>
      <c r="N41" s="412"/>
      <c r="O41" s="412"/>
      <c r="P41" s="412"/>
      <c r="Q41" s="412"/>
      <c r="R41" s="412"/>
      <c r="S41" s="412"/>
      <c r="T41" s="412"/>
      <c r="U41" s="412"/>
      <c r="V41" s="412"/>
      <c r="W41" s="412"/>
      <c r="X41" s="412"/>
      <c r="Y41" s="412"/>
      <c r="Z41" s="412"/>
      <c r="AA41" s="412"/>
      <c r="AB41" s="412"/>
    </row>
    <row r="42" spans="1:28" ht="12.75">
      <c r="A42" s="408"/>
      <c r="B42" s="409"/>
      <c r="D42" s="279"/>
      <c r="G42" s="427"/>
      <c r="K42" s="412"/>
      <c r="L42" s="412"/>
      <c r="M42" s="412"/>
      <c r="N42" s="412"/>
      <c r="O42" s="412"/>
      <c r="P42" s="412"/>
      <c r="Q42" s="412"/>
      <c r="R42" s="412"/>
      <c r="S42" s="412"/>
      <c r="T42" s="412"/>
      <c r="U42" s="412"/>
      <c r="V42" s="412"/>
      <c r="W42" s="412"/>
      <c r="X42" s="412"/>
      <c r="Y42" s="412"/>
      <c r="Z42" s="412"/>
      <c r="AA42" s="412"/>
      <c r="AB42" s="412"/>
    </row>
    <row r="43" spans="1:28" ht="12.75">
      <c r="A43" s="408"/>
      <c r="B43" s="409"/>
      <c r="C43" s="418">
        <v>150</v>
      </c>
      <c r="D43" s="279"/>
      <c r="E43" s="422" t="s">
        <v>307</v>
      </c>
      <c r="F43" s="418"/>
      <c r="G43" s="423"/>
      <c r="K43" s="412"/>
      <c r="L43" s="412"/>
      <c r="M43" s="412"/>
      <c r="N43" s="412"/>
      <c r="O43" s="412"/>
      <c r="P43" s="412"/>
      <c r="Q43" s="412"/>
      <c r="R43" s="412"/>
      <c r="S43" s="412"/>
      <c r="T43" s="412"/>
      <c r="U43" s="412"/>
      <c r="V43" s="412"/>
      <c r="W43" s="412"/>
      <c r="X43" s="412"/>
      <c r="Y43" s="412"/>
      <c r="Z43" s="412"/>
      <c r="AA43" s="412"/>
      <c r="AB43" s="412"/>
    </row>
    <row r="44" spans="1:28" ht="12.75">
      <c r="A44" s="408"/>
      <c r="B44" s="409"/>
      <c r="C44" s="416">
        <v>151</v>
      </c>
      <c r="D44" s="279"/>
      <c r="E44" s="421" t="s">
        <v>308</v>
      </c>
      <c r="G44" s="423"/>
      <c r="K44" s="412"/>
      <c r="L44" s="412"/>
      <c r="M44" s="412"/>
      <c r="N44" s="412"/>
      <c r="O44" s="412"/>
      <c r="P44" s="412"/>
      <c r="Q44" s="412"/>
      <c r="R44" s="412"/>
      <c r="S44" s="412"/>
      <c r="T44" s="412"/>
      <c r="U44" s="412"/>
      <c r="V44" s="412"/>
      <c r="W44" s="412"/>
      <c r="X44" s="412"/>
      <c r="Y44" s="412"/>
      <c r="Z44" s="412"/>
      <c r="AA44" s="412"/>
      <c r="AB44" s="412"/>
    </row>
    <row r="45" spans="1:28" ht="12.75">
      <c r="A45" s="408"/>
      <c r="B45" s="409"/>
      <c r="D45" s="279"/>
      <c r="G45" s="423"/>
      <c r="K45" s="412"/>
      <c r="L45" s="412"/>
      <c r="M45" s="412"/>
      <c r="N45" s="412"/>
      <c r="O45" s="412"/>
      <c r="P45" s="412"/>
      <c r="Q45" s="412"/>
      <c r="R45" s="412"/>
      <c r="S45" s="412"/>
      <c r="T45" s="412"/>
      <c r="U45" s="412"/>
      <c r="V45" s="412"/>
      <c r="W45" s="412"/>
      <c r="X45" s="412"/>
      <c r="Y45" s="412"/>
      <c r="Z45" s="412"/>
      <c r="AA45" s="412"/>
      <c r="AB45" s="412"/>
    </row>
    <row r="46" spans="1:28" ht="12.75">
      <c r="A46" s="408"/>
      <c r="B46" s="409"/>
      <c r="C46" s="416">
        <v>152</v>
      </c>
      <c r="D46" s="279"/>
      <c r="E46" s="421" t="s">
        <v>309</v>
      </c>
      <c r="G46" s="427"/>
      <c r="K46" s="412"/>
      <c r="L46" s="412"/>
      <c r="M46" s="412"/>
      <c r="N46" s="412"/>
      <c r="O46" s="412"/>
      <c r="P46" s="412"/>
      <c r="Q46" s="412"/>
      <c r="R46" s="412"/>
      <c r="S46" s="412"/>
      <c r="T46" s="412"/>
      <c r="U46" s="412"/>
      <c r="V46" s="412"/>
      <c r="W46" s="412"/>
      <c r="X46" s="412"/>
      <c r="Y46" s="412"/>
      <c r="Z46" s="412"/>
      <c r="AA46" s="412"/>
      <c r="AB46" s="412"/>
    </row>
    <row r="47" spans="1:28" ht="12.75">
      <c r="A47" s="408"/>
      <c r="B47" s="409"/>
      <c r="C47" s="416">
        <v>153</v>
      </c>
      <c r="D47" s="279"/>
      <c r="E47" s="421" t="s">
        <v>310</v>
      </c>
      <c r="F47" s="416" t="s">
        <v>339</v>
      </c>
      <c r="G47" s="423" t="s">
        <v>488</v>
      </c>
      <c r="H47" s="421" t="s">
        <v>489</v>
      </c>
      <c r="K47" s="412"/>
      <c r="L47" s="412"/>
      <c r="M47" s="412"/>
      <c r="N47" s="412"/>
      <c r="O47" s="412"/>
      <c r="P47" s="412"/>
      <c r="Q47" s="412"/>
      <c r="R47" s="412"/>
      <c r="S47" s="412"/>
      <c r="T47" s="412"/>
      <c r="U47" s="412"/>
      <c r="V47" s="412"/>
      <c r="W47" s="412"/>
      <c r="X47" s="412"/>
      <c r="Y47" s="412"/>
      <c r="Z47" s="412"/>
      <c r="AA47" s="412"/>
      <c r="AB47" s="412"/>
    </row>
    <row r="48" spans="1:28" ht="12.75">
      <c r="A48" s="408"/>
      <c r="B48" s="409"/>
      <c r="D48" s="279"/>
      <c r="G48" s="423"/>
      <c r="K48" s="412"/>
      <c r="L48" s="412"/>
      <c r="M48" s="412"/>
      <c r="N48" s="412"/>
      <c r="O48" s="412"/>
      <c r="P48" s="412"/>
      <c r="Q48" s="412"/>
      <c r="R48" s="412"/>
      <c r="S48" s="412"/>
      <c r="T48" s="412"/>
      <c r="U48" s="412"/>
      <c r="V48" s="412"/>
      <c r="W48" s="412"/>
      <c r="X48" s="412"/>
      <c r="Y48" s="412"/>
      <c r="Z48" s="412"/>
      <c r="AA48" s="412"/>
      <c r="AB48" s="412"/>
    </row>
    <row r="49" spans="1:28" ht="12.75">
      <c r="A49" s="408"/>
      <c r="B49" s="409"/>
      <c r="C49" s="416">
        <v>154</v>
      </c>
      <c r="D49" s="279"/>
      <c r="E49" s="421" t="s">
        <v>311</v>
      </c>
      <c r="G49" s="423"/>
      <c r="K49" s="412"/>
      <c r="L49" s="412"/>
      <c r="M49" s="412"/>
      <c r="N49" s="412"/>
      <c r="O49" s="412"/>
      <c r="P49" s="412"/>
      <c r="Q49" s="412"/>
      <c r="R49" s="412"/>
      <c r="S49" s="412"/>
      <c r="T49" s="412"/>
      <c r="U49" s="412"/>
      <c r="V49" s="412"/>
      <c r="W49" s="412"/>
      <c r="X49" s="412"/>
      <c r="Y49" s="412"/>
      <c r="Z49" s="412"/>
      <c r="AA49" s="412"/>
      <c r="AB49" s="412"/>
    </row>
    <row r="50" spans="1:28" ht="12.75">
      <c r="A50" s="408"/>
      <c r="B50" s="409"/>
      <c r="C50" s="416">
        <v>155</v>
      </c>
      <c r="D50" s="279"/>
      <c r="E50" s="421" t="s">
        <v>312</v>
      </c>
      <c r="G50" s="423"/>
      <c r="K50" s="412"/>
      <c r="L50" s="412"/>
      <c r="M50" s="412"/>
      <c r="N50" s="412"/>
      <c r="O50" s="412"/>
      <c r="P50" s="412"/>
      <c r="Q50" s="412"/>
      <c r="R50" s="412"/>
      <c r="S50" s="412"/>
      <c r="T50" s="412"/>
      <c r="U50" s="412"/>
      <c r="V50" s="412"/>
      <c r="W50" s="412"/>
      <c r="X50" s="412"/>
      <c r="Y50" s="412"/>
      <c r="Z50" s="412"/>
      <c r="AA50" s="412"/>
      <c r="AB50" s="412"/>
    </row>
    <row r="51" spans="1:28" ht="12.75">
      <c r="A51" s="408"/>
      <c r="B51" s="409"/>
      <c r="D51" s="279"/>
      <c r="G51" s="423"/>
      <c r="K51" s="412"/>
      <c r="L51" s="412"/>
      <c r="M51" s="412"/>
      <c r="N51" s="412"/>
      <c r="O51" s="412"/>
      <c r="P51" s="412"/>
      <c r="Q51" s="412"/>
      <c r="R51" s="412"/>
      <c r="S51" s="412"/>
      <c r="T51" s="412"/>
      <c r="U51" s="412"/>
      <c r="V51" s="412"/>
      <c r="W51" s="412"/>
      <c r="X51" s="412"/>
      <c r="Y51" s="412"/>
      <c r="Z51" s="412"/>
      <c r="AA51" s="412"/>
      <c r="AB51" s="412"/>
    </row>
    <row r="52" spans="1:28" ht="12.75">
      <c r="A52" s="408"/>
      <c r="B52" s="409"/>
      <c r="C52" s="418">
        <v>160</v>
      </c>
      <c r="D52" s="279"/>
      <c r="E52" s="422" t="s">
        <v>313</v>
      </c>
      <c r="F52" s="418"/>
      <c r="G52" s="423"/>
      <c r="K52" s="412"/>
      <c r="L52" s="412"/>
      <c r="M52" s="412"/>
      <c r="N52" s="412"/>
      <c r="O52" s="412"/>
      <c r="P52" s="412"/>
      <c r="Q52" s="412"/>
      <c r="R52" s="412"/>
      <c r="S52" s="412"/>
      <c r="T52" s="412"/>
      <c r="U52" s="412"/>
      <c r="V52" s="412"/>
      <c r="W52" s="412"/>
      <c r="X52" s="412"/>
      <c r="Y52" s="412"/>
      <c r="Z52" s="412"/>
      <c r="AA52" s="412"/>
      <c r="AB52" s="412"/>
    </row>
    <row r="53" spans="1:28" ht="25.5">
      <c r="A53" s="408"/>
      <c r="B53" s="409"/>
      <c r="C53" s="416">
        <v>161</v>
      </c>
      <c r="D53" s="279"/>
      <c r="E53" s="421" t="s">
        <v>314</v>
      </c>
      <c r="G53" s="423"/>
      <c r="K53" s="412"/>
      <c r="L53" s="412"/>
      <c r="M53" s="412"/>
      <c r="N53" s="412"/>
      <c r="O53" s="412"/>
      <c r="P53" s="412"/>
      <c r="Q53" s="412"/>
      <c r="R53" s="412"/>
      <c r="S53" s="412"/>
      <c r="T53" s="412"/>
      <c r="U53" s="412"/>
      <c r="V53" s="412"/>
      <c r="W53" s="412"/>
      <c r="X53" s="412"/>
      <c r="Y53" s="412"/>
      <c r="Z53" s="412"/>
      <c r="AA53" s="412"/>
      <c r="AB53" s="412"/>
    </row>
    <row r="54" spans="1:28" ht="26.25" customHeight="1">
      <c r="A54" s="408"/>
      <c r="B54" s="409"/>
      <c r="C54" s="416">
        <v>162</v>
      </c>
      <c r="D54" s="279"/>
      <c r="E54" s="421" t="s">
        <v>315</v>
      </c>
      <c r="G54" s="423"/>
      <c r="K54" s="412"/>
      <c r="L54" s="412"/>
      <c r="M54" s="412"/>
      <c r="N54" s="412"/>
      <c r="O54" s="412"/>
      <c r="P54" s="412"/>
      <c r="Q54" s="412"/>
      <c r="R54" s="412"/>
      <c r="S54" s="412"/>
      <c r="T54" s="412"/>
      <c r="U54" s="412"/>
      <c r="V54" s="412"/>
      <c r="W54" s="412"/>
      <c r="X54" s="412"/>
      <c r="Y54" s="412"/>
      <c r="Z54" s="412"/>
      <c r="AA54" s="412"/>
      <c r="AB54" s="412"/>
    </row>
    <row r="55" spans="1:28" ht="12.75">
      <c r="A55" s="408"/>
      <c r="B55" s="409"/>
      <c r="C55" s="416">
        <v>163</v>
      </c>
      <c r="D55" s="279"/>
      <c r="E55" s="421" t="s">
        <v>316</v>
      </c>
      <c r="G55" s="423"/>
      <c r="K55" s="412"/>
      <c r="L55" s="412"/>
      <c r="M55" s="412"/>
      <c r="N55" s="412"/>
      <c r="O55" s="412"/>
      <c r="P55" s="412"/>
      <c r="Q55" s="412"/>
      <c r="R55" s="412"/>
      <c r="S55" s="412"/>
      <c r="T55" s="412"/>
      <c r="U55" s="412"/>
      <c r="V55" s="412"/>
      <c r="W55" s="412"/>
      <c r="X55" s="412"/>
      <c r="Y55" s="412"/>
      <c r="Z55" s="412"/>
      <c r="AA55" s="412"/>
      <c r="AB55" s="412"/>
    </row>
    <row r="56" spans="1:28" ht="12.75">
      <c r="A56" s="408"/>
      <c r="B56" s="409"/>
      <c r="C56" s="416">
        <v>164</v>
      </c>
      <c r="D56" s="279"/>
      <c r="E56" s="421" t="s">
        <v>317</v>
      </c>
      <c r="G56" s="423"/>
      <c r="K56" s="412"/>
      <c r="L56" s="412"/>
      <c r="M56" s="412"/>
      <c r="N56" s="412"/>
      <c r="O56" s="412"/>
      <c r="P56" s="412"/>
      <c r="Q56" s="412"/>
      <c r="R56" s="412"/>
      <c r="S56" s="412"/>
      <c r="T56" s="412"/>
      <c r="U56" s="412"/>
      <c r="V56" s="412"/>
      <c r="W56" s="412"/>
      <c r="X56" s="412"/>
      <c r="Y56" s="412"/>
      <c r="Z56" s="412"/>
      <c r="AA56" s="412"/>
      <c r="AB56" s="412"/>
    </row>
    <row r="57" spans="1:28" ht="12.75">
      <c r="A57" s="408"/>
      <c r="B57" s="409"/>
      <c r="C57" s="416">
        <v>164</v>
      </c>
      <c r="D57" s="279"/>
      <c r="E57" s="421" t="s">
        <v>318</v>
      </c>
      <c r="G57" s="423"/>
      <c r="K57" s="412"/>
      <c r="L57" s="412"/>
      <c r="M57" s="412"/>
      <c r="N57" s="412"/>
      <c r="O57" s="412"/>
      <c r="P57" s="412"/>
      <c r="Q57" s="412"/>
      <c r="R57" s="412"/>
      <c r="S57" s="412"/>
      <c r="T57" s="412"/>
      <c r="U57" s="412"/>
      <c r="V57" s="412"/>
      <c r="W57" s="412"/>
      <c r="X57" s="412"/>
      <c r="Y57" s="412"/>
      <c r="Z57" s="412"/>
      <c r="AA57" s="412"/>
      <c r="AB57" s="412"/>
    </row>
    <row r="58" spans="1:28" ht="12.75">
      <c r="A58" s="408"/>
      <c r="B58" s="409"/>
      <c r="D58" s="279"/>
      <c r="G58" s="423"/>
      <c r="K58" s="412"/>
      <c r="L58" s="412"/>
      <c r="M58" s="412"/>
      <c r="N58" s="412"/>
      <c r="O58" s="412"/>
      <c r="P58" s="412"/>
      <c r="Q58" s="412"/>
      <c r="R58" s="412"/>
      <c r="S58" s="412"/>
      <c r="T58" s="412"/>
      <c r="U58" s="412"/>
      <c r="V58" s="412"/>
      <c r="W58" s="412"/>
      <c r="X58" s="412"/>
      <c r="Y58" s="412"/>
      <c r="Z58" s="412"/>
      <c r="AA58" s="412"/>
      <c r="AB58" s="412"/>
    </row>
    <row r="59" spans="1:28" ht="12.75">
      <c r="A59" s="408"/>
      <c r="B59" s="409"/>
      <c r="C59" s="418">
        <v>170</v>
      </c>
      <c r="D59" s="279"/>
      <c r="E59" s="422" t="s">
        <v>319</v>
      </c>
      <c r="F59" s="418"/>
      <c r="G59" s="423"/>
      <c r="K59" s="412"/>
      <c r="L59" s="412"/>
      <c r="M59" s="412"/>
      <c r="N59" s="412"/>
      <c r="O59" s="412"/>
      <c r="P59" s="412"/>
      <c r="Q59" s="412"/>
      <c r="R59" s="412"/>
      <c r="S59" s="412"/>
      <c r="T59" s="412"/>
      <c r="U59" s="412"/>
      <c r="V59" s="412"/>
      <c r="W59" s="412"/>
      <c r="X59" s="412"/>
      <c r="Y59" s="412"/>
      <c r="Z59" s="412"/>
      <c r="AA59" s="412"/>
      <c r="AB59" s="412"/>
    </row>
    <row r="60" spans="1:28" ht="25.5">
      <c r="A60" s="408"/>
      <c r="B60" s="409"/>
      <c r="C60" s="416">
        <v>171</v>
      </c>
      <c r="D60" s="279"/>
      <c r="E60" s="421" t="s">
        <v>320</v>
      </c>
      <c r="F60" s="416" t="s">
        <v>339</v>
      </c>
      <c r="G60" s="423" t="s">
        <v>486</v>
      </c>
      <c r="H60" s="421" t="s">
        <v>485</v>
      </c>
      <c r="K60" s="412"/>
      <c r="L60" s="412"/>
      <c r="M60" s="412"/>
      <c r="N60" s="412"/>
      <c r="O60" s="412"/>
      <c r="P60" s="412"/>
      <c r="Q60" s="412"/>
      <c r="R60" s="412"/>
      <c r="S60" s="412"/>
      <c r="T60" s="412"/>
      <c r="U60" s="412"/>
      <c r="V60" s="412"/>
      <c r="W60" s="412"/>
      <c r="X60" s="412"/>
      <c r="Y60" s="412"/>
      <c r="Z60" s="412"/>
      <c r="AA60" s="412"/>
      <c r="AB60" s="412"/>
    </row>
    <row r="61" spans="1:28" ht="38.25">
      <c r="A61" s="408"/>
      <c r="B61" s="409"/>
      <c r="D61" s="279"/>
      <c r="F61" s="416" t="s">
        <v>490</v>
      </c>
      <c r="G61" s="423" t="s">
        <v>491</v>
      </c>
      <c r="H61" s="421" t="s">
        <v>497</v>
      </c>
      <c r="K61" s="412"/>
      <c r="L61" s="412"/>
      <c r="M61" s="412"/>
      <c r="N61" s="412"/>
      <c r="O61" s="412"/>
      <c r="P61" s="412"/>
      <c r="Q61" s="412"/>
      <c r="R61" s="412"/>
      <c r="S61" s="412"/>
      <c r="T61" s="412"/>
      <c r="U61" s="412"/>
      <c r="V61" s="412"/>
      <c r="W61" s="412"/>
      <c r="X61" s="412"/>
      <c r="Y61" s="412"/>
      <c r="Z61" s="412"/>
      <c r="AA61" s="412"/>
      <c r="AB61" s="412"/>
    </row>
    <row r="62" spans="1:28" ht="38.25">
      <c r="A62" s="408"/>
      <c r="B62" s="409"/>
      <c r="D62" s="279"/>
      <c r="F62" s="416" t="s">
        <v>399</v>
      </c>
      <c r="G62" s="423" t="s">
        <v>492</v>
      </c>
      <c r="K62" s="412"/>
      <c r="L62" s="412"/>
      <c r="M62" s="412"/>
      <c r="N62" s="412"/>
      <c r="O62" s="412"/>
      <c r="P62" s="412"/>
      <c r="Q62" s="412"/>
      <c r="R62" s="412"/>
      <c r="S62" s="412"/>
      <c r="T62" s="412"/>
      <c r="U62" s="412"/>
      <c r="V62" s="412"/>
      <c r="W62" s="412"/>
      <c r="X62" s="412"/>
      <c r="Y62" s="412"/>
      <c r="Z62" s="412"/>
      <c r="AA62" s="412"/>
      <c r="AB62" s="412"/>
    </row>
    <row r="63" spans="1:28" ht="38.25">
      <c r="A63" s="408"/>
      <c r="B63" s="409"/>
      <c r="D63" s="279"/>
      <c r="F63" s="416" t="s">
        <v>364</v>
      </c>
      <c r="G63" s="423" t="s">
        <v>493</v>
      </c>
      <c r="K63" s="412"/>
      <c r="L63" s="412"/>
      <c r="M63" s="412"/>
      <c r="N63" s="412"/>
      <c r="O63" s="412"/>
      <c r="P63" s="412"/>
      <c r="Q63" s="412"/>
      <c r="R63" s="412"/>
      <c r="S63" s="412"/>
      <c r="T63" s="412"/>
      <c r="U63" s="412"/>
      <c r="V63" s="412"/>
      <c r="W63" s="412"/>
      <c r="X63" s="412"/>
      <c r="Y63" s="412"/>
      <c r="Z63" s="412"/>
      <c r="AA63" s="412"/>
      <c r="AB63" s="412"/>
    </row>
    <row r="64" spans="1:28" ht="25.5">
      <c r="A64" s="408"/>
      <c r="B64" s="409"/>
      <c r="D64" s="279"/>
      <c r="F64" s="416" t="s">
        <v>376</v>
      </c>
      <c r="G64" s="423" t="s">
        <v>498</v>
      </c>
      <c r="K64" s="412"/>
      <c r="L64" s="412"/>
      <c r="M64" s="412"/>
      <c r="N64" s="412"/>
      <c r="O64" s="412"/>
      <c r="P64" s="412"/>
      <c r="Q64" s="412"/>
      <c r="R64" s="412"/>
      <c r="S64" s="412"/>
      <c r="T64" s="412"/>
      <c r="U64" s="412"/>
      <c r="V64" s="412"/>
      <c r="W64" s="412"/>
      <c r="X64" s="412"/>
      <c r="Y64" s="412"/>
      <c r="Z64" s="412"/>
      <c r="AA64" s="412"/>
      <c r="AB64" s="412"/>
    </row>
    <row r="65" spans="1:28" ht="12.75">
      <c r="A65" s="408"/>
      <c r="B65" s="409"/>
      <c r="D65" s="279"/>
      <c r="G65" s="423"/>
      <c r="K65" s="412"/>
      <c r="L65" s="412"/>
      <c r="M65" s="412"/>
      <c r="N65" s="412"/>
      <c r="O65" s="412"/>
      <c r="P65" s="412"/>
      <c r="Q65" s="412"/>
      <c r="R65" s="412"/>
      <c r="S65" s="412"/>
      <c r="T65" s="412"/>
      <c r="U65" s="412"/>
      <c r="V65" s="412"/>
      <c r="W65" s="412"/>
      <c r="X65" s="412"/>
      <c r="Y65" s="412"/>
      <c r="Z65" s="412"/>
      <c r="AA65" s="412"/>
      <c r="AB65" s="412"/>
    </row>
    <row r="66" spans="1:28" ht="12.75">
      <c r="A66" s="408"/>
      <c r="B66" s="409"/>
      <c r="C66" s="416">
        <v>172</v>
      </c>
      <c r="D66" s="279"/>
      <c r="E66" s="421" t="s">
        <v>321</v>
      </c>
      <c r="G66" s="423"/>
      <c r="K66" s="412"/>
      <c r="L66" s="412"/>
      <c r="M66" s="412"/>
      <c r="N66" s="412"/>
      <c r="O66" s="412"/>
      <c r="P66" s="412"/>
      <c r="Q66" s="412"/>
      <c r="R66" s="412"/>
      <c r="S66" s="412"/>
      <c r="T66" s="412"/>
      <c r="U66" s="412"/>
      <c r="V66" s="412"/>
      <c r="W66" s="412"/>
      <c r="X66" s="412"/>
      <c r="Y66" s="412"/>
      <c r="Z66" s="412"/>
      <c r="AA66" s="412"/>
      <c r="AB66" s="412"/>
    </row>
    <row r="67" spans="1:28" ht="12.75">
      <c r="A67" s="408"/>
      <c r="B67" s="409"/>
      <c r="C67" s="416">
        <v>173</v>
      </c>
      <c r="D67" s="279"/>
      <c r="E67" s="421" t="s">
        <v>322</v>
      </c>
      <c r="G67" s="423"/>
      <c r="K67" s="412"/>
      <c r="L67" s="412"/>
      <c r="M67" s="412"/>
      <c r="N67" s="412"/>
      <c r="O67" s="412"/>
      <c r="P67" s="412"/>
      <c r="Q67" s="412"/>
      <c r="R67" s="412"/>
      <c r="S67" s="412"/>
      <c r="T67" s="412"/>
      <c r="U67" s="412"/>
      <c r="V67" s="412"/>
      <c r="W67" s="412"/>
      <c r="X67" s="412"/>
      <c r="Y67" s="412"/>
      <c r="Z67" s="412"/>
      <c r="AA67" s="412"/>
      <c r="AB67" s="412"/>
    </row>
    <row r="68" spans="1:28" ht="12.75">
      <c r="A68" s="408"/>
      <c r="B68" s="409"/>
      <c r="C68" s="416">
        <v>174</v>
      </c>
      <c r="D68" s="279"/>
      <c r="E68" s="421" t="s">
        <v>323</v>
      </c>
      <c r="G68" s="423"/>
      <c r="K68" s="412"/>
      <c r="L68" s="412"/>
      <c r="M68" s="412"/>
      <c r="N68" s="412"/>
      <c r="O68" s="412"/>
      <c r="P68" s="412"/>
      <c r="Q68" s="412"/>
      <c r="R68" s="412"/>
      <c r="S68" s="412"/>
      <c r="T68" s="412"/>
      <c r="U68" s="412"/>
      <c r="V68" s="412"/>
      <c r="W68" s="412"/>
      <c r="X68" s="412"/>
      <c r="Y68" s="412"/>
      <c r="Z68" s="412"/>
      <c r="AA68" s="412"/>
      <c r="AB68" s="412"/>
    </row>
    <row r="69" spans="1:28" ht="12.75">
      <c r="A69" s="408"/>
      <c r="B69" s="409"/>
      <c r="C69" s="416">
        <v>175</v>
      </c>
      <c r="D69" s="279"/>
      <c r="E69" s="421" t="s">
        <v>324</v>
      </c>
      <c r="G69" s="423"/>
      <c r="K69" s="412"/>
      <c r="L69" s="412"/>
      <c r="M69" s="412"/>
      <c r="N69" s="412"/>
      <c r="O69" s="412"/>
      <c r="P69" s="412"/>
      <c r="Q69" s="412"/>
      <c r="R69" s="412"/>
      <c r="S69" s="412"/>
      <c r="T69" s="412"/>
      <c r="U69" s="412"/>
      <c r="V69" s="412"/>
      <c r="W69" s="412"/>
      <c r="X69" s="412"/>
      <c r="Y69" s="412"/>
      <c r="Z69" s="412"/>
      <c r="AA69" s="412"/>
      <c r="AB69" s="412"/>
    </row>
    <row r="70" spans="1:28" ht="12.75">
      <c r="A70" s="408"/>
      <c r="B70" s="409"/>
      <c r="D70" s="279"/>
      <c r="G70" s="423"/>
      <c r="K70" s="412"/>
      <c r="L70" s="412"/>
      <c r="M70" s="412"/>
      <c r="N70" s="412"/>
      <c r="O70" s="412"/>
      <c r="P70" s="412"/>
      <c r="Q70" s="412"/>
      <c r="R70" s="412"/>
      <c r="S70" s="412"/>
      <c r="T70" s="412"/>
      <c r="U70" s="412"/>
      <c r="V70" s="412"/>
      <c r="W70" s="412"/>
      <c r="X70" s="412"/>
      <c r="Y70" s="412"/>
      <c r="Z70" s="412"/>
      <c r="AA70" s="412"/>
      <c r="AB70" s="412"/>
    </row>
    <row r="71" spans="1:28" ht="12.75">
      <c r="A71" s="408"/>
      <c r="B71" s="409"/>
      <c r="C71" s="416">
        <v>180</v>
      </c>
      <c r="D71" s="279"/>
      <c r="E71" s="422" t="s">
        <v>325</v>
      </c>
      <c r="F71" s="418"/>
      <c r="G71" s="423"/>
      <c r="K71" s="412"/>
      <c r="L71" s="412"/>
      <c r="M71" s="412"/>
      <c r="N71" s="412"/>
      <c r="O71" s="412"/>
      <c r="P71" s="412"/>
      <c r="Q71" s="412"/>
      <c r="R71" s="412"/>
      <c r="S71" s="412"/>
      <c r="T71" s="412"/>
      <c r="U71" s="412"/>
      <c r="V71" s="412"/>
      <c r="W71" s="412"/>
      <c r="X71" s="412"/>
      <c r="Y71" s="412"/>
      <c r="Z71" s="412"/>
      <c r="AA71" s="412"/>
      <c r="AB71" s="412"/>
    </row>
    <row r="72" spans="1:28" ht="12.75">
      <c r="A72" s="408"/>
      <c r="B72" s="409"/>
      <c r="C72" s="416">
        <v>181</v>
      </c>
      <c r="D72" s="279"/>
      <c r="E72" s="421" t="s">
        <v>326</v>
      </c>
      <c r="G72" s="423"/>
      <c r="K72" s="412"/>
      <c r="L72" s="412"/>
      <c r="M72" s="412"/>
      <c r="N72" s="412"/>
      <c r="O72" s="412"/>
      <c r="P72" s="412"/>
      <c r="Q72" s="412"/>
      <c r="R72" s="412"/>
      <c r="S72" s="412"/>
      <c r="T72" s="412"/>
      <c r="U72" s="412"/>
      <c r="V72" s="412"/>
      <c r="W72" s="412"/>
      <c r="X72" s="412"/>
      <c r="Y72" s="412"/>
      <c r="Z72" s="412"/>
      <c r="AA72" s="412"/>
      <c r="AB72" s="412"/>
    </row>
    <row r="73" spans="1:28" ht="12.75">
      <c r="A73" s="408"/>
      <c r="B73" s="409"/>
      <c r="C73" s="416">
        <v>182</v>
      </c>
      <c r="D73" s="279"/>
      <c r="E73" s="421" t="s">
        <v>327</v>
      </c>
      <c r="G73" s="423"/>
      <c r="K73" s="412"/>
      <c r="L73" s="412"/>
      <c r="M73" s="412"/>
      <c r="N73" s="412"/>
      <c r="O73" s="412"/>
      <c r="P73" s="412"/>
      <c r="Q73" s="412"/>
      <c r="R73" s="412"/>
      <c r="S73" s="412"/>
      <c r="T73" s="412"/>
      <c r="U73" s="412"/>
      <c r="V73" s="412"/>
      <c r="W73" s="412"/>
      <c r="X73" s="412"/>
      <c r="Y73" s="412"/>
      <c r="Z73" s="412"/>
      <c r="AA73" s="412"/>
      <c r="AB73" s="412"/>
    </row>
    <row r="74" spans="1:28" ht="12.75">
      <c r="A74" s="408"/>
      <c r="B74" s="409"/>
      <c r="C74" s="416">
        <v>183</v>
      </c>
      <c r="D74" s="279"/>
      <c r="E74" s="421" t="s">
        <v>324</v>
      </c>
      <c r="G74" s="423"/>
      <c r="K74" s="412"/>
      <c r="L74" s="412"/>
      <c r="M74" s="412"/>
      <c r="N74" s="412"/>
      <c r="O74" s="412"/>
      <c r="P74" s="412"/>
      <c r="Q74" s="412"/>
      <c r="R74" s="412"/>
      <c r="S74" s="412"/>
      <c r="T74" s="412"/>
      <c r="U74" s="412"/>
      <c r="V74" s="412"/>
      <c r="W74" s="412"/>
      <c r="X74" s="412"/>
      <c r="Y74" s="412"/>
      <c r="Z74" s="412"/>
      <c r="AA74" s="412"/>
      <c r="AB74" s="412"/>
    </row>
    <row r="75" spans="11:28" ht="12.75">
      <c r="K75" s="412"/>
      <c r="L75" s="412"/>
      <c r="M75" s="412"/>
      <c r="N75" s="412"/>
      <c r="O75" s="412"/>
      <c r="P75" s="412"/>
      <c r="Q75" s="412"/>
      <c r="R75" s="412"/>
      <c r="S75" s="412"/>
      <c r="T75" s="412"/>
      <c r="U75" s="412"/>
      <c r="V75" s="412"/>
      <c r="W75" s="412"/>
      <c r="X75" s="412"/>
      <c r="Y75" s="412"/>
      <c r="Z75" s="412"/>
      <c r="AA75" s="412"/>
      <c r="AB75" s="412"/>
    </row>
    <row r="76" spans="2:28" s="409" customFormat="1" ht="12.75">
      <c r="B76" s="408">
        <v>7</v>
      </c>
      <c r="C76" s="428" t="s">
        <v>369</v>
      </c>
      <c r="D76" s="408"/>
      <c r="E76" s="446"/>
      <c r="G76" s="436"/>
      <c r="H76" s="429"/>
      <c r="I76" s="429"/>
      <c r="J76" s="429"/>
      <c r="K76" s="429"/>
      <c r="L76" s="429"/>
      <c r="M76" s="429"/>
      <c r="N76" s="430"/>
      <c r="O76" s="429"/>
      <c r="P76" s="429"/>
      <c r="Q76" s="429"/>
      <c r="R76" s="429"/>
      <c r="T76"/>
      <c r="U76"/>
      <c r="V76"/>
      <c r="W76"/>
      <c r="X76"/>
      <c r="Y76"/>
      <c r="Z76"/>
      <c r="AA76"/>
      <c r="AB76"/>
    </row>
    <row r="77" spans="1:28" s="433" customFormat="1" ht="12.75">
      <c r="A77" s="431"/>
      <c r="C77" s="431"/>
      <c r="D77" s="432"/>
      <c r="E77" s="447"/>
      <c r="G77" s="431"/>
      <c r="H77" s="434"/>
      <c r="I77" s="434"/>
      <c r="J77" s="434"/>
      <c r="K77" s="434"/>
      <c r="L77" s="434"/>
      <c r="M77" s="434"/>
      <c r="N77" s="435"/>
      <c r="O77" s="434"/>
      <c r="P77" s="434"/>
      <c r="Q77" s="434"/>
      <c r="R77" s="434"/>
      <c r="T77"/>
      <c r="U77"/>
      <c r="V77"/>
      <c r="W77"/>
      <c r="X77"/>
      <c r="Y77"/>
      <c r="Z77"/>
      <c r="AA77"/>
      <c r="AB77"/>
    </row>
    <row r="78" spans="1:28" s="413" customFormat="1" ht="25.5">
      <c r="A78" s="436"/>
      <c r="B78" s="436"/>
      <c r="C78" s="441">
        <v>711</v>
      </c>
      <c r="D78" s="441"/>
      <c r="E78" s="441" t="s">
        <v>370</v>
      </c>
      <c r="F78" s="441" t="s">
        <v>339</v>
      </c>
      <c r="G78" s="441" t="s">
        <v>494</v>
      </c>
      <c r="H78" s="441" t="s">
        <v>496</v>
      </c>
      <c r="I78" s="437"/>
      <c r="J78" s="437"/>
      <c r="K78" s="437"/>
      <c r="L78" s="438"/>
      <c r="M78" s="439"/>
      <c r="N78" s="440"/>
      <c r="O78" s="437"/>
      <c r="P78" s="439"/>
      <c r="Q78" s="437"/>
      <c r="R78" s="437"/>
      <c r="T78"/>
      <c r="U78"/>
      <c r="V78"/>
      <c r="W78"/>
      <c r="X78"/>
      <c r="Y78"/>
      <c r="Z78"/>
      <c r="AA78"/>
      <c r="AB78"/>
    </row>
    <row r="79" spans="11:28" ht="12.75">
      <c r="K79" s="412"/>
      <c r="L79" s="412"/>
      <c r="M79" s="412"/>
      <c r="N79" s="412"/>
      <c r="O79" s="412"/>
      <c r="P79" s="412"/>
      <c r="Q79" s="412"/>
      <c r="R79" s="412"/>
      <c r="S79" s="412"/>
      <c r="T79" s="412"/>
      <c r="U79" s="412"/>
      <c r="V79" s="412"/>
      <c r="W79" s="412"/>
      <c r="X79" s="412"/>
      <c r="Y79" s="412"/>
      <c r="Z79" s="412"/>
      <c r="AA79" s="412"/>
      <c r="AB79" s="412"/>
    </row>
    <row r="80" spans="11:28" ht="12.75">
      <c r="K80" s="412"/>
      <c r="L80" s="412"/>
      <c r="M80" s="412"/>
      <c r="N80" s="412"/>
      <c r="O80" s="412"/>
      <c r="P80" s="412"/>
      <c r="Q80" s="412"/>
      <c r="R80" s="412"/>
      <c r="S80" s="412"/>
      <c r="T80" s="412"/>
      <c r="U80" s="412"/>
      <c r="V80" s="412"/>
      <c r="W80" s="412"/>
      <c r="X80" s="412"/>
      <c r="Y80" s="412"/>
      <c r="Z80" s="412"/>
      <c r="AA80" s="412"/>
      <c r="AB80" s="412"/>
    </row>
    <row r="81" spans="11:28" ht="12.75">
      <c r="K81" s="412"/>
      <c r="L81" s="412"/>
      <c r="M81" s="412"/>
      <c r="N81" s="412"/>
      <c r="O81" s="412"/>
      <c r="P81" s="412"/>
      <c r="Q81" s="412"/>
      <c r="R81" s="412"/>
      <c r="S81" s="412"/>
      <c r="T81" s="412"/>
      <c r="U81" s="412"/>
      <c r="V81" s="412"/>
      <c r="W81" s="412"/>
      <c r="X81" s="412"/>
      <c r="Y81" s="412"/>
      <c r="Z81" s="412"/>
      <c r="AA81" s="412"/>
      <c r="AB81" s="412"/>
    </row>
    <row r="82" spans="11:28" ht="12.75">
      <c r="K82" s="412"/>
      <c r="L82" s="412"/>
      <c r="M82" s="412"/>
      <c r="N82" s="412"/>
      <c r="O82" s="412"/>
      <c r="P82" s="412"/>
      <c r="Q82" s="412"/>
      <c r="R82" s="412"/>
      <c r="S82" s="412"/>
      <c r="T82" s="412"/>
      <c r="U82" s="412"/>
      <c r="V82" s="412"/>
      <c r="W82" s="412"/>
      <c r="X82" s="412"/>
      <c r="Y82" s="412"/>
      <c r="Z82" s="412"/>
      <c r="AA82" s="412"/>
      <c r="AB82" s="412"/>
    </row>
    <row r="83" spans="11:28" ht="12.75">
      <c r="K83" s="412"/>
      <c r="L83" s="412"/>
      <c r="M83" s="412"/>
      <c r="N83" s="412"/>
      <c r="O83" s="412"/>
      <c r="P83" s="412"/>
      <c r="Q83" s="412"/>
      <c r="R83" s="412"/>
      <c r="S83" s="412"/>
      <c r="T83" s="412"/>
      <c r="U83" s="412"/>
      <c r="V83" s="412"/>
      <c r="W83" s="412"/>
      <c r="X83" s="412"/>
      <c r="Y83" s="412"/>
      <c r="Z83" s="412"/>
      <c r="AA83" s="412"/>
      <c r="AB83" s="412"/>
    </row>
    <row r="84" spans="11:28" ht="12.75">
      <c r="K84" s="412"/>
      <c r="L84" s="412"/>
      <c r="M84" s="412"/>
      <c r="N84" s="412"/>
      <c r="O84" s="412"/>
      <c r="P84" s="412"/>
      <c r="Q84" s="412"/>
      <c r="R84" s="412"/>
      <c r="S84" s="412"/>
      <c r="T84" s="412"/>
      <c r="U84" s="412"/>
      <c r="V84" s="412"/>
      <c r="W84" s="412"/>
      <c r="X84" s="412"/>
      <c r="Y84" s="412"/>
      <c r="Z84" s="412"/>
      <c r="AA84" s="412"/>
      <c r="AB84" s="412"/>
    </row>
    <row r="85" spans="11:28" ht="12.75">
      <c r="K85" s="412"/>
      <c r="L85" s="412"/>
      <c r="M85" s="412"/>
      <c r="N85" s="412"/>
      <c r="O85" s="412"/>
      <c r="P85" s="412"/>
      <c r="Q85" s="412"/>
      <c r="R85" s="412"/>
      <c r="S85" s="412"/>
      <c r="T85" s="412"/>
      <c r="U85" s="412"/>
      <c r="V85" s="412"/>
      <c r="W85" s="412"/>
      <c r="X85" s="412"/>
      <c r="Y85" s="412"/>
      <c r="Z85" s="412"/>
      <c r="AA85" s="412"/>
      <c r="AB85" s="412"/>
    </row>
    <row r="86" spans="11:28" ht="12.75">
      <c r="K86" s="412"/>
      <c r="L86" s="412"/>
      <c r="M86" s="412"/>
      <c r="N86" s="412"/>
      <c r="O86" s="412"/>
      <c r="P86" s="412"/>
      <c r="Q86" s="412"/>
      <c r="R86" s="412"/>
      <c r="S86" s="412"/>
      <c r="T86" s="412"/>
      <c r="U86" s="412"/>
      <c r="V86" s="412"/>
      <c r="W86" s="412"/>
      <c r="X86" s="412"/>
      <c r="Y86" s="412"/>
      <c r="Z86" s="412"/>
      <c r="AA86" s="412"/>
      <c r="AB86" s="412"/>
    </row>
    <row r="87" spans="11:28" ht="12.75">
      <c r="K87" s="412"/>
      <c r="L87" s="412"/>
      <c r="M87" s="412"/>
      <c r="N87" s="412"/>
      <c r="O87" s="412"/>
      <c r="P87" s="412"/>
      <c r="Q87" s="412"/>
      <c r="R87" s="412"/>
      <c r="S87" s="412"/>
      <c r="T87" s="412"/>
      <c r="U87" s="412"/>
      <c r="V87" s="412"/>
      <c r="W87" s="412"/>
      <c r="X87" s="412"/>
      <c r="Y87" s="412"/>
      <c r="Z87" s="412"/>
      <c r="AA87" s="412"/>
      <c r="AB87" s="412"/>
    </row>
    <row r="88" spans="11:28" ht="12.75">
      <c r="K88" s="412"/>
      <c r="L88" s="412"/>
      <c r="M88" s="412"/>
      <c r="N88" s="412"/>
      <c r="O88" s="412"/>
      <c r="P88" s="412"/>
      <c r="Q88" s="412"/>
      <c r="R88" s="412"/>
      <c r="S88" s="412"/>
      <c r="T88" s="412"/>
      <c r="U88" s="412"/>
      <c r="V88" s="412"/>
      <c r="W88" s="412"/>
      <c r="X88" s="412"/>
      <c r="Y88" s="412"/>
      <c r="Z88" s="412"/>
      <c r="AA88" s="412"/>
      <c r="AB88" s="412"/>
    </row>
    <row r="89" spans="11:28" ht="12.75">
      <c r="K89" s="412"/>
      <c r="L89" s="412"/>
      <c r="M89" s="412"/>
      <c r="N89" s="412"/>
      <c r="O89" s="412"/>
      <c r="P89" s="412"/>
      <c r="Q89" s="412"/>
      <c r="R89" s="412"/>
      <c r="S89" s="412"/>
      <c r="T89" s="412"/>
      <c r="U89" s="412"/>
      <c r="V89" s="412"/>
      <c r="W89" s="412"/>
      <c r="X89" s="412"/>
      <c r="Y89" s="412"/>
      <c r="Z89" s="412"/>
      <c r="AA89" s="412"/>
      <c r="AB89" s="412"/>
    </row>
    <row r="90" spans="11:28" ht="12.75">
      <c r="K90" s="412"/>
      <c r="L90" s="412"/>
      <c r="M90" s="412"/>
      <c r="N90" s="412"/>
      <c r="O90" s="412"/>
      <c r="P90" s="412"/>
      <c r="Q90" s="412"/>
      <c r="R90" s="412"/>
      <c r="S90" s="412"/>
      <c r="T90" s="412"/>
      <c r="U90" s="412"/>
      <c r="V90" s="412"/>
      <c r="W90" s="412"/>
      <c r="X90" s="412"/>
      <c r="Y90" s="412"/>
      <c r="Z90" s="412"/>
      <c r="AA90" s="412"/>
      <c r="AB90" s="412"/>
    </row>
    <row r="91" spans="11:28" ht="12.75">
      <c r="K91" s="412"/>
      <c r="L91" s="412"/>
      <c r="M91" s="412"/>
      <c r="N91" s="412"/>
      <c r="O91" s="412"/>
      <c r="P91" s="412"/>
      <c r="Q91" s="412"/>
      <c r="R91" s="412"/>
      <c r="S91" s="412"/>
      <c r="T91" s="412"/>
      <c r="U91" s="412"/>
      <c r="V91" s="412"/>
      <c r="W91" s="412"/>
      <c r="X91" s="412"/>
      <c r="Y91" s="412"/>
      <c r="Z91" s="412"/>
      <c r="AA91" s="412"/>
      <c r="AB91" s="412"/>
    </row>
    <row r="92" spans="11:28" ht="12.75">
      <c r="K92" s="412"/>
      <c r="L92" s="412"/>
      <c r="M92" s="412"/>
      <c r="N92" s="412"/>
      <c r="O92" s="412"/>
      <c r="P92" s="412"/>
      <c r="Q92" s="412"/>
      <c r="R92" s="412"/>
      <c r="S92" s="412"/>
      <c r="T92" s="412"/>
      <c r="U92" s="412"/>
      <c r="V92" s="412"/>
      <c r="W92" s="412"/>
      <c r="X92" s="412"/>
      <c r="Y92" s="412"/>
      <c r="Z92" s="412"/>
      <c r="AA92" s="412"/>
      <c r="AB92" s="412"/>
    </row>
    <row r="93" spans="11:28" ht="12.75">
      <c r="K93" s="412"/>
      <c r="L93" s="412"/>
      <c r="M93" s="412"/>
      <c r="N93" s="412"/>
      <c r="O93" s="412"/>
      <c r="P93" s="412"/>
      <c r="Q93" s="412"/>
      <c r="R93" s="412"/>
      <c r="S93" s="412"/>
      <c r="T93" s="412"/>
      <c r="U93" s="412"/>
      <c r="V93" s="412"/>
      <c r="W93" s="412"/>
      <c r="X93" s="412"/>
      <c r="Y93" s="412"/>
      <c r="Z93" s="412"/>
      <c r="AA93" s="412"/>
      <c r="AB93" s="412"/>
    </row>
    <row r="94" spans="11:28" ht="12.75">
      <c r="K94" s="412"/>
      <c r="L94" s="412"/>
      <c r="M94" s="412"/>
      <c r="N94" s="412"/>
      <c r="O94" s="412"/>
      <c r="P94" s="412"/>
      <c r="Q94" s="412"/>
      <c r="R94" s="412"/>
      <c r="S94" s="412"/>
      <c r="T94" s="412"/>
      <c r="U94" s="412"/>
      <c r="V94" s="412"/>
      <c r="W94" s="412"/>
      <c r="X94" s="412"/>
      <c r="Y94" s="412"/>
      <c r="Z94" s="412"/>
      <c r="AA94" s="412"/>
      <c r="AB94" s="412"/>
    </row>
    <row r="95" spans="11:28" ht="12.75">
      <c r="K95" s="412"/>
      <c r="L95" s="412"/>
      <c r="M95" s="412"/>
      <c r="N95" s="412"/>
      <c r="O95" s="412"/>
      <c r="P95" s="412"/>
      <c r="Q95" s="412"/>
      <c r="R95" s="412"/>
      <c r="S95" s="412"/>
      <c r="T95" s="412"/>
      <c r="U95" s="412"/>
      <c r="V95" s="412"/>
      <c r="W95" s="412"/>
      <c r="X95" s="412"/>
      <c r="Y95" s="412"/>
      <c r="Z95" s="412"/>
      <c r="AA95" s="412"/>
      <c r="AB95" s="412"/>
    </row>
    <row r="96" spans="11:28" ht="12.75">
      <c r="K96" s="412"/>
      <c r="L96" s="412"/>
      <c r="M96" s="412"/>
      <c r="N96" s="412"/>
      <c r="O96" s="412"/>
      <c r="P96" s="412"/>
      <c r="Q96" s="412"/>
      <c r="R96" s="412"/>
      <c r="S96" s="412"/>
      <c r="T96" s="412"/>
      <c r="U96" s="412"/>
      <c r="V96" s="412"/>
      <c r="W96" s="412"/>
      <c r="X96" s="412"/>
      <c r="Y96" s="412"/>
      <c r="Z96" s="412"/>
      <c r="AA96" s="412"/>
      <c r="AB96" s="412"/>
    </row>
    <row r="97" spans="11:28" ht="12.75">
      <c r="K97" s="412"/>
      <c r="L97" s="412"/>
      <c r="M97" s="412"/>
      <c r="N97" s="412"/>
      <c r="O97" s="412"/>
      <c r="P97" s="412"/>
      <c r="Q97" s="412"/>
      <c r="R97" s="412"/>
      <c r="S97" s="412"/>
      <c r="T97" s="412"/>
      <c r="U97" s="412"/>
      <c r="V97" s="412"/>
      <c r="W97" s="412"/>
      <c r="X97" s="412"/>
      <c r="Y97" s="412"/>
      <c r="Z97" s="412"/>
      <c r="AA97" s="412"/>
      <c r="AB97" s="412"/>
    </row>
    <row r="98" spans="11:28" ht="12.75">
      <c r="K98" s="412"/>
      <c r="L98" s="412"/>
      <c r="M98" s="412"/>
      <c r="N98" s="412"/>
      <c r="O98" s="412"/>
      <c r="P98" s="412"/>
      <c r="Q98" s="412"/>
      <c r="R98" s="412"/>
      <c r="S98" s="412"/>
      <c r="T98" s="412"/>
      <c r="U98" s="412"/>
      <c r="V98" s="412"/>
      <c r="W98" s="412"/>
      <c r="X98" s="412"/>
      <c r="Y98" s="412"/>
      <c r="Z98" s="412"/>
      <c r="AA98" s="412"/>
      <c r="AB98" s="412"/>
    </row>
    <row r="99" spans="11:28" ht="12.75">
      <c r="K99" s="412"/>
      <c r="L99" s="412"/>
      <c r="M99" s="412"/>
      <c r="N99" s="412"/>
      <c r="O99" s="412"/>
      <c r="P99" s="412"/>
      <c r="Q99" s="412"/>
      <c r="R99" s="412"/>
      <c r="S99" s="412"/>
      <c r="T99" s="412"/>
      <c r="U99" s="412"/>
      <c r="V99" s="412"/>
      <c r="W99" s="412"/>
      <c r="X99" s="412"/>
      <c r="Y99" s="412"/>
      <c r="Z99" s="412"/>
      <c r="AA99" s="412"/>
      <c r="AB99" s="412"/>
    </row>
    <row r="100" spans="11:28" ht="12.75">
      <c r="K100" s="412"/>
      <c r="L100" s="412"/>
      <c r="M100" s="412"/>
      <c r="N100" s="412"/>
      <c r="O100" s="412"/>
      <c r="P100" s="412"/>
      <c r="Q100" s="412"/>
      <c r="R100" s="412"/>
      <c r="S100" s="412"/>
      <c r="T100" s="412"/>
      <c r="U100" s="412"/>
      <c r="V100" s="412"/>
      <c r="W100" s="412"/>
      <c r="X100" s="412"/>
      <c r="Y100" s="412"/>
      <c r="Z100" s="412"/>
      <c r="AA100" s="412"/>
      <c r="AB100" s="412"/>
    </row>
    <row r="101" spans="11:28" ht="12.75">
      <c r="K101" s="412"/>
      <c r="L101" s="412"/>
      <c r="M101" s="412"/>
      <c r="N101" s="412"/>
      <c r="O101" s="412"/>
      <c r="P101" s="412"/>
      <c r="Q101" s="412"/>
      <c r="R101" s="412"/>
      <c r="S101" s="412"/>
      <c r="T101" s="412"/>
      <c r="U101" s="412"/>
      <c r="V101" s="412"/>
      <c r="W101" s="412"/>
      <c r="X101" s="412"/>
      <c r="Y101" s="412"/>
      <c r="Z101" s="412"/>
      <c r="AA101" s="412"/>
      <c r="AB101" s="412"/>
    </row>
    <row r="102" spans="11:28" ht="12.75">
      <c r="K102" s="412"/>
      <c r="L102" s="412"/>
      <c r="M102" s="412"/>
      <c r="N102" s="412"/>
      <c r="O102" s="412"/>
      <c r="P102" s="412"/>
      <c r="Q102" s="412"/>
      <c r="R102" s="412"/>
      <c r="S102" s="412"/>
      <c r="T102" s="412"/>
      <c r="U102" s="412"/>
      <c r="V102" s="412"/>
      <c r="W102" s="412"/>
      <c r="X102" s="412"/>
      <c r="Y102" s="412"/>
      <c r="Z102" s="412"/>
      <c r="AA102" s="412"/>
      <c r="AB102" s="412"/>
    </row>
    <row r="103" spans="11:28" ht="12.75">
      <c r="K103" s="412"/>
      <c r="L103" s="412"/>
      <c r="M103" s="412"/>
      <c r="N103" s="412"/>
      <c r="O103" s="412"/>
      <c r="P103" s="412"/>
      <c r="Q103" s="412"/>
      <c r="R103" s="412"/>
      <c r="S103" s="412"/>
      <c r="T103" s="412"/>
      <c r="U103" s="412"/>
      <c r="V103" s="412"/>
      <c r="W103" s="412"/>
      <c r="X103" s="412"/>
      <c r="Y103" s="412"/>
      <c r="Z103" s="412"/>
      <c r="AA103" s="412"/>
      <c r="AB103" s="412"/>
    </row>
    <row r="104" spans="11:28" ht="12.75">
      <c r="K104" s="412"/>
      <c r="L104" s="412"/>
      <c r="M104" s="412"/>
      <c r="N104" s="412"/>
      <c r="O104" s="412"/>
      <c r="P104" s="412"/>
      <c r="Q104" s="412"/>
      <c r="R104" s="412"/>
      <c r="S104" s="412"/>
      <c r="T104" s="412"/>
      <c r="U104" s="412"/>
      <c r="V104" s="412"/>
      <c r="W104" s="412"/>
      <c r="X104" s="412"/>
      <c r="Y104" s="412"/>
      <c r="Z104" s="412"/>
      <c r="AA104" s="412"/>
      <c r="AB104" s="412"/>
    </row>
    <row r="105" spans="11:28" ht="12.75">
      <c r="K105" s="412"/>
      <c r="L105" s="412"/>
      <c r="M105" s="412"/>
      <c r="N105" s="412"/>
      <c r="O105" s="412"/>
      <c r="P105" s="412"/>
      <c r="Q105" s="412"/>
      <c r="R105" s="412"/>
      <c r="S105" s="412"/>
      <c r="T105" s="412"/>
      <c r="U105" s="412"/>
      <c r="V105" s="412"/>
      <c r="W105" s="412"/>
      <c r="X105" s="412"/>
      <c r="Y105" s="412"/>
      <c r="Z105" s="412"/>
      <c r="AA105" s="412"/>
      <c r="AB105" s="412"/>
    </row>
    <row r="106" spans="11:28" ht="12.75">
      <c r="K106" s="412"/>
      <c r="L106" s="412"/>
      <c r="M106" s="412"/>
      <c r="N106" s="412"/>
      <c r="O106" s="412"/>
      <c r="P106" s="412"/>
      <c r="Q106" s="412"/>
      <c r="R106" s="412"/>
      <c r="S106" s="412"/>
      <c r="T106" s="412"/>
      <c r="U106" s="412"/>
      <c r="V106" s="412"/>
      <c r="W106" s="412"/>
      <c r="X106" s="412"/>
      <c r="Y106" s="412"/>
      <c r="Z106" s="412"/>
      <c r="AA106" s="412"/>
      <c r="AB106" s="412"/>
    </row>
    <row r="107" spans="11:28" ht="12.75">
      <c r="K107" s="412"/>
      <c r="L107" s="412"/>
      <c r="M107" s="412"/>
      <c r="N107" s="412"/>
      <c r="O107" s="412"/>
      <c r="P107" s="412"/>
      <c r="Q107" s="412"/>
      <c r="R107" s="412"/>
      <c r="S107" s="412"/>
      <c r="T107" s="412"/>
      <c r="U107" s="412"/>
      <c r="V107" s="412"/>
      <c r="W107" s="412"/>
      <c r="X107" s="412"/>
      <c r="Y107" s="412"/>
      <c r="Z107" s="412"/>
      <c r="AA107" s="412"/>
      <c r="AB107" s="412"/>
    </row>
    <row r="108" spans="11:28" ht="12.75">
      <c r="K108" s="412"/>
      <c r="L108" s="412"/>
      <c r="M108" s="412"/>
      <c r="N108" s="412"/>
      <c r="O108" s="412"/>
      <c r="P108" s="412"/>
      <c r="Q108" s="412"/>
      <c r="R108" s="412"/>
      <c r="S108" s="412"/>
      <c r="T108" s="412"/>
      <c r="U108" s="412"/>
      <c r="V108" s="412"/>
      <c r="W108" s="412"/>
      <c r="X108" s="412"/>
      <c r="Y108" s="412"/>
      <c r="Z108" s="412"/>
      <c r="AA108" s="412"/>
      <c r="AB108" s="412"/>
    </row>
    <row r="109" spans="11:28" ht="12.75">
      <c r="K109" s="412"/>
      <c r="L109" s="412"/>
      <c r="M109" s="412"/>
      <c r="N109" s="412"/>
      <c r="O109" s="412"/>
      <c r="P109" s="412"/>
      <c r="Q109" s="412"/>
      <c r="R109" s="412"/>
      <c r="S109" s="412"/>
      <c r="T109" s="412"/>
      <c r="U109" s="412"/>
      <c r="V109" s="412"/>
      <c r="W109" s="412"/>
      <c r="X109" s="412"/>
      <c r="Y109" s="412"/>
      <c r="Z109" s="412"/>
      <c r="AA109" s="412"/>
      <c r="AB109" s="412"/>
    </row>
    <row r="110" spans="11:28" ht="12.75">
      <c r="K110" s="412"/>
      <c r="L110" s="412"/>
      <c r="M110" s="412"/>
      <c r="N110" s="412"/>
      <c r="O110" s="412"/>
      <c r="P110" s="412"/>
      <c r="Q110" s="412"/>
      <c r="R110" s="412"/>
      <c r="S110" s="412"/>
      <c r="T110" s="412"/>
      <c r="U110" s="412"/>
      <c r="V110" s="412"/>
      <c r="W110" s="412"/>
      <c r="X110" s="412"/>
      <c r="Y110" s="412"/>
      <c r="Z110" s="412"/>
      <c r="AA110" s="412"/>
      <c r="AB110" s="412"/>
    </row>
    <row r="111" spans="11:28" ht="12.75">
      <c r="K111" s="412"/>
      <c r="L111" s="412"/>
      <c r="M111" s="412"/>
      <c r="N111" s="412"/>
      <c r="O111" s="412"/>
      <c r="P111" s="412"/>
      <c r="Q111" s="412"/>
      <c r="R111" s="412"/>
      <c r="S111" s="412"/>
      <c r="T111" s="412"/>
      <c r="U111" s="412"/>
      <c r="V111" s="412"/>
      <c r="W111" s="412"/>
      <c r="X111" s="412"/>
      <c r="Y111" s="412"/>
      <c r="Z111" s="412"/>
      <c r="AA111" s="412"/>
      <c r="AB111" s="412"/>
    </row>
    <row r="112" spans="11:28" ht="12.75">
      <c r="K112" s="412"/>
      <c r="L112" s="412"/>
      <c r="M112" s="412"/>
      <c r="N112" s="412"/>
      <c r="O112" s="412"/>
      <c r="P112" s="412"/>
      <c r="Q112" s="412"/>
      <c r="R112" s="412"/>
      <c r="S112" s="412"/>
      <c r="T112" s="412"/>
      <c r="U112" s="412"/>
      <c r="V112" s="412"/>
      <c r="W112" s="412"/>
      <c r="X112" s="412"/>
      <c r="Y112" s="412"/>
      <c r="Z112" s="412"/>
      <c r="AA112" s="412"/>
      <c r="AB112" s="412"/>
    </row>
    <row r="113" spans="11:28" ht="12.75">
      <c r="K113" s="412"/>
      <c r="L113" s="412"/>
      <c r="M113" s="412"/>
      <c r="N113" s="412"/>
      <c r="O113" s="412"/>
      <c r="P113" s="412"/>
      <c r="Q113" s="412"/>
      <c r="R113" s="412"/>
      <c r="S113" s="412"/>
      <c r="T113" s="412"/>
      <c r="U113" s="412"/>
      <c r="V113" s="412"/>
      <c r="W113" s="412"/>
      <c r="X113" s="412"/>
      <c r="Y113" s="412"/>
      <c r="Z113" s="412"/>
      <c r="AA113" s="412"/>
      <c r="AB113" s="412"/>
    </row>
    <row r="114" spans="11:28" ht="12.75">
      <c r="K114" s="412"/>
      <c r="L114" s="412"/>
      <c r="M114" s="412"/>
      <c r="N114" s="412"/>
      <c r="O114" s="412"/>
      <c r="P114" s="412"/>
      <c r="Q114" s="412"/>
      <c r="R114" s="412"/>
      <c r="S114" s="412"/>
      <c r="T114" s="412"/>
      <c r="U114" s="412"/>
      <c r="V114" s="412"/>
      <c r="W114" s="412"/>
      <c r="X114" s="412"/>
      <c r="Y114" s="412"/>
      <c r="Z114" s="412"/>
      <c r="AA114" s="412"/>
      <c r="AB114" s="412"/>
    </row>
    <row r="115" spans="11:28" ht="12.75">
      <c r="K115" s="412"/>
      <c r="L115" s="412"/>
      <c r="M115" s="412"/>
      <c r="N115" s="412"/>
      <c r="O115" s="412"/>
      <c r="P115" s="412"/>
      <c r="Q115" s="412"/>
      <c r="R115" s="412"/>
      <c r="S115" s="412"/>
      <c r="T115" s="412"/>
      <c r="U115" s="412"/>
      <c r="V115" s="412"/>
      <c r="W115" s="412"/>
      <c r="X115" s="412"/>
      <c r="Y115" s="412"/>
      <c r="Z115" s="412"/>
      <c r="AA115" s="412"/>
      <c r="AB115" s="412"/>
    </row>
    <row r="116" spans="11:28" ht="12.75">
      <c r="K116" s="412"/>
      <c r="L116" s="412"/>
      <c r="M116" s="412"/>
      <c r="N116" s="412"/>
      <c r="O116" s="412"/>
      <c r="P116" s="412"/>
      <c r="Q116" s="412"/>
      <c r="R116" s="412"/>
      <c r="S116" s="412"/>
      <c r="T116" s="412"/>
      <c r="U116" s="412"/>
      <c r="V116" s="412"/>
      <c r="W116" s="412"/>
      <c r="X116" s="412"/>
      <c r="Y116" s="412"/>
      <c r="Z116" s="412"/>
      <c r="AA116" s="412"/>
      <c r="AB116" s="412"/>
    </row>
    <row r="117" spans="11:28" ht="12.75">
      <c r="K117" s="412"/>
      <c r="L117" s="412"/>
      <c r="M117" s="412"/>
      <c r="N117" s="412"/>
      <c r="O117" s="412"/>
      <c r="P117" s="412"/>
      <c r="Q117" s="412"/>
      <c r="R117" s="412"/>
      <c r="S117" s="412"/>
      <c r="T117" s="412"/>
      <c r="U117" s="412"/>
      <c r="V117" s="412"/>
      <c r="W117" s="412"/>
      <c r="X117" s="412"/>
      <c r="Y117" s="412"/>
      <c r="Z117" s="412"/>
      <c r="AA117" s="412"/>
      <c r="AB117" s="412"/>
    </row>
    <row r="118" spans="11:28" ht="12.75">
      <c r="K118" s="412"/>
      <c r="L118" s="412"/>
      <c r="M118" s="412"/>
      <c r="N118" s="412"/>
      <c r="O118" s="412"/>
      <c r="P118" s="412"/>
      <c r="Q118" s="412"/>
      <c r="R118" s="412"/>
      <c r="S118" s="412"/>
      <c r="T118" s="412"/>
      <c r="U118" s="412"/>
      <c r="V118" s="412"/>
      <c r="W118" s="412"/>
      <c r="X118" s="412"/>
      <c r="Y118" s="412"/>
      <c r="Z118" s="412"/>
      <c r="AA118" s="412"/>
      <c r="AB118" s="412"/>
    </row>
    <row r="119" spans="11:28" ht="12.75">
      <c r="K119" s="412"/>
      <c r="L119" s="412"/>
      <c r="M119" s="412"/>
      <c r="N119" s="412"/>
      <c r="O119" s="412"/>
      <c r="P119" s="412"/>
      <c r="Q119" s="412"/>
      <c r="R119" s="412"/>
      <c r="S119" s="412"/>
      <c r="T119" s="412"/>
      <c r="U119" s="412"/>
      <c r="V119" s="412"/>
      <c r="W119" s="412"/>
      <c r="X119" s="412"/>
      <c r="Y119" s="412"/>
      <c r="Z119" s="412"/>
      <c r="AA119" s="412"/>
      <c r="AB119" s="412"/>
    </row>
  </sheetData>
  <mergeCells count="1">
    <mergeCell ref="K7:X7"/>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B114"/>
  <sheetViews>
    <sheetView workbookViewId="0" topLeftCell="A1">
      <pane xSplit="5070" ySplit="3930" topLeftCell="G4" activePane="topLeft" state="split"/>
      <selection pane="topLeft" activeCell="C5" sqref="C5"/>
      <selection pane="topRight" activeCell="G8" sqref="G8"/>
      <selection pane="bottomLeft" activeCell="A70" sqref="A70:IV71"/>
      <selection pane="bottomRight" activeCell="L15" sqref="L15"/>
    </sheetView>
  </sheetViews>
  <sheetFormatPr defaultColWidth="9.140625" defaultRowHeight="12.75"/>
  <cols>
    <col min="1" max="1" width="0.9921875" style="0" customWidth="1"/>
    <col min="2" max="2" width="2.421875" style="0" customWidth="1"/>
    <col min="3" max="3" width="6.00390625" style="416" customWidth="1"/>
    <col min="4" max="4" width="1.1484375" style="0" customWidth="1"/>
    <col min="5" max="5" width="34.00390625" style="421" customWidth="1"/>
    <col min="6" max="6" width="3.140625" style="416" customWidth="1"/>
    <col min="7" max="7" width="43.00390625" style="448" customWidth="1"/>
    <col min="8" max="8" width="20.140625" style="421" customWidth="1"/>
    <col min="9" max="9" width="8.7109375" style="421" customWidth="1"/>
    <col min="10" max="10" width="8.00390625" style="421" customWidth="1"/>
    <col min="11" max="27" width="3.7109375" style="0" customWidth="1"/>
    <col min="28" max="28" width="6.7109375" style="0" customWidth="1"/>
  </cols>
  <sheetData>
    <row r="1" spans="3:10" ht="15.75">
      <c r="C1" s="415" t="s">
        <v>334</v>
      </c>
      <c r="D1" s="382"/>
      <c r="E1" s="422"/>
      <c r="F1" s="415" t="s">
        <v>335</v>
      </c>
      <c r="G1" s="442"/>
      <c r="H1" s="420">
        <f ca="1">NOW()</f>
        <v>37239.6931318287</v>
      </c>
      <c r="I1" s="420"/>
      <c r="J1" s="420"/>
    </row>
    <row r="3" ht="18">
      <c r="C3" s="425" t="s">
        <v>499</v>
      </c>
    </row>
    <row r="5" ht="15.75">
      <c r="C5" s="415" t="s">
        <v>505</v>
      </c>
    </row>
    <row r="7" spans="2:24" ht="12.75">
      <c r="B7" s="408">
        <v>1</v>
      </c>
      <c r="C7" s="382" t="s">
        <v>371</v>
      </c>
      <c r="D7" s="408"/>
      <c r="E7" s="444"/>
      <c r="F7" s="417"/>
      <c r="G7" s="423"/>
      <c r="K7" s="461" t="s">
        <v>333</v>
      </c>
      <c r="L7" s="461"/>
      <c r="M7" s="461"/>
      <c r="N7" s="461"/>
      <c r="O7" s="461"/>
      <c r="P7" s="461"/>
      <c r="Q7" s="461"/>
      <c r="R7" s="461"/>
      <c r="S7" s="461"/>
      <c r="T7" s="461"/>
      <c r="U7" s="461"/>
      <c r="V7" s="461"/>
      <c r="W7" s="461"/>
      <c r="X7" s="461"/>
    </row>
    <row r="8" spans="1:28" ht="77.25">
      <c r="A8" s="408"/>
      <c r="B8" s="409"/>
      <c r="C8" s="424" t="s">
        <v>329</v>
      </c>
      <c r="D8" s="5"/>
      <c r="E8" s="187" t="s">
        <v>328</v>
      </c>
      <c r="F8" s="410" t="s">
        <v>350</v>
      </c>
      <c r="G8" s="414" t="s">
        <v>330</v>
      </c>
      <c r="H8" s="187" t="s">
        <v>331</v>
      </c>
      <c r="I8" s="5" t="s">
        <v>351</v>
      </c>
      <c r="J8" s="5" t="s">
        <v>352</v>
      </c>
      <c r="K8" s="410" t="s">
        <v>205</v>
      </c>
      <c r="L8" s="410" t="s">
        <v>207</v>
      </c>
      <c r="M8" s="410" t="s">
        <v>208</v>
      </c>
      <c r="N8" s="410" t="s">
        <v>209</v>
      </c>
      <c r="O8" s="410" t="s">
        <v>8</v>
      </c>
      <c r="P8" s="410" t="s">
        <v>206</v>
      </c>
      <c r="Q8" s="410" t="s">
        <v>214</v>
      </c>
      <c r="S8" s="411" t="s">
        <v>5</v>
      </c>
      <c r="T8" s="410" t="s">
        <v>213</v>
      </c>
      <c r="U8" s="410" t="s">
        <v>7</v>
      </c>
      <c r="V8" s="410" t="s">
        <v>211</v>
      </c>
      <c r="W8" s="410" t="s">
        <v>210</v>
      </c>
      <c r="X8" s="410" t="s">
        <v>212</v>
      </c>
      <c r="Y8" s="410" t="s">
        <v>6</v>
      </c>
      <c r="Z8" s="410" t="s">
        <v>215</v>
      </c>
      <c r="AB8" s="411" t="s">
        <v>332</v>
      </c>
    </row>
    <row r="9" spans="1:28" ht="12.75">
      <c r="A9" s="408"/>
      <c r="B9" s="409"/>
      <c r="D9" s="279"/>
      <c r="G9" s="423"/>
      <c r="K9" s="412"/>
      <c r="L9" s="412"/>
      <c r="M9" s="412"/>
      <c r="N9" s="412"/>
      <c r="O9" s="412"/>
      <c r="P9" s="412"/>
      <c r="Q9" s="412"/>
      <c r="R9" s="412"/>
      <c r="S9" s="412"/>
      <c r="T9" s="412"/>
      <c r="U9" s="412"/>
      <c r="V9" s="412"/>
      <c r="W9" s="412"/>
      <c r="X9" s="412"/>
      <c r="Y9" s="412"/>
      <c r="Z9" s="412"/>
      <c r="AA9" s="412"/>
      <c r="AB9" s="412"/>
    </row>
    <row r="10" spans="1:28" ht="12.75">
      <c r="A10" s="408"/>
      <c r="B10" s="409"/>
      <c r="C10" s="418">
        <v>110</v>
      </c>
      <c r="D10" s="279"/>
      <c r="E10" s="422" t="s">
        <v>284</v>
      </c>
      <c r="F10" s="418"/>
      <c r="G10" s="423"/>
      <c r="K10" s="412"/>
      <c r="L10" s="412"/>
      <c r="M10" s="412"/>
      <c r="N10" s="412"/>
      <c r="O10" s="412"/>
      <c r="P10" s="412"/>
      <c r="Q10" s="412"/>
      <c r="R10" s="412"/>
      <c r="S10" s="412"/>
      <c r="T10" s="412"/>
      <c r="U10" s="412"/>
      <c r="V10" s="412"/>
      <c r="W10" s="412"/>
      <c r="X10" s="412"/>
      <c r="Y10" s="412"/>
      <c r="Z10" s="412"/>
      <c r="AA10" s="412"/>
      <c r="AB10" s="412"/>
    </row>
    <row r="11" spans="1:28" ht="51">
      <c r="A11" s="408"/>
      <c r="B11" s="409"/>
      <c r="C11" s="416">
        <v>111</v>
      </c>
      <c r="D11" s="279"/>
      <c r="E11" s="421" t="s">
        <v>285</v>
      </c>
      <c r="F11" s="416" t="s">
        <v>339</v>
      </c>
      <c r="G11" s="423" t="str">
        <f>CONCATENATE("Define cost for ",E10," required for day one operation and provide associated listing of cost elements, description of what is costed, and contingency justification.")</f>
        <v>Define cost for Plasma Facing Components required for day one operation and provide associated listing of cost elements, description of what is costed, and contingency justification.</v>
      </c>
      <c r="H11" s="421" t="s">
        <v>500</v>
      </c>
      <c r="K11" s="412"/>
      <c r="L11" s="412"/>
      <c r="M11" s="412"/>
      <c r="N11" s="412"/>
      <c r="O11" s="412"/>
      <c r="P11" s="412"/>
      <c r="Q11" s="412"/>
      <c r="R11" s="412"/>
      <c r="S11" s="412"/>
      <c r="T11" s="412"/>
      <c r="U11" s="412"/>
      <c r="V11" s="412"/>
      <c r="W11" s="412"/>
      <c r="X11" s="412"/>
      <c r="Y11" s="412"/>
      <c r="Z11" s="412"/>
      <c r="AA11" s="412"/>
      <c r="AB11" s="412"/>
    </row>
    <row r="12" spans="1:28" ht="25.5">
      <c r="A12" s="408"/>
      <c r="B12" s="409"/>
      <c r="D12" s="279"/>
      <c r="F12" s="416" t="s">
        <v>340</v>
      </c>
      <c r="G12" s="448" t="str">
        <f>CONCATENATE("Define procurement strategy and schedule for ",E10)</f>
        <v>Define procurement strategy and schedule for Plasma Facing Components</v>
      </c>
      <c r="H12" s="421" t="s">
        <v>501</v>
      </c>
      <c r="K12" s="412"/>
      <c r="L12" s="412"/>
      <c r="M12" s="412"/>
      <c r="N12" s="412"/>
      <c r="O12" s="412"/>
      <c r="P12" s="412"/>
      <c r="Q12" s="412"/>
      <c r="R12" s="412"/>
      <c r="S12" s="412"/>
      <c r="T12" s="412"/>
      <c r="U12" s="412"/>
      <c r="V12" s="412"/>
      <c r="W12" s="412"/>
      <c r="X12" s="412"/>
      <c r="Y12" s="412"/>
      <c r="Z12" s="412"/>
      <c r="AA12" s="412"/>
      <c r="AB12" s="412"/>
    </row>
    <row r="13" spans="1:28" ht="12.75">
      <c r="A13" s="408"/>
      <c r="B13" s="409"/>
      <c r="C13" s="416">
        <v>112</v>
      </c>
      <c r="D13" s="279"/>
      <c r="E13" s="421" t="s">
        <v>286</v>
      </c>
      <c r="K13" s="412"/>
      <c r="L13" s="412"/>
      <c r="M13" s="412"/>
      <c r="N13" s="412"/>
      <c r="O13" s="412"/>
      <c r="P13" s="412"/>
      <c r="Q13" s="412"/>
      <c r="R13" s="412"/>
      <c r="S13" s="412"/>
      <c r="T13" s="412"/>
      <c r="U13" s="412"/>
      <c r="V13" s="412"/>
      <c r="W13" s="412"/>
      <c r="X13" s="412"/>
      <c r="Y13" s="412"/>
      <c r="Z13" s="412"/>
      <c r="AA13" s="412"/>
      <c r="AB13" s="412"/>
    </row>
    <row r="14" spans="1:28" ht="12.75">
      <c r="A14" s="408"/>
      <c r="B14" s="409"/>
      <c r="C14" s="416">
        <v>113</v>
      </c>
      <c r="D14" s="279"/>
      <c r="E14" s="421" t="s">
        <v>287</v>
      </c>
      <c r="G14" s="423"/>
      <c r="K14" s="412"/>
      <c r="L14" s="412"/>
      <c r="M14" s="412"/>
      <c r="N14" s="412"/>
      <c r="O14" s="412"/>
      <c r="P14" s="412"/>
      <c r="Q14" s="412"/>
      <c r="R14" s="412"/>
      <c r="S14" s="412"/>
      <c r="T14" s="412"/>
      <c r="U14" s="412"/>
      <c r="V14" s="412"/>
      <c r="W14" s="412"/>
      <c r="X14" s="412"/>
      <c r="Y14" s="412"/>
      <c r="Z14" s="412"/>
      <c r="AA14" s="412"/>
      <c r="AB14" s="412"/>
    </row>
    <row r="15" spans="1:28" ht="12.75">
      <c r="A15" s="408"/>
      <c r="B15" s="409"/>
      <c r="C15" s="416">
        <v>114</v>
      </c>
      <c r="D15" s="279"/>
      <c r="E15" s="421" t="s">
        <v>288</v>
      </c>
      <c r="G15" s="423"/>
      <c r="K15" s="412"/>
      <c r="L15" s="412"/>
      <c r="M15" s="412"/>
      <c r="N15" s="412"/>
      <c r="O15" s="412"/>
      <c r="P15" s="412"/>
      <c r="Q15" s="412"/>
      <c r="R15" s="412"/>
      <c r="S15" s="412"/>
      <c r="T15" s="412"/>
      <c r="U15" s="412"/>
      <c r="V15" s="412"/>
      <c r="W15" s="412"/>
      <c r="X15" s="412"/>
      <c r="Y15" s="412"/>
      <c r="Z15" s="412"/>
      <c r="AA15" s="412"/>
      <c r="AB15" s="412"/>
    </row>
    <row r="16" spans="1:28" ht="12.75">
      <c r="A16" s="408"/>
      <c r="B16" s="409"/>
      <c r="C16" s="416">
        <v>115</v>
      </c>
      <c r="D16" s="279"/>
      <c r="E16" s="421" t="s">
        <v>289</v>
      </c>
      <c r="G16" s="423"/>
      <c r="K16" s="412"/>
      <c r="L16" s="412"/>
      <c r="M16" s="412"/>
      <c r="N16" s="412"/>
      <c r="O16" s="412"/>
      <c r="P16" s="412"/>
      <c r="Q16" s="412"/>
      <c r="R16" s="412"/>
      <c r="S16" s="412"/>
      <c r="T16" s="412"/>
      <c r="U16" s="412"/>
      <c r="V16" s="412"/>
      <c r="W16" s="412"/>
      <c r="X16" s="412"/>
      <c r="Y16" s="412"/>
      <c r="Z16" s="412"/>
      <c r="AA16" s="412"/>
      <c r="AB16" s="412"/>
    </row>
    <row r="17" spans="1:28" ht="12.75">
      <c r="A17" s="408"/>
      <c r="B17" s="409"/>
      <c r="C17" s="416">
        <v>116</v>
      </c>
      <c r="D17" s="279"/>
      <c r="E17" s="421" t="s">
        <v>290</v>
      </c>
      <c r="G17" s="423"/>
      <c r="K17" s="412"/>
      <c r="L17" s="412"/>
      <c r="M17" s="412"/>
      <c r="N17" s="412"/>
      <c r="O17" s="412"/>
      <c r="P17" s="412"/>
      <c r="Q17" s="412"/>
      <c r="R17" s="412"/>
      <c r="S17" s="412"/>
      <c r="T17" s="412"/>
      <c r="U17" s="412"/>
      <c r="V17" s="412"/>
      <c r="W17" s="412"/>
      <c r="X17" s="412"/>
      <c r="Y17" s="412"/>
      <c r="Z17" s="412"/>
      <c r="AA17" s="412"/>
      <c r="AB17" s="412"/>
    </row>
    <row r="18" spans="1:28" ht="12.75">
      <c r="A18" s="408"/>
      <c r="B18" s="409"/>
      <c r="C18" s="416">
        <v>117</v>
      </c>
      <c r="D18" s="279"/>
      <c r="E18" s="421" t="s">
        <v>291</v>
      </c>
      <c r="G18" s="423"/>
      <c r="K18" s="412"/>
      <c r="L18" s="412"/>
      <c r="M18" s="412"/>
      <c r="N18" s="412"/>
      <c r="O18" s="412"/>
      <c r="P18" s="412"/>
      <c r="Q18" s="412"/>
      <c r="R18" s="412"/>
      <c r="S18" s="412"/>
      <c r="T18" s="412"/>
      <c r="U18" s="412"/>
      <c r="V18" s="412"/>
      <c r="W18" s="412"/>
      <c r="X18" s="412"/>
      <c r="Y18" s="412"/>
      <c r="Z18" s="412"/>
      <c r="AA18" s="412"/>
      <c r="AB18" s="412"/>
    </row>
    <row r="19" spans="1:28" ht="12.75">
      <c r="A19" s="408"/>
      <c r="B19" s="409"/>
      <c r="C19" s="418"/>
      <c r="D19" s="279"/>
      <c r="G19" s="423"/>
      <c r="K19" s="412"/>
      <c r="L19" s="412"/>
      <c r="M19" s="412"/>
      <c r="N19" s="412"/>
      <c r="O19" s="412"/>
      <c r="P19" s="412"/>
      <c r="Q19" s="412"/>
      <c r="R19" s="412"/>
      <c r="S19" s="412"/>
      <c r="T19" s="412"/>
      <c r="U19" s="412"/>
      <c r="V19" s="412"/>
      <c r="W19" s="412"/>
      <c r="X19" s="412"/>
      <c r="Y19" s="412"/>
      <c r="Z19" s="412"/>
      <c r="AA19" s="412"/>
      <c r="AB19" s="412"/>
    </row>
    <row r="20" spans="1:28" ht="12.75">
      <c r="A20" s="408"/>
      <c r="B20" s="409"/>
      <c r="C20" s="418">
        <v>120</v>
      </c>
      <c r="D20" s="279"/>
      <c r="E20" s="422" t="s">
        <v>292</v>
      </c>
      <c r="F20" s="418"/>
      <c r="G20" s="423"/>
      <c r="K20" s="412"/>
      <c r="L20" s="412"/>
      <c r="M20" s="412"/>
      <c r="N20" s="412"/>
      <c r="O20" s="412"/>
      <c r="P20" s="412"/>
      <c r="Q20" s="412"/>
      <c r="R20" s="412"/>
      <c r="S20" s="412"/>
      <c r="T20" s="412"/>
      <c r="U20" s="412"/>
      <c r="V20" s="412"/>
      <c r="W20" s="412"/>
      <c r="X20" s="412"/>
      <c r="Y20" s="412"/>
      <c r="Z20" s="412"/>
      <c r="AA20" s="412"/>
      <c r="AB20" s="412"/>
    </row>
    <row r="21" spans="1:28" ht="51">
      <c r="A21" s="408"/>
      <c r="B21" s="409"/>
      <c r="C21" s="416">
        <v>121</v>
      </c>
      <c r="D21" s="279"/>
      <c r="E21" s="421" t="s">
        <v>293</v>
      </c>
      <c r="F21" s="416" t="s">
        <v>339</v>
      </c>
      <c r="G21" s="423" t="str">
        <f>CONCATENATE("Define cost for ",E20," required for day one operation and provide associated listing of cost elements, description of what is costed, and contingency justification.")</f>
        <v>Define cost for Vacuum Vessel  required for day one operation and provide associated listing of cost elements, description of what is costed, and contingency justification.</v>
      </c>
      <c r="H21" s="421" t="s">
        <v>500</v>
      </c>
      <c r="K21" s="412"/>
      <c r="L21" s="412"/>
      <c r="M21" s="412"/>
      <c r="N21" s="412"/>
      <c r="O21" s="412"/>
      <c r="P21" s="412"/>
      <c r="Q21" s="412"/>
      <c r="R21" s="412"/>
      <c r="S21" s="412"/>
      <c r="T21" s="412"/>
      <c r="U21" s="412"/>
      <c r="V21" s="412"/>
      <c r="W21" s="412"/>
      <c r="X21" s="412"/>
      <c r="Y21" s="412"/>
      <c r="Z21" s="412"/>
      <c r="AA21" s="412"/>
      <c r="AB21" s="412"/>
    </row>
    <row r="22" spans="1:28" ht="25.5">
      <c r="A22" s="408"/>
      <c r="B22" s="409"/>
      <c r="D22" s="279"/>
      <c r="F22" s="416" t="s">
        <v>340</v>
      </c>
      <c r="G22" s="448" t="str">
        <f>CONCATENATE("Define procurement strategy and schedule for ",E20)</f>
        <v>Define procurement strategy and schedule for Vacuum Vessel </v>
      </c>
      <c r="H22" s="421" t="s">
        <v>501</v>
      </c>
      <c r="K22" s="412"/>
      <c r="L22" s="412"/>
      <c r="M22" s="412"/>
      <c r="N22" s="412"/>
      <c r="O22" s="412"/>
      <c r="P22" s="412"/>
      <c r="Q22" s="412"/>
      <c r="R22" s="412"/>
      <c r="S22" s="412"/>
      <c r="T22" s="412"/>
      <c r="U22" s="412"/>
      <c r="V22" s="412"/>
      <c r="W22" s="412"/>
      <c r="X22" s="412"/>
      <c r="Y22" s="412"/>
      <c r="Z22" s="412"/>
      <c r="AA22" s="412"/>
      <c r="AB22" s="412"/>
    </row>
    <row r="23" spans="1:28" ht="12.75">
      <c r="A23" s="408"/>
      <c r="B23" s="409"/>
      <c r="C23" s="416">
        <v>122</v>
      </c>
      <c r="D23" s="279"/>
      <c r="E23" s="421" t="s">
        <v>294</v>
      </c>
      <c r="G23" s="423"/>
      <c r="K23" s="412"/>
      <c r="L23" s="412"/>
      <c r="M23" s="412"/>
      <c r="N23" s="412"/>
      <c r="O23" s="412"/>
      <c r="P23" s="412"/>
      <c r="Q23" s="412"/>
      <c r="R23" s="412"/>
      <c r="S23" s="412"/>
      <c r="T23" s="412"/>
      <c r="U23" s="412"/>
      <c r="V23" s="412"/>
      <c r="W23" s="412"/>
      <c r="X23" s="412"/>
      <c r="Y23" s="412"/>
      <c r="Z23" s="412"/>
      <c r="AA23" s="412"/>
      <c r="AB23" s="412"/>
    </row>
    <row r="24" spans="1:28" ht="12.75">
      <c r="A24" s="408"/>
      <c r="B24" s="409"/>
      <c r="C24" s="416">
        <v>123</v>
      </c>
      <c r="D24" s="279"/>
      <c r="E24" s="421" t="s">
        <v>295</v>
      </c>
      <c r="G24" s="423"/>
      <c r="K24" s="412"/>
      <c r="L24" s="412"/>
      <c r="M24" s="412"/>
      <c r="N24" s="412"/>
      <c r="O24" s="412"/>
      <c r="P24" s="412"/>
      <c r="Q24" s="412"/>
      <c r="R24" s="412"/>
      <c r="S24" s="412"/>
      <c r="T24" s="412"/>
      <c r="U24" s="412"/>
      <c r="V24" s="412"/>
      <c r="W24" s="412"/>
      <c r="X24" s="412"/>
      <c r="Y24" s="412"/>
      <c r="Z24" s="412"/>
      <c r="AA24" s="412"/>
      <c r="AB24" s="412"/>
    </row>
    <row r="25" spans="1:28" ht="12.75">
      <c r="A25" s="408"/>
      <c r="B25" s="409"/>
      <c r="C25" s="416">
        <v>124</v>
      </c>
      <c r="D25" s="279"/>
      <c r="E25" s="421" t="s">
        <v>296</v>
      </c>
      <c r="G25" s="423"/>
      <c r="K25" s="412"/>
      <c r="L25" s="412"/>
      <c r="M25" s="412"/>
      <c r="N25" s="412"/>
      <c r="O25" s="412"/>
      <c r="P25" s="412"/>
      <c r="Q25" s="412"/>
      <c r="R25" s="412"/>
      <c r="S25" s="412"/>
      <c r="T25" s="412"/>
      <c r="U25" s="412"/>
      <c r="V25" s="412"/>
      <c r="W25" s="412"/>
      <c r="X25" s="412"/>
      <c r="Y25" s="412"/>
      <c r="Z25" s="412"/>
      <c r="AA25" s="412"/>
      <c r="AB25" s="412"/>
    </row>
    <row r="26" spans="1:28" ht="12.75">
      <c r="A26" s="408"/>
      <c r="B26" s="409"/>
      <c r="C26" s="416">
        <v>125</v>
      </c>
      <c r="D26" s="279"/>
      <c r="E26" s="421" t="s">
        <v>297</v>
      </c>
      <c r="G26" s="423"/>
      <c r="K26" s="412"/>
      <c r="L26" s="412"/>
      <c r="M26" s="412"/>
      <c r="N26" s="412"/>
      <c r="O26" s="412"/>
      <c r="P26" s="412"/>
      <c r="Q26" s="412"/>
      <c r="R26" s="412"/>
      <c r="S26" s="412"/>
      <c r="T26" s="412"/>
      <c r="U26" s="412"/>
      <c r="V26" s="412"/>
      <c r="W26" s="412"/>
      <c r="X26" s="412"/>
      <c r="Y26" s="412"/>
      <c r="Z26" s="412"/>
      <c r="AA26" s="412"/>
      <c r="AB26" s="412"/>
    </row>
    <row r="27" spans="1:28" ht="12.75">
      <c r="A27" s="408"/>
      <c r="B27" s="409"/>
      <c r="D27" s="279"/>
      <c r="G27" s="423"/>
      <c r="K27" s="412"/>
      <c r="L27" s="412"/>
      <c r="M27" s="412"/>
      <c r="N27" s="412"/>
      <c r="O27" s="412"/>
      <c r="P27" s="412"/>
      <c r="Q27" s="412"/>
      <c r="R27" s="412"/>
      <c r="S27" s="412"/>
      <c r="T27" s="412"/>
      <c r="U27" s="412"/>
      <c r="V27" s="412"/>
      <c r="W27" s="412"/>
      <c r="X27" s="412"/>
      <c r="Y27" s="412"/>
      <c r="Z27" s="412"/>
      <c r="AA27" s="412"/>
      <c r="AB27" s="412"/>
    </row>
    <row r="28" spans="1:28" ht="12.75">
      <c r="A28" s="408"/>
      <c r="B28" s="409"/>
      <c r="C28" s="418">
        <v>130</v>
      </c>
      <c r="D28" s="279"/>
      <c r="E28" s="422" t="s">
        <v>298</v>
      </c>
      <c r="K28" s="412"/>
      <c r="L28" s="412"/>
      <c r="M28" s="412"/>
      <c r="N28" s="412"/>
      <c r="O28" s="412"/>
      <c r="P28" s="412"/>
      <c r="Q28" s="412"/>
      <c r="R28" s="412"/>
      <c r="S28" s="412"/>
      <c r="T28" s="412"/>
      <c r="U28" s="412"/>
      <c r="V28" s="412"/>
      <c r="W28" s="412"/>
      <c r="X28" s="412"/>
      <c r="Y28" s="412"/>
      <c r="Z28" s="412"/>
      <c r="AA28" s="412"/>
      <c r="AB28" s="412"/>
    </row>
    <row r="29" spans="1:28" ht="51">
      <c r="A29" s="408"/>
      <c r="B29" s="409"/>
      <c r="C29" s="416">
        <v>131</v>
      </c>
      <c r="D29" s="279"/>
      <c r="E29" s="421" t="s">
        <v>299</v>
      </c>
      <c r="F29" s="416" t="s">
        <v>339</v>
      </c>
      <c r="G29" s="423" t="str">
        <f>CONCATENATE("Define cost for ",E28," required for day one operation and provide associated listing of cost elements, description of what is costed, and contingency justification.")</f>
        <v>Define cost for TF Coils (background coils) required for day one operation and provide associated listing of cost elements, description of what is costed, and contingency justification.</v>
      </c>
      <c r="H29" s="421" t="s">
        <v>500</v>
      </c>
      <c r="K29" s="412"/>
      <c r="L29" s="412"/>
      <c r="M29" s="412"/>
      <c r="N29" s="412"/>
      <c r="O29" s="412"/>
      <c r="P29" s="412"/>
      <c r="Q29" s="412"/>
      <c r="R29" s="412"/>
      <c r="S29" s="412"/>
      <c r="T29" s="412"/>
      <c r="U29" s="412"/>
      <c r="V29" s="412"/>
      <c r="W29" s="412"/>
      <c r="X29" s="412"/>
      <c r="Y29" s="412"/>
      <c r="Z29" s="412"/>
      <c r="AA29" s="412"/>
      <c r="AB29" s="412"/>
    </row>
    <row r="30" spans="1:28" ht="25.5">
      <c r="A30" s="408"/>
      <c r="B30" s="409"/>
      <c r="D30" s="279"/>
      <c r="F30" s="416" t="s">
        <v>340</v>
      </c>
      <c r="G30" s="448" t="str">
        <f>CONCATENATE("Define procurement strategy and schedule for ",E28)</f>
        <v>Define procurement strategy and schedule for TF Coils (background coils)</v>
      </c>
      <c r="H30" s="421" t="s">
        <v>501</v>
      </c>
      <c r="K30" s="412"/>
      <c r="L30" s="412"/>
      <c r="M30" s="412"/>
      <c r="N30" s="412"/>
      <c r="O30" s="412"/>
      <c r="P30" s="412"/>
      <c r="Q30" s="412"/>
      <c r="R30" s="412"/>
      <c r="S30" s="412"/>
      <c r="T30" s="412"/>
      <c r="U30" s="412"/>
      <c r="V30" s="412"/>
      <c r="W30" s="412"/>
      <c r="X30" s="412"/>
      <c r="Y30" s="412"/>
      <c r="Z30" s="412"/>
      <c r="AA30" s="412"/>
      <c r="AB30" s="412"/>
    </row>
    <row r="31" spans="1:28" ht="12.75">
      <c r="A31" s="408"/>
      <c r="B31" s="409"/>
      <c r="C31" s="416">
        <v>132</v>
      </c>
      <c r="D31" s="279"/>
      <c r="E31" s="421" t="s">
        <v>300</v>
      </c>
      <c r="G31" s="423"/>
      <c r="K31" s="412"/>
      <c r="L31" s="412"/>
      <c r="M31" s="412"/>
      <c r="N31" s="412"/>
      <c r="O31" s="412"/>
      <c r="P31" s="412"/>
      <c r="Q31" s="412"/>
      <c r="R31" s="412"/>
      <c r="S31" s="412"/>
      <c r="T31" s="412"/>
      <c r="U31" s="412"/>
      <c r="V31" s="412"/>
      <c r="W31" s="412"/>
      <c r="X31" s="412"/>
      <c r="Y31" s="412"/>
      <c r="Z31" s="412"/>
      <c r="AA31" s="412"/>
      <c r="AB31" s="412"/>
    </row>
    <row r="32" spans="1:28" ht="12.75">
      <c r="A32" s="408"/>
      <c r="B32" s="409"/>
      <c r="C32" s="416">
        <v>133</v>
      </c>
      <c r="D32" s="279"/>
      <c r="E32" s="421" t="s">
        <v>301</v>
      </c>
      <c r="G32" s="427"/>
      <c r="K32" s="412"/>
      <c r="L32" s="412"/>
      <c r="M32" s="412"/>
      <c r="N32" s="412"/>
      <c r="O32" s="412"/>
      <c r="P32" s="412"/>
      <c r="Q32" s="412"/>
      <c r="R32" s="412"/>
      <c r="S32" s="412"/>
      <c r="T32" s="412"/>
      <c r="U32" s="412"/>
      <c r="V32" s="412"/>
      <c r="W32" s="412"/>
      <c r="X32" s="412"/>
      <c r="Y32" s="412"/>
      <c r="Z32" s="412"/>
      <c r="AA32" s="412"/>
      <c r="AB32" s="412"/>
    </row>
    <row r="33" spans="1:28" ht="25.5">
      <c r="A33" s="408"/>
      <c r="B33" s="409"/>
      <c r="C33" s="416">
        <v>134</v>
      </c>
      <c r="D33" s="279"/>
      <c r="E33" s="421" t="s">
        <v>302</v>
      </c>
      <c r="G33" s="423"/>
      <c r="K33" s="412"/>
      <c r="L33" s="412"/>
      <c r="M33" s="412"/>
      <c r="N33" s="412"/>
      <c r="O33" s="412"/>
      <c r="P33" s="412"/>
      <c r="Q33" s="412"/>
      <c r="R33" s="412"/>
      <c r="S33" s="412"/>
      <c r="T33" s="412"/>
      <c r="U33" s="412"/>
      <c r="V33" s="412"/>
      <c r="W33" s="412"/>
      <c r="X33" s="412"/>
      <c r="Y33" s="412"/>
      <c r="Z33" s="412"/>
      <c r="AA33" s="412"/>
      <c r="AB33" s="412"/>
    </row>
    <row r="34" spans="1:28" ht="12.75">
      <c r="A34" s="408"/>
      <c r="B34" s="409"/>
      <c r="D34" s="279"/>
      <c r="G34" s="423"/>
      <c r="K34" s="412"/>
      <c r="L34" s="412"/>
      <c r="M34" s="412"/>
      <c r="N34" s="412"/>
      <c r="O34" s="412"/>
      <c r="P34" s="412"/>
      <c r="Q34" s="412"/>
      <c r="R34" s="412"/>
      <c r="S34" s="412"/>
      <c r="T34" s="412"/>
      <c r="U34" s="412"/>
      <c r="V34" s="412"/>
      <c r="W34" s="412"/>
      <c r="X34" s="412"/>
      <c r="Y34" s="412"/>
      <c r="Z34" s="412"/>
      <c r="AA34" s="412"/>
      <c r="AB34" s="412"/>
    </row>
    <row r="35" spans="1:28" ht="12.75">
      <c r="A35" s="408"/>
      <c r="B35" s="409"/>
      <c r="C35" s="418">
        <v>140</v>
      </c>
      <c r="D35" s="279"/>
      <c r="E35" s="422" t="s">
        <v>303</v>
      </c>
      <c r="F35" s="418"/>
      <c r="G35" s="423"/>
      <c r="K35" s="412"/>
      <c r="L35" s="412"/>
      <c r="M35" s="412"/>
      <c r="N35" s="412"/>
      <c r="O35" s="412"/>
      <c r="P35" s="412"/>
      <c r="Q35" s="412"/>
      <c r="R35" s="412"/>
      <c r="S35" s="412"/>
      <c r="T35" s="412"/>
      <c r="U35" s="412"/>
      <c r="V35" s="412"/>
      <c r="W35" s="412"/>
      <c r="X35" s="412"/>
      <c r="Y35" s="412"/>
      <c r="Z35" s="412"/>
      <c r="AA35" s="412"/>
      <c r="AB35" s="412"/>
    </row>
    <row r="36" spans="1:28" ht="51">
      <c r="A36" s="408"/>
      <c r="B36" s="409"/>
      <c r="C36" s="416">
        <v>141</v>
      </c>
      <c r="D36" s="279"/>
      <c r="E36" s="421" t="s">
        <v>304</v>
      </c>
      <c r="F36" s="416" t="s">
        <v>339</v>
      </c>
      <c r="G36" s="423" t="str">
        <f>CONCATENATE("Define cost for ",E35," required for day one operation and provide associated listing of cost elements, description of what is costed, and contingency justification.")</f>
        <v>Define cost for PF Coils (VF, EQ. OH) required for day one operation and provide associated listing of cost elements, description of what is costed, and contingency justification.</v>
      </c>
      <c r="H36" s="421" t="s">
        <v>500</v>
      </c>
      <c r="K36" s="412"/>
      <c r="L36" s="412"/>
      <c r="M36" s="412"/>
      <c r="N36" s="412"/>
      <c r="O36" s="412"/>
      <c r="P36" s="412"/>
      <c r="Q36" s="412"/>
      <c r="R36" s="412"/>
      <c r="S36" s="412"/>
      <c r="T36" s="412"/>
      <c r="U36" s="412"/>
      <c r="V36" s="412"/>
      <c r="W36" s="412"/>
      <c r="X36" s="412"/>
      <c r="Y36" s="412"/>
      <c r="Z36" s="412"/>
      <c r="AA36" s="412"/>
      <c r="AB36" s="412"/>
    </row>
    <row r="37" spans="1:28" ht="25.5">
      <c r="A37" s="408"/>
      <c r="B37" s="409"/>
      <c r="C37" s="416">
        <v>142</v>
      </c>
      <c r="D37" s="279"/>
      <c r="E37" s="421" t="s">
        <v>305</v>
      </c>
      <c r="F37" s="416" t="s">
        <v>340</v>
      </c>
      <c r="G37" s="448" t="str">
        <f>CONCATENATE("Define procurement strategy and schedule for ",E35)</f>
        <v>Define procurement strategy and schedule for PF Coils (VF, EQ. OH)</v>
      </c>
      <c r="H37" s="421" t="s">
        <v>501</v>
      </c>
      <c r="K37" s="412"/>
      <c r="L37" s="412"/>
      <c r="M37" s="412"/>
      <c r="N37" s="412"/>
      <c r="O37" s="412"/>
      <c r="P37" s="412"/>
      <c r="Q37" s="412"/>
      <c r="R37" s="412"/>
      <c r="S37" s="412"/>
      <c r="T37" s="412"/>
      <c r="U37" s="412"/>
      <c r="V37" s="412"/>
      <c r="W37" s="412"/>
      <c r="X37" s="412"/>
      <c r="Y37" s="412"/>
      <c r="Z37" s="412"/>
      <c r="AA37" s="412"/>
      <c r="AB37" s="412"/>
    </row>
    <row r="38" spans="1:28" ht="25.5">
      <c r="A38" s="408"/>
      <c r="B38" s="409"/>
      <c r="C38" s="416">
        <v>143</v>
      </c>
      <c r="D38" s="279"/>
      <c r="E38" s="445" t="s">
        <v>306</v>
      </c>
      <c r="F38" s="419"/>
      <c r="G38" s="423"/>
      <c r="K38" s="412"/>
      <c r="L38" s="412"/>
      <c r="M38" s="412"/>
      <c r="N38" s="412"/>
      <c r="O38" s="412"/>
      <c r="P38" s="412"/>
      <c r="Q38" s="412"/>
      <c r="R38" s="412"/>
      <c r="S38" s="412"/>
      <c r="T38" s="412"/>
      <c r="U38" s="412"/>
      <c r="V38" s="412"/>
      <c r="W38" s="412"/>
      <c r="X38" s="412"/>
      <c r="Y38" s="412"/>
      <c r="Z38" s="412"/>
      <c r="AA38" s="412"/>
      <c r="AB38" s="412"/>
    </row>
    <row r="39" spans="1:28" ht="12.75">
      <c r="A39" s="408"/>
      <c r="B39" s="409"/>
      <c r="D39" s="279"/>
      <c r="G39" s="427"/>
      <c r="K39" s="412"/>
      <c r="L39" s="412"/>
      <c r="M39" s="412"/>
      <c r="N39" s="412"/>
      <c r="O39" s="412"/>
      <c r="P39" s="412"/>
      <c r="Q39" s="412"/>
      <c r="R39" s="412"/>
      <c r="S39" s="412"/>
      <c r="T39" s="412"/>
      <c r="U39" s="412"/>
      <c r="V39" s="412"/>
      <c r="W39" s="412"/>
      <c r="X39" s="412"/>
      <c r="Y39" s="412"/>
      <c r="Z39" s="412"/>
      <c r="AA39" s="412"/>
      <c r="AB39" s="412"/>
    </row>
    <row r="40" spans="1:28" ht="12.75">
      <c r="A40" s="408"/>
      <c r="B40" s="409"/>
      <c r="C40" s="418">
        <v>150</v>
      </c>
      <c r="D40" s="279"/>
      <c r="E40" s="422" t="s">
        <v>307</v>
      </c>
      <c r="F40" s="418"/>
      <c r="G40" s="423"/>
      <c r="K40" s="412"/>
      <c r="L40" s="412"/>
      <c r="M40" s="412"/>
      <c r="N40" s="412"/>
      <c r="O40" s="412"/>
      <c r="P40" s="412"/>
      <c r="Q40" s="412"/>
      <c r="R40" s="412"/>
      <c r="S40" s="412"/>
      <c r="T40" s="412"/>
      <c r="U40" s="412"/>
      <c r="V40" s="412"/>
      <c r="W40" s="412"/>
      <c r="X40" s="412"/>
      <c r="Y40" s="412"/>
      <c r="Z40" s="412"/>
      <c r="AA40" s="412"/>
      <c r="AB40" s="412"/>
    </row>
    <row r="41" spans="1:28" ht="51">
      <c r="A41" s="408"/>
      <c r="B41" s="409"/>
      <c r="C41" s="416">
        <v>151</v>
      </c>
      <c r="D41" s="279"/>
      <c r="E41" s="421" t="s">
        <v>308</v>
      </c>
      <c r="F41" s="416" t="s">
        <v>339</v>
      </c>
      <c r="G41" s="423" t="str">
        <f>CONCATENATE("Define cost for ",E40," required for day one operation and provide associated listing of cost elements, description of what is costed, and contingency justification.")</f>
        <v>Define cost for Cryostat required for day one operation and provide associated listing of cost elements, description of what is costed, and contingency justification.</v>
      </c>
      <c r="H41" s="421" t="s">
        <v>500</v>
      </c>
      <c r="K41" s="412"/>
      <c r="L41" s="412"/>
      <c r="M41" s="412"/>
      <c r="N41" s="412"/>
      <c r="O41" s="412"/>
      <c r="P41" s="412"/>
      <c r="Q41" s="412"/>
      <c r="R41" s="412"/>
      <c r="S41" s="412"/>
      <c r="T41" s="412"/>
      <c r="U41" s="412"/>
      <c r="V41" s="412"/>
      <c r="W41" s="412"/>
      <c r="X41" s="412"/>
      <c r="Y41" s="412"/>
      <c r="Z41" s="412"/>
      <c r="AA41" s="412"/>
      <c r="AB41" s="412"/>
    </row>
    <row r="42" spans="1:28" ht="25.5">
      <c r="A42" s="408"/>
      <c r="B42" s="409"/>
      <c r="D42" s="279"/>
      <c r="F42" s="416" t="s">
        <v>340</v>
      </c>
      <c r="G42" s="448" t="str">
        <f>CONCATENATE("Define procurement strategy and schedule for ",E40)</f>
        <v>Define procurement strategy and schedule for Cryostat</v>
      </c>
      <c r="H42" s="421" t="s">
        <v>501</v>
      </c>
      <c r="K42" s="412"/>
      <c r="L42" s="412"/>
      <c r="M42" s="412"/>
      <c r="N42" s="412"/>
      <c r="O42" s="412"/>
      <c r="P42" s="412"/>
      <c r="Q42" s="412"/>
      <c r="R42" s="412"/>
      <c r="S42" s="412"/>
      <c r="T42" s="412"/>
      <c r="U42" s="412"/>
      <c r="V42" s="412"/>
      <c r="W42" s="412"/>
      <c r="X42" s="412"/>
      <c r="Y42" s="412"/>
      <c r="Z42" s="412"/>
      <c r="AA42" s="412"/>
      <c r="AB42" s="412"/>
    </row>
    <row r="43" spans="1:28" ht="12.75">
      <c r="A43" s="408"/>
      <c r="B43" s="409"/>
      <c r="C43" s="416">
        <v>152</v>
      </c>
      <c r="D43" s="279"/>
      <c r="E43" s="421" t="s">
        <v>309</v>
      </c>
      <c r="G43" s="427"/>
      <c r="K43" s="412"/>
      <c r="L43" s="412"/>
      <c r="M43" s="412"/>
      <c r="N43" s="412"/>
      <c r="O43" s="412"/>
      <c r="P43" s="412"/>
      <c r="Q43" s="412"/>
      <c r="R43" s="412"/>
      <c r="S43" s="412"/>
      <c r="T43" s="412"/>
      <c r="U43" s="412"/>
      <c r="V43" s="412"/>
      <c r="W43" s="412"/>
      <c r="X43" s="412"/>
      <c r="Y43" s="412"/>
      <c r="Z43" s="412"/>
      <c r="AA43" s="412"/>
      <c r="AB43" s="412"/>
    </row>
    <row r="44" spans="1:28" ht="12.75">
      <c r="A44" s="408"/>
      <c r="B44" s="409"/>
      <c r="C44" s="416">
        <v>153</v>
      </c>
      <c r="D44" s="279"/>
      <c r="E44" s="421" t="s">
        <v>310</v>
      </c>
      <c r="G44" s="423"/>
      <c r="K44" s="412"/>
      <c r="L44" s="412"/>
      <c r="M44" s="412"/>
      <c r="N44" s="412"/>
      <c r="O44" s="412"/>
      <c r="P44" s="412"/>
      <c r="Q44" s="412"/>
      <c r="R44" s="412"/>
      <c r="S44" s="412"/>
      <c r="T44" s="412"/>
      <c r="U44" s="412"/>
      <c r="V44" s="412"/>
      <c r="W44" s="412"/>
      <c r="X44" s="412"/>
      <c r="Y44" s="412"/>
      <c r="Z44" s="412"/>
      <c r="AA44" s="412"/>
      <c r="AB44" s="412"/>
    </row>
    <row r="45" spans="1:28" ht="12.75">
      <c r="A45" s="408"/>
      <c r="B45" s="409"/>
      <c r="C45" s="416">
        <v>154</v>
      </c>
      <c r="D45" s="279"/>
      <c r="E45" s="421" t="s">
        <v>311</v>
      </c>
      <c r="G45" s="423"/>
      <c r="K45" s="412"/>
      <c r="L45" s="412"/>
      <c r="M45" s="412"/>
      <c r="N45" s="412"/>
      <c r="O45" s="412"/>
      <c r="P45" s="412"/>
      <c r="Q45" s="412"/>
      <c r="R45" s="412"/>
      <c r="S45" s="412"/>
      <c r="T45" s="412"/>
      <c r="U45" s="412"/>
      <c r="V45" s="412"/>
      <c r="W45" s="412"/>
      <c r="X45" s="412"/>
      <c r="Y45" s="412"/>
      <c r="Z45" s="412"/>
      <c r="AA45" s="412"/>
      <c r="AB45" s="412"/>
    </row>
    <row r="46" spans="1:28" ht="12.75">
      <c r="A46" s="408"/>
      <c r="B46" s="409"/>
      <c r="C46" s="416">
        <v>155</v>
      </c>
      <c r="D46" s="279"/>
      <c r="E46" s="421" t="s">
        <v>312</v>
      </c>
      <c r="G46" s="423"/>
      <c r="K46" s="412"/>
      <c r="L46" s="412"/>
      <c r="M46" s="412"/>
      <c r="N46" s="412"/>
      <c r="O46" s="412"/>
      <c r="P46" s="412"/>
      <c r="Q46" s="412"/>
      <c r="R46" s="412"/>
      <c r="S46" s="412"/>
      <c r="T46" s="412"/>
      <c r="U46" s="412"/>
      <c r="V46" s="412"/>
      <c r="W46" s="412"/>
      <c r="X46" s="412"/>
      <c r="Y46" s="412"/>
      <c r="Z46" s="412"/>
      <c r="AA46" s="412"/>
      <c r="AB46" s="412"/>
    </row>
    <row r="47" spans="1:28" ht="12.75">
      <c r="A47" s="408"/>
      <c r="B47" s="409"/>
      <c r="D47" s="279"/>
      <c r="G47" s="423"/>
      <c r="K47" s="412"/>
      <c r="L47" s="412"/>
      <c r="M47" s="412"/>
      <c r="N47" s="412"/>
      <c r="O47" s="412"/>
      <c r="P47" s="412"/>
      <c r="Q47" s="412"/>
      <c r="R47" s="412"/>
      <c r="S47" s="412"/>
      <c r="T47" s="412"/>
      <c r="U47" s="412"/>
      <c r="V47" s="412"/>
      <c r="W47" s="412"/>
      <c r="X47" s="412"/>
      <c r="Y47" s="412"/>
      <c r="Z47" s="412"/>
      <c r="AA47" s="412"/>
      <c r="AB47" s="412"/>
    </row>
    <row r="48" spans="1:28" ht="12.75">
      <c r="A48" s="408"/>
      <c r="B48" s="409"/>
      <c r="C48" s="418">
        <v>160</v>
      </c>
      <c r="D48" s="279"/>
      <c r="E48" s="422" t="s">
        <v>313</v>
      </c>
      <c r="F48" s="418"/>
      <c r="G48" s="423"/>
      <c r="K48" s="412"/>
      <c r="L48" s="412"/>
      <c r="M48" s="412"/>
      <c r="N48" s="412"/>
      <c r="O48" s="412"/>
      <c r="P48" s="412"/>
      <c r="Q48" s="412"/>
      <c r="R48" s="412"/>
      <c r="S48" s="412"/>
      <c r="T48" s="412"/>
      <c r="U48" s="412"/>
      <c r="V48" s="412"/>
      <c r="W48" s="412"/>
      <c r="X48" s="412"/>
      <c r="Y48" s="412"/>
      <c r="Z48" s="412"/>
      <c r="AA48" s="412"/>
      <c r="AB48" s="412"/>
    </row>
    <row r="49" spans="1:28" ht="51">
      <c r="A49" s="408"/>
      <c r="B49" s="409"/>
      <c r="C49" s="416">
        <v>161</v>
      </c>
      <c r="D49" s="279"/>
      <c r="E49" s="421" t="s">
        <v>314</v>
      </c>
      <c r="F49" s="416" t="s">
        <v>339</v>
      </c>
      <c r="G49" s="423" t="str">
        <f>CONCATENATE("Define cost for ",E48," required for day one operation and provide associated listing of cost elements, description of what is costed, and contingency justification.")</f>
        <v>Define cost for Machine Support Structure required for day one operation and provide associated listing of cost elements, description of what is costed, and contingency justification.</v>
      </c>
      <c r="H49" s="421" t="s">
        <v>500</v>
      </c>
      <c r="K49" s="412"/>
      <c r="L49" s="412"/>
      <c r="M49" s="412"/>
      <c r="N49" s="412"/>
      <c r="O49" s="412"/>
      <c r="P49" s="412"/>
      <c r="Q49" s="412"/>
      <c r="R49" s="412"/>
      <c r="S49" s="412"/>
      <c r="T49" s="412"/>
      <c r="U49" s="412"/>
      <c r="V49" s="412"/>
      <c r="W49" s="412"/>
      <c r="X49" s="412"/>
      <c r="Y49" s="412"/>
      <c r="Z49" s="412"/>
      <c r="AA49" s="412"/>
      <c r="AB49" s="412"/>
    </row>
    <row r="50" spans="1:28" ht="25.5">
      <c r="A50" s="408"/>
      <c r="B50" s="409"/>
      <c r="D50" s="279"/>
      <c r="F50" s="416" t="s">
        <v>340</v>
      </c>
      <c r="G50" s="448" t="str">
        <f>CONCATENATE("Define procurement strategy and schedule for ",E48)</f>
        <v>Define procurement strategy and schedule for Machine Support Structure</v>
      </c>
      <c r="H50" s="421" t="s">
        <v>501</v>
      </c>
      <c r="K50" s="412"/>
      <c r="L50" s="412"/>
      <c r="M50" s="412"/>
      <c r="N50" s="412"/>
      <c r="O50" s="412"/>
      <c r="P50" s="412"/>
      <c r="Q50" s="412"/>
      <c r="R50" s="412"/>
      <c r="S50" s="412"/>
      <c r="T50" s="412"/>
      <c r="U50" s="412"/>
      <c r="V50" s="412"/>
      <c r="W50" s="412"/>
      <c r="X50" s="412"/>
      <c r="Y50" s="412"/>
      <c r="Z50" s="412"/>
      <c r="AA50" s="412"/>
      <c r="AB50" s="412"/>
    </row>
    <row r="51" spans="1:28" ht="26.25" customHeight="1">
      <c r="A51" s="408"/>
      <c r="B51" s="409"/>
      <c r="C51" s="416">
        <v>162</v>
      </c>
      <c r="D51" s="279"/>
      <c r="E51" s="421" t="s">
        <v>315</v>
      </c>
      <c r="K51" s="412"/>
      <c r="L51" s="412"/>
      <c r="M51" s="412"/>
      <c r="N51" s="412"/>
      <c r="O51" s="412"/>
      <c r="P51" s="412"/>
      <c r="Q51" s="412"/>
      <c r="R51" s="412"/>
      <c r="S51" s="412"/>
      <c r="T51" s="412"/>
      <c r="U51" s="412"/>
      <c r="V51" s="412"/>
      <c r="W51" s="412"/>
      <c r="X51" s="412"/>
      <c r="Y51" s="412"/>
      <c r="Z51" s="412"/>
      <c r="AA51" s="412"/>
      <c r="AB51" s="412"/>
    </row>
    <row r="52" spans="1:28" ht="12.75">
      <c r="A52" s="408"/>
      <c r="B52" s="409"/>
      <c r="C52" s="416">
        <v>163</v>
      </c>
      <c r="D52" s="279"/>
      <c r="E52" s="421" t="s">
        <v>316</v>
      </c>
      <c r="G52" s="423"/>
      <c r="K52" s="412"/>
      <c r="L52" s="412"/>
      <c r="M52" s="412"/>
      <c r="N52" s="412"/>
      <c r="O52" s="412"/>
      <c r="P52" s="412"/>
      <c r="Q52" s="412"/>
      <c r="R52" s="412"/>
      <c r="S52" s="412"/>
      <c r="T52" s="412"/>
      <c r="U52" s="412"/>
      <c r="V52" s="412"/>
      <c r="W52" s="412"/>
      <c r="X52" s="412"/>
      <c r="Y52" s="412"/>
      <c r="Z52" s="412"/>
      <c r="AA52" s="412"/>
      <c r="AB52" s="412"/>
    </row>
    <row r="53" spans="1:28" ht="12.75">
      <c r="A53" s="408"/>
      <c r="B53" s="409"/>
      <c r="C53" s="416">
        <v>164</v>
      </c>
      <c r="D53" s="279"/>
      <c r="E53" s="421" t="s">
        <v>317</v>
      </c>
      <c r="G53" s="423"/>
      <c r="K53" s="412"/>
      <c r="L53" s="412"/>
      <c r="M53" s="412"/>
      <c r="N53" s="412"/>
      <c r="O53" s="412"/>
      <c r="P53" s="412"/>
      <c r="Q53" s="412"/>
      <c r="R53" s="412"/>
      <c r="S53" s="412"/>
      <c r="T53" s="412"/>
      <c r="U53" s="412"/>
      <c r="V53" s="412"/>
      <c r="W53" s="412"/>
      <c r="X53" s="412"/>
      <c r="Y53" s="412"/>
      <c r="Z53" s="412"/>
      <c r="AA53" s="412"/>
      <c r="AB53" s="412"/>
    </row>
    <row r="54" spans="1:28" ht="12.75">
      <c r="A54" s="408"/>
      <c r="B54" s="409"/>
      <c r="C54" s="416">
        <v>164</v>
      </c>
      <c r="D54" s="279"/>
      <c r="E54" s="421" t="s">
        <v>318</v>
      </c>
      <c r="G54" s="423"/>
      <c r="K54" s="412"/>
      <c r="L54" s="412"/>
      <c r="M54" s="412"/>
      <c r="N54" s="412"/>
      <c r="O54" s="412"/>
      <c r="P54" s="412"/>
      <c r="Q54" s="412"/>
      <c r="R54" s="412"/>
      <c r="S54" s="412"/>
      <c r="T54" s="412"/>
      <c r="U54" s="412"/>
      <c r="V54" s="412"/>
      <c r="W54" s="412"/>
      <c r="X54" s="412"/>
      <c r="Y54" s="412"/>
      <c r="Z54" s="412"/>
      <c r="AA54" s="412"/>
      <c r="AB54" s="412"/>
    </row>
    <row r="55" spans="1:28" ht="12.75">
      <c r="A55" s="408"/>
      <c r="B55" s="409"/>
      <c r="D55" s="279"/>
      <c r="G55" s="423"/>
      <c r="K55" s="412"/>
      <c r="L55" s="412"/>
      <c r="M55" s="412"/>
      <c r="N55" s="412"/>
      <c r="O55" s="412"/>
      <c r="P55" s="412"/>
      <c r="Q55" s="412"/>
      <c r="R55" s="412"/>
      <c r="S55" s="412"/>
      <c r="T55" s="412"/>
      <c r="U55" s="412"/>
      <c r="V55" s="412"/>
      <c r="W55" s="412"/>
      <c r="X55" s="412"/>
      <c r="Y55" s="412"/>
      <c r="Z55" s="412"/>
      <c r="AA55" s="412"/>
      <c r="AB55" s="412"/>
    </row>
    <row r="56" spans="1:28" ht="12.75">
      <c r="A56" s="408"/>
      <c r="B56" s="409"/>
      <c r="C56" s="418">
        <v>170</v>
      </c>
      <c r="D56" s="279"/>
      <c r="E56" s="422" t="s">
        <v>319</v>
      </c>
      <c r="F56" s="418"/>
      <c r="G56" s="423"/>
      <c r="K56" s="412"/>
      <c r="L56" s="412"/>
      <c r="M56" s="412"/>
      <c r="N56" s="412"/>
      <c r="O56" s="412"/>
      <c r="P56" s="412"/>
      <c r="Q56" s="412"/>
      <c r="R56" s="412"/>
      <c r="S56" s="412"/>
      <c r="T56" s="412"/>
      <c r="U56" s="412"/>
      <c r="V56" s="412"/>
      <c r="W56" s="412"/>
      <c r="X56" s="412"/>
      <c r="Y56" s="412"/>
      <c r="Z56" s="412"/>
      <c r="AA56" s="412"/>
      <c r="AB56" s="412"/>
    </row>
    <row r="57" spans="1:28" ht="51">
      <c r="A57" s="408"/>
      <c r="B57" s="409"/>
      <c r="C57" s="416">
        <v>171</v>
      </c>
      <c r="D57" s="279"/>
      <c r="E57" s="421" t="s">
        <v>320</v>
      </c>
      <c r="F57" s="416" t="s">
        <v>339</v>
      </c>
      <c r="G57" s="423" t="str">
        <f>CONCATENATE("Define cost for ",E56," required for day one operation and provide associated listing of cost elements, description of what is costed, and contingency justification.")</f>
        <v>Define cost for Modular Coils required for day one operation and provide associated listing of cost elements, description of what is costed, and contingency justification.</v>
      </c>
      <c r="H57" s="421" t="s">
        <v>500</v>
      </c>
      <c r="K57" s="412"/>
      <c r="L57" s="412"/>
      <c r="M57" s="412"/>
      <c r="N57" s="412"/>
      <c r="O57" s="412"/>
      <c r="P57" s="412"/>
      <c r="Q57" s="412"/>
      <c r="R57" s="412"/>
      <c r="S57" s="412"/>
      <c r="T57" s="412"/>
      <c r="U57" s="412"/>
      <c r="V57" s="412"/>
      <c r="W57" s="412"/>
      <c r="X57" s="412"/>
      <c r="Y57" s="412"/>
      <c r="Z57" s="412"/>
      <c r="AA57" s="412"/>
      <c r="AB57" s="412"/>
    </row>
    <row r="58" spans="1:28" ht="25.5">
      <c r="A58" s="408"/>
      <c r="B58" s="409"/>
      <c r="D58" s="279"/>
      <c r="F58" s="416" t="s">
        <v>340</v>
      </c>
      <c r="G58" s="448" t="str">
        <f>CONCATENATE("Define procurement strategy and schedule for ",E56)</f>
        <v>Define procurement strategy and schedule for Modular Coils</v>
      </c>
      <c r="H58" s="421" t="s">
        <v>501</v>
      </c>
      <c r="K58" s="412"/>
      <c r="L58" s="412"/>
      <c r="M58" s="412"/>
      <c r="N58" s="412"/>
      <c r="O58" s="412"/>
      <c r="P58" s="412"/>
      <c r="Q58" s="412"/>
      <c r="R58" s="412"/>
      <c r="S58" s="412"/>
      <c r="T58" s="412"/>
      <c r="U58" s="412"/>
      <c r="V58" s="412"/>
      <c r="W58" s="412"/>
      <c r="X58" s="412"/>
      <c r="Y58" s="412"/>
      <c r="Z58" s="412"/>
      <c r="AA58" s="412"/>
      <c r="AB58" s="412"/>
    </row>
    <row r="59" spans="1:28" ht="12.75">
      <c r="A59" s="408"/>
      <c r="B59" s="409"/>
      <c r="C59" s="416">
        <v>172</v>
      </c>
      <c r="D59" s="279"/>
      <c r="E59" s="421" t="s">
        <v>321</v>
      </c>
      <c r="K59" s="412"/>
      <c r="L59" s="412"/>
      <c r="M59" s="412"/>
      <c r="N59" s="412"/>
      <c r="O59" s="412"/>
      <c r="P59" s="412"/>
      <c r="Q59" s="412"/>
      <c r="R59" s="412"/>
      <c r="S59" s="412"/>
      <c r="T59" s="412"/>
      <c r="U59" s="412"/>
      <c r="V59" s="412"/>
      <c r="W59" s="412"/>
      <c r="X59" s="412"/>
      <c r="Y59" s="412"/>
      <c r="Z59" s="412"/>
      <c r="AA59" s="412"/>
      <c r="AB59" s="412"/>
    </row>
    <row r="60" spans="1:28" ht="12.75">
      <c r="A60" s="408"/>
      <c r="B60" s="409"/>
      <c r="C60" s="416">
        <v>173</v>
      </c>
      <c r="D60" s="279"/>
      <c r="E60" s="421" t="s">
        <v>322</v>
      </c>
      <c r="G60" s="423"/>
      <c r="K60" s="412"/>
      <c r="L60" s="412"/>
      <c r="M60" s="412"/>
      <c r="N60" s="412"/>
      <c r="O60" s="412"/>
      <c r="P60" s="412"/>
      <c r="Q60" s="412"/>
      <c r="R60" s="412"/>
      <c r="S60" s="412"/>
      <c r="T60" s="412"/>
      <c r="U60" s="412"/>
      <c r="V60" s="412"/>
      <c r="W60" s="412"/>
      <c r="X60" s="412"/>
      <c r="Y60" s="412"/>
      <c r="Z60" s="412"/>
      <c r="AA60" s="412"/>
      <c r="AB60" s="412"/>
    </row>
    <row r="61" spans="1:28" ht="12.75">
      <c r="A61" s="408"/>
      <c r="B61" s="409"/>
      <c r="C61" s="416">
        <v>174</v>
      </c>
      <c r="D61" s="279"/>
      <c r="E61" s="421" t="s">
        <v>323</v>
      </c>
      <c r="G61" s="423"/>
      <c r="K61" s="412"/>
      <c r="L61" s="412"/>
      <c r="M61" s="412"/>
      <c r="N61" s="412"/>
      <c r="O61" s="412"/>
      <c r="P61" s="412"/>
      <c r="Q61" s="412"/>
      <c r="R61" s="412"/>
      <c r="S61" s="412"/>
      <c r="T61" s="412"/>
      <c r="U61" s="412"/>
      <c r="V61" s="412"/>
      <c r="W61" s="412"/>
      <c r="X61" s="412"/>
      <c r="Y61" s="412"/>
      <c r="Z61" s="412"/>
      <c r="AA61" s="412"/>
      <c r="AB61" s="412"/>
    </row>
    <row r="62" spans="1:28" ht="12.75">
      <c r="A62" s="408"/>
      <c r="B62" s="409"/>
      <c r="C62" s="416">
        <v>175</v>
      </c>
      <c r="D62" s="279"/>
      <c r="E62" s="421" t="s">
        <v>324</v>
      </c>
      <c r="G62" s="423"/>
      <c r="K62" s="412"/>
      <c r="L62" s="412"/>
      <c r="M62" s="412"/>
      <c r="N62" s="412"/>
      <c r="O62" s="412"/>
      <c r="P62" s="412"/>
      <c r="Q62" s="412"/>
      <c r="R62" s="412"/>
      <c r="S62" s="412"/>
      <c r="T62" s="412"/>
      <c r="U62" s="412"/>
      <c r="V62" s="412"/>
      <c r="W62" s="412"/>
      <c r="X62" s="412"/>
      <c r="Y62" s="412"/>
      <c r="Z62" s="412"/>
      <c r="AA62" s="412"/>
      <c r="AB62" s="412"/>
    </row>
    <row r="63" spans="1:28" ht="12.75">
      <c r="A63" s="408"/>
      <c r="B63" s="409"/>
      <c r="D63" s="279"/>
      <c r="G63" s="423"/>
      <c r="K63" s="412"/>
      <c r="L63" s="412"/>
      <c r="M63" s="412"/>
      <c r="N63" s="412"/>
      <c r="O63" s="412"/>
      <c r="P63" s="412"/>
      <c r="Q63" s="412"/>
      <c r="R63" s="412"/>
      <c r="S63" s="412"/>
      <c r="T63" s="412"/>
      <c r="U63" s="412"/>
      <c r="V63" s="412"/>
      <c r="W63" s="412"/>
      <c r="X63" s="412"/>
      <c r="Y63" s="412"/>
      <c r="Z63" s="412"/>
      <c r="AA63" s="412"/>
      <c r="AB63" s="412"/>
    </row>
    <row r="64" spans="1:28" ht="12.75">
      <c r="A64" s="408"/>
      <c r="B64" s="409"/>
      <c r="C64" s="416">
        <v>180</v>
      </c>
      <c r="D64" s="279"/>
      <c r="E64" s="422" t="s">
        <v>325</v>
      </c>
      <c r="F64" s="418"/>
      <c r="G64" s="423"/>
      <c r="K64" s="412"/>
      <c r="L64" s="412"/>
      <c r="M64" s="412"/>
      <c r="N64" s="412"/>
      <c r="O64" s="412"/>
      <c r="P64" s="412"/>
      <c r="Q64" s="412"/>
      <c r="R64" s="412"/>
      <c r="S64" s="412"/>
      <c r="T64" s="412"/>
      <c r="U64" s="412"/>
      <c r="V64" s="412"/>
      <c r="W64" s="412"/>
      <c r="X64" s="412"/>
      <c r="Y64" s="412"/>
      <c r="Z64" s="412"/>
      <c r="AA64" s="412"/>
      <c r="AB64" s="412"/>
    </row>
    <row r="65" spans="1:28" ht="51">
      <c r="A65" s="408"/>
      <c r="B65" s="409"/>
      <c r="C65" s="416">
        <v>181</v>
      </c>
      <c r="D65" s="279"/>
      <c r="E65" s="421" t="s">
        <v>326</v>
      </c>
      <c r="F65" s="416" t="s">
        <v>339</v>
      </c>
      <c r="G65" s="423" t="str">
        <f>CONCATENATE("Define cost for ",E64," required for day one operation and provide associated listing of cost elements, description of what is costed, and contingency justification.")</f>
        <v>Define cost for Trim Coils required for day one operation and provide associated listing of cost elements, description of what is costed, and contingency justification.</v>
      </c>
      <c r="H65" s="421" t="s">
        <v>500</v>
      </c>
      <c r="K65" s="412"/>
      <c r="L65" s="412"/>
      <c r="M65" s="412"/>
      <c r="N65" s="412"/>
      <c r="O65" s="412"/>
      <c r="P65" s="412"/>
      <c r="Q65" s="412"/>
      <c r="R65" s="412"/>
      <c r="S65" s="412"/>
      <c r="T65" s="412"/>
      <c r="U65" s="412"/>
      <c r="V65" s="412"/>
      <c r="W65" s="412"/>
      <c r="X65" s="412"/>
      <c r="Y65" s="412"/>
      <c r="Z65" s="412"/>
      <c r="AA65" s="412"/>
      <c r="AB65" s="412"/>
    </row>
    <row r="66" spans="1:28" ht="25.5">
      <c r="A66" s="408"/>
      <c r="B66" s="409"/>
      <c r="D66" s="279"/>
      <c r="F66" s="416" t="s">
        <v>340</v>
      </c>
      <c r="G66" s="448" t="str">
        <f>CONCATENATE("Define procurement strategy and schedule for ",E64)</f>
        <v>Define procurement strategy and schedule for Trim Coils</v>
      </c>
      <c r="H66" s="421" t="s">
        <v>501</v>
      </c>
      <c r="K66" s="412"/>
      <c r="L66" s="412"/>
      <c r="M66" s="412"/>
      <c r="N66" s="412"/>
      <c r="O66" s="412"/>
      <c r="P66" s="412"/>
      <c r="Q66" s="412"/>
      <c r="R66" s="412"/>
      <c r="S66" s="412"/>
      <c r="T66" s="412"/>
      <c r="U66" s="412"/>
      <c r="V66" s="412"/>
      <c r="W66" s="412"/>
      <c r="X66" s="412"/>
      <c r="Y66" s="412"/>
      <c r="Z66" s="412"/>
      <c r="AA66" s="412"/>
      <c r="AB66" s="412"/>
    </row>
    <row r="67" spans="1:28" ht="12.75">
      <c r="A67" s="408"/>
      <c r="B67" s="409"/>
      <c r="C67" s="416">
        <v>182</v>
      </c>
      <c r="D67" s="279"/>
      <c r="E67" s="421" t="s">
        <v>327</v>
      </c>
      <c r="G67" s="423"/>
      <c r="K67" s="412"/>
      <c r="L67" s="412"/>
      <c r="M67" s="412"/>
      <c r="N67" s="412"/>
      <c r="O67" s="412"/>
      <c r="P67" s="412"/>
      <c r="Q67" s="412"/>
      <c r="R67" s="412"/>
      <c r="S67" s="412"/>
      <c r="T67" s="412"/>
      <c r="U67" s="412"/>
      <c r="V67" s="412"/>
      <c r="W67" s="412"/>
      <c r="X67" s="412"/>
      <c r="Y67" s="412"/>
      <c r="Z67" s="412"/>
      <c r="AA67" s="412"/>
      <c r="AB67" s="412"/>
    </row>
    <row r="68" spans="1:28" ht="12.75">
      <c r="A68" s="408"/>
      <c r="B68" s="409"/>
      <c r="D68" s="279"/>
      <c r="G68" s="423"/>
      <c r="K68" s="412"/>
      <c r="L68" s="412"/>
      <c r="M68" s="412"/>
      <c r="N68" s="412"/>
      <c r="O68" s="412"/>
      <c r="P68" s="412"/>
      <c r="Q68" s="412"/>
      <c r="R68" s="412"/>
      <c r="S68" s="412"/>
      <c r="T68" s="412"/>
      <c r="U68" s="412"/>
      <c r="V68" s="412"/>
      <c r="W68" s="412"/>
      <c r="X68" s="412"/>
      <c r="Y68" s="412"/>
      <c r="Z68" s="412"/>
      <c r="AA68" s="412"/>
      <c r="AB68" s="412"/>
    </row>
    <row r="69" spans="1:28" ht="12.75">
      <c r="A69" s="408"/>
      <c r="B69" s="409"/>
      <c r="C69" s="416">
        <v>183</v>
      </c>
      <c r="D69" s="279"/>
      <c r="E69" s="421" t="s">
        <v>324</v>
      </c>
      <c r="G69" s="423"/>
      <c r="K69" s="412"/>
      <c r="L69" s="412"/>
      <c r="M69" s="412"/>
      <c r="N69" s="412"/>
      <c r="O69" s="412"/>
      <c r="P69" s="412"/>
      <c r="Q69" s="412"/>
      <c r="R69" s="412"/>
      <c r="S69" s="412"/>
      <c r="T69" s="412"/>
      <c r="U69" s="412"/>
      <c r="V69" s="412"/>
      <c r="W69" s="412"/>
      <c r="X69" s="412"/>
      <c r="Y69" s="412"/>
      <c r="Z69" s="412"/>
      <c r="AA69" s="412"/>
      <c r="AB69" s="412"/>
    </row>
    <row r="70" spans="11:28" ht="12.75">
      <c r="K70" s="412"/>
      <c r="L70" s="412"/>
      <c r="M70" s="412"/>
      <c r="N70" s="412"/>
      <c r="O70" s="412"/>
      <c r="P70" s="412"/>
      <c r="Q70" s="412"/>
      <c r="R70" s="412"/>
      <c r="S70" s="412"/>
      <c r="T70" s="412"/>
      <c r="U70" s="412"/>
      <c r="V70" s="412"/>
      <c r="W70" s="412"/>
      <c r="X70" s="412"/>
      <c r="Y70" s="412"/>
      <c r="Z70" s="412"/>
      <c r="AA70" s="412"/>
      <c r="AB70" s="412"/>
    </row>
    <row r="71" spans="2:28" s="409" customFormat="1" ht="12.75">
      <c r="B71" s="408">
        <v>7</v>
      </c>
      <c r="C71" s="428" t="s">
        <v>369</v>
      </c>
      <c r="D71" s="408"/>
      <c r="E71" s="446"/>
      <c r="G71" s="436"/>
      <c r="H71" s="429"/>
      <c r="I71" s="429"/>
      <c r="J71" s="429"/>
      <c r="K71" s="429"/>
      <c r="L71" s="429"/>
      <c r="M71" s="429"/>
      <c r="N71" s="430"/>
      <c r="O71" s="429"/>
      <c r="P71" s="429"/>
      <c r="Q71" s="429"/>
      <c r="R71" s="429"/>
      <c r="T71"/>
      <c r="U71"/>
      <c r="V71"/>
      <c r="W71"/>
      <c r="X71"/>
      <c r="Y71"/>
      <c r="Z71"/>
      <c r="AA71"/>
      <c r="AB71"/>
    </row>
    <row r="72" spans="1:28" s="433" customFormat="1" ht="12.75">
      <c r="A72" s="431"/>
      <c r="C72" s="431"/>
      <c r="D72" s="432"/>
      <c r="E72" s="447"/>
      <c r="G72" s="431"/>
      <c r="H72" s="434"/>
      <c r="I72" s="434"/>
      <c r="J72" s="434"/>
      <c r="K72" s="434"/>
      <c r="L72" s="434"/>
      <c r="M72" s="434"/>
      <c r="N72" s="435"/>
      <c r="O72" s="434"/>
      <c r="P72" s="434"/>
      <c r="Q72" s="434"/>
      <c r="R72" s="434"/>
      <c r="T72"/>
      <c r="U72"/>
      <c r="V72"/>
      <c r="W72"/>
      <c r="X72"/>
      <c r="Y72"/>
      <c r="Z72"/>
      <c r="AA72"/>
      <c r="AB72"/>
    </row>
    <row r="73" spans="1:28" s="413" customFormat="1" ht="38.25">
      <c r="A73" s="436"/>
      <c r="B73" s="436"/>
      <c r="C73" s="441">
        <v>711</v>
      </c>
      <c r="D73" s="441"/>
      <c r="E73" s="441" t="s">
        <v>370</v>
      </c>
      <c r="F73" s="416" t="s">
        <v>339</v>
      </c>
      <c r="G73" s="423" t="s">
        <v>503</v>
      </c>
      <c r="H73" s="421" t="s">
        <v>500</v>
      </c>
      <c r="I73" s="437"/>
      <c r="J73" s="437"/>
      <c r="K73" s="437"/>
      <c r="L73" s="438"/>
      <c r="M73" s="439"/>
      <c r="N73" s="440"/>
      <c r="O73" s="437"/>
      <c r="P73" s="439"/>
      <c r="Q73" s="437"/>
      <c r="R73" s="437"/>
      <c r="T73"/>
      <c r="U73"/>
      <c r="V73"/>
      <c r="W73"/>
      <c r="X73"/>
      <c r="Y73"/>
      <c r="Z73"/>
      <c r="AA73"/>
      <c r="AB73"/>
    </row>
    <row r="74" spans="6:28" ht="12.75">
      <c r="F74" s="416" t="s">
        <v>340</v>
      </c>
      <c r="G74" s="448" t="s">
        <v>502</v>
      </c>
      <c r="H74" s="421" t="s">
        <v>504</v>
      </c>
      <c r="K74" s="412"/>
      <c r="L74" s="412"/>
      <c r="M74" s="412"/>
      <c r="N74" s="412"/>
      <c r="O74" s="412"/>
      <c r="P74" s="412"/>
      <c r="Q74" s="412"/>
      <c r="R74" s="412"/>
      <c r="S74" s="412"/>
      <c r="T74" s="412"/>
      <c r="U74" s="412"/>
      <c r="V74" s="412"/>
      <c r="W74" s="412"/>
      <c r="X74" s="412"/>
      <c r="Y74" s="412"/>
      <c r="Z74" s="412"/>
      <c r="AA74" s="412"/>
      <c r="AB74" s="412"/>
    </row>
    <row r="75" spans="11:28" ht="12.75">
      <c r="K75" s="412"/>
      <c r="L75" s="412"/>
      <c r="M75" s="412"/>
      <c r="N75" s="412"/>
      <c r="O75" s="412"/>
      <c r="P75" s="412"/>
      <c r="Q75" s="412"/>
      <c r="R75" s="412"/>
      <c r="S75" s="412"/>
      <c r="T75" s="412"/>
      <c r="U75" s="412"/>
      <c r="V75" s="412"/>
      <c r="W75" s="412"/>
      <c r="X75" s="412"/>
      <c r="Y75" s="412"/>
      <c r="Z75" s="412"/>
      <c r="AA75" s="412"/>
      <c r="AB75" s="412"/>
    </row>
    <row r="76" spans="11:28" ht="12.75">
      <c r="K76" s="412"/>
      <c r="L76" s="412"/>
      <c r="M76" s="412"/>
      <c r="N76" s="412"/>
      <c r="O76" s="412"/>
      <c r="P76" s="412"/>
      <c r="Q76" s="412"/>
      <c r="R76" s="412"/>
      <c r="S76" s="412"/>
      <c r="T76" s="412"/>
      <c r="U76" s="412"/>
      <c r="V76" s="412"/>
      <c r="W76" s="412"/>
      <c r="X76" s="412"/>
      <c r="Y76" s="412"/>
      <c r="Z76" s="412"/>
      <c r="AA76" s="412"/>
      <c r="AB76" s="412"/>
    </row>
    <row r="77" spans="11:28" ht="12.75">
      <c r="K77" s="412"/>
      <c r="L77" s="412"/>
      <c r="M77" s="412"/>
      <c r="N77" s="412"/>
      <c r="O77" s="412"/>
      <c r="P77" s="412"/>
      <c r="Q77" s="412"/>
      <c r="R77" s="412"/>
      <c r="S77" s="412"/>
      <c r="T77" s="412"/>
      <c r="U77" s="412"/>
      <c r="V77" s="412"/>
      <c r="W77" s="412"/>
      <c r="X77" s="412"/>
      <c r="Y77" s="412"/>
      <c r="Z77" s="412"/>
      <c r="AA77" s="412"/>
      <c r="AB77" s="412"/>
    </row>
    <row r="78" spans="11:28" ht="12.75">
      <c r="K78" s="412"/>
      <c r="L78" s="412"/>
      <c r="M78" s="412"/>
      <c r="N78" s="412"/>
      <c r="O78" s="412"/>
      <c r="P78" s="412"/>
      <c r="Q78" s="412"/>
      <c r="R78" s="412"/>
      <c r="S78" s="412"/>
      <c r="T78" s="412"/>
      <c r="U78" s="412"/>
      <c r="V78" s="412"/>
      <c r="W78" s="412"/>
      <c r="X78" s="412"/>
      <c r="Y78" s="412"/>
      <c r="Z78" s="412"/>
      <c r="AA78" s="412"/>
      <c r="AB78" s="412"/>
    </row>
    <row r="79" spans="11:28" ht="12.75">
      <c r="K79" s="412"/>
      <c r="L79" s="412"/>
      <c r="M79" s="412"/>
      <c r="N79" s="412"/>
      <c r="O79" s="412"/>
      <c r="P79" s="412"/>
      <c r="Q79" s="412"/>
      <c r="R79" s="412"/>
      <c r="S79" s="412"/>
      <c r="T79" s="412"/>
      <c r="U79" s="412"/>
      <c r="V79" s="412"/>
      <c r="W79" s="412"/>
      <c r="X79" s="412"/>
      <c r="Y79" s="412"/>
      <c r="Z79" s="412"/>
      <c r="AA79" s="412"/>
      <c r="AB79" s="412"/>
    </row>
    <row r="80" spans="11:28" ht="12.75">
      <c r="K80" s="412"/>
      <c r="L80" s="412"/>
      <c r="M80" s="412"/>
      <c r="N80" s="412"/>
      <c r="O80" s="412"/>
      <c r="P80" s="412"/>
      <c r="Q80" s="412"/>
      <c r="R80" s="412"/>
      <c r="S80" s="412"/>
      <c r="T80" s="412"/>
      <c r="U80" s="412"/>
      <c r="V80" s="412"/>
      <c r="W80" s="412"/>
      <c r="X80" s="412"/>
      <c r="Y80" s="412"/>
      <c r="Z80" s="412"/>
      <c r="AA80" s="412"/>
      <c r="AB80" s="412"/>
    </row>
    <row r="81" spans="11:28" ht="12.75">
      <c r="K81" s="412"/>
      <c r="L81" s="412"/>
      <c r="M81" s="412"/>
      <c r="N81" s="412"/>
      <c r="O81" s="412"/>
      <c r="P81" s="412"/>
      <c r="Q81" s="412"/>
      <c r="R81" s="412"/>
      <c r="S81" s="412"/>
      <c r="T81" s="412"/>
      <c r="U81" s="412"/>
      <c r="V81" s="412"/>
      <c r="W81" s="412"/>
      <c r="X81" s="412"/>
      <c r="Y81" s="412"/>
      <c r="Z81" s="412"/>
      <c r="AA81" s="412"/>
      <c r="AB81" s="412"/>
    </row>
    <row r="82" spans="11:28" ht="12.75">
      <c r="K82" s="412"/>
      <c r="L82" s="412"/>
      <c r="M82" s="412"/>
      <c r="N82" s="412"/>
      <c r="O82" s="412"/>
      <c r="P82" s="412"/>
      <c r="Q82" s="412"/>
      <c r="R82" s="412"/>
      <c r="S82" s="412"/>
      <c r="T82" s="412"/>
      <c r="U82" s="412"/>
      <c r="V82" s="412"/>
      <c r="W82" s="412"/>
      <c r="X82" s="412"/>
      <c r="Y82" s="412"/>
      <c r="Z82" s="412"/>
      <c r="AA82" s="412"/>
      <c r="AB82" s="412"/>
    </row>
    <row r="83" spans="11:28" ht="12.75">
      <c r="K83" s="412"/>
      <c r="L83" s="412"/>
      <c r="M83" s="412"/>
      <c r="N83" s="412"/>
      <c r="O83" s="412"/>
      <c r="P83" s="412"/>
      <c r="Q83" s="412"/>
      <c r="R83" s="412"/>
      <c r="S83" s="412"/>
      <c r="T83" s="412"/>
      <c r="U83" s="412"/>
      <c r="V83" s="412"/>
      <c r="W83" s="412"/>
      <c r="X83" s="412"/>
      <c r="Y83" s="412"/>
      <c r="Z83" s="412"/>
      <c r="AA83" s="412"/>
      <c r="AB83" s="412"/>
    </row>
    <row r="84" spans="11:28" ht="12.75">
      <c r="K84" s="412"/>
      <c r="L84" s="412"/>
      <c r="M84" s="412"/>
      <c r="N84" s="412"/>
      <c r="O84" s="412"/>
      <c r="P84" s="412"/>
      <c r="Q84" s="412"/>
      <c r="R84" s="412"/>
      <c r="S84" s="412"/>
      <c r="T84" s="412"/>
      <c r="U84" s="412"/>
      <c r="V84" s="412"/>
      <c r="W84" s="412"/>
      <c r="X84" s="412"/>
      <c r="Y84" s="412"/>
      <c r="Z84" s="412"/>
      <c r="AA84" s="412"/>
      <c r="AB84" s="412"/>
    </row>
    <row r="85" spans="11:28" ht="12.75">
      <c r="K85" s="412"/>
      <c r="L85" s="412"/>
      <c r="M85" s="412"/>
      <c r="N85" s="412"/>
      <c r="O85" s="412"/>
      <c r="P85" s="412"/>
      <c r="Q85" s="412"/>
      <c r="R85" s="412"/>
      <c r="S85" s="412"/>
      <c r="T85" s="412"/>
      <c r="U85" s="412"/>
      <c r="V85" s="412"/>
      <c r="W85" s="412"/>
      <c r="X85" s="412"/>
      <c r="Y85" s="412"/>
      <c r="Z85" s="412"/>
      <c r="AA85" s="412"/>
      <c r="AB85" s="412"/>
    </row>
    <row r="86" spans="11:28" ht="12.75">
      <c r="K86" s="412"/>
      <c r="L86" s="412"/>
      <c r="M86" s="412"/>
      <c r="N86" s="412"/>
      <c r="O86" s="412"/>
      <c r="P86" s="412"/>
      <c r="Q86" s="412"/>
      <c r="R86" s="412"/>
      <c r="S86" s="412"/>
      <c r="T86" s="412"/>
      <c r="U86" s="412"/>
      <c r="V86" s="412"/>
      <c r="W86" s="412"/>
      <c r="X86" s="412"/>
      <c r="Y86" s="412"/>
      <c r="Z86" s="412"/>
      <c r="AA86" s="412"/>
      <c r="AB86" s="412"/>
    </row>
    <row r="87" spans="11:28" ht="12.75">
      <c r="K87" s="412"/>
      <c r="L87" s="412"/>
      <c r="M87" s="412"/>
      <c r="N87" s="412"/>
      <c r="O87" s="412"/>
      <c r="P87" s="412"/>
      <c r="Q87" s="412"/>
      <c r="R87" s="412"/>
      <c r="S87" s="412"/>
      <c r="T87" s="412"/>
      <c r="U87" s="412"/>
      <c r="V87" s="412"/>
      <c r="W87" s="412"/>
      <c r="X87" s="412"/>
      <c r="Y87" s="412"/>
      <c r="Z87" s="412"/>
      <c r="AA87" s="412"/>
      <c r="AB87" s="412"/>
    </row>
    <row r="88" spans="11:28" ht="12.75">
      <c r="K88" s="412"/>
      <c r="L88" s="412"/>
      <c r="M88" s="412"/>
      <c r="N88" s="412"/>
      <c r="O88" s="412"/>
      <c r="P88" s="412"/>
      <c r="Q88" s="412"/>
      <c r="R88" s="412"/>
      <c r="S88" s="412"/>
      <c r="T88" s="412"/>
      <c r="U88" s="412"/>
      <c r="V88" s="412"/>
      <c r="W88" s="412"/>
      <c r="X88" s="412"/>
      <c r="Y88" s="412"/>
      <c r="Z88" s="412"/>
      <c r="AA88" s="412"/>
      <c r="AB88" s="412"/>
    </row>
    <row r="89" spans="11:28" ht="12.75">
      <c r="K89" s="412"/>
      <c r="L89" s="412"/>
      <c r="M89" s="412"/>
      <c r="N89" s="412"/>
      <c r="O89" s="412"/>
      <c r="P89" s="412"/>
      <c r="Q89" s="412"/>
      <c r="R89" s="412"/>
      <c r="S89" s="412"/>
      <c r="T89" s="412"/>
      <c r="U89" s="412"/>
      <c r="V89" s="412"/>
      <c r="W89" s="412"/>
      <c r="X89" s="412"/>
      <c r="Y89" s="412"/>
      <c r="Z89" s="412"/>
      <c r="AA89" s="412"/>
      <c r="AB89" s="412"/>
    </row>
    <row r="90" spans="11:28" ht="12.75">
      <c r="K90" s="412"/>
      <c r="L90" s="412"/>
      <c r="M90" s="412"/>
      <c r="N90" s="412"/>
      <c r="O90" s="412"/>
      <c r="P90" s="412"/>
      <c r="Q90" s="412"/>
      <c r="R90" s="412"/>
      <c r="S90" s="412"/>
      <c r="T90" s="412"/>
      <c r="U90" s="412"/>
      <c r="V90" s="412"/>
      <c r="W90" s="412"/>
      <c r="X90" s="412"/>
      <c r="Y90" s="412"/>
      <c r="Z90" s="412"/>
      <c r="AA90" s="412"/>
      <c r="AB90" s="412"/>
    </row>
    <row r="91" spans="11:28" ht="12.75">
      <c r="K91" s="412"/>
      <c r="L91" s="412"/>
      <c r="M91" s="412"/>
      <c r="N91" s="412"/>
      <c r="O91" s="412"/>
      <c r="P91" s="412"/>
      <c r="Q91" s="412"/>
      <c r="R91" s="412"/>
      <c r="S91" s="412"/>
      <c r="T91" s="412"/>
      <c r="U91" s="412"/>
      <c r="V91" s="412"/>
      <c r="W91" s="412"/>
      <c r="X91" s="412"/>
      <c r="Y91" s="412"/>
      <c r="Z91" s="412"/>
      <c r="AA91" s="412"/>
      <c r="AB91" s="412"/>
    </row>
    <row r="92" spans="11:28" ht="12.75">
      <c r="K92" s="412"/>
      <c r="L92" s="412"/>
      <c r="M92" s="412"/>
      <c r="N92" s="412"/>
      <c r="O92" s="412"/>
      <c r="P92" s="412"/>
      <c r="Q92" s="412"/>
      <c r="R92" s="412"/>
      <c r="S92" s="412"/>
      <c r="T92" s="412"/>
      <c r="U92" s="412"/>
      <c r="V92" s="412"/>
      <c r="W92" s="412"/>
      <c r="X92" s="412"/>
      <c r="Y92" s="412"/>
      <c r="Z92" s="412"/>
      <c r="AA92" s="412"/>
      <c r="AB92" s="412"/>
    </row>
    <row r="93" spans="11:28" ht="12.75">
      <c r="K93" s="412"/>
      <c r="L93" s="412"/>
      <c r="M93" s="412"/>
      <c r="N93" s="412"/>
      <c r="O93" s="412"/>
      <c r="P93" s="412"/>
      <c r="Q93" s="412"/>
      <c r="R93" s="412"/>
      <c r="S93" s="412"/>
      <c r="T93" s="412"/>
      <c r="U93" s="412"/>
      <c r="V93" s="412"/>
      <c r="W93" s="412"/>
      <c r="X93" s="412"/>
      <c r="Y93" s="412"/>
      <c r="Z93" s="412"/>
      <c r="AA93" s="412"/>
      <c r="AB93" s="412"/>
    </row>
    <row r="94" spans="11:28" ht="12.75">
      <c r="K94" s="412"/>
      <c r="L94" s="412"/>
      <c r="M94" s="412"/>
      <c r="N94" s="412"/>
      <c r="O94" s="412"/>
      <c r="P94" s="412"/>
      <c r="Q94" s="412"/>
      <c r="R94" s="412"/>
      <c r="S94" s="412"/>
      <c r="T94" s="412"/>
      <c r="U94" s="412"/>
      <c r="V94" s="412"/>
      <c r="W94" s="412"/>
      <c r="X94" s="412"/>
      <c r="Y94" s="412"/>
      <c r="Z94" s="412"/>
      <c r="AA94" s="412"/>
      <c r="AB94" s="412"/>
    </row>
    <row r="95" spans="11:28" ht="12.75">
      <c r="K95" s="412"/>
      <c r="L95" s="412"/>
      <c r="M95" s="412"/>
      <c r="N95" s="412"/>
      <c r="O95" s="412"/>
      <c r="P95" s="412"/>
      <c r="Q95" s="412"/>
      <c r="R95" s="412"/>
      <c r="S95" s="412"/>
      <c r="T95" s="412"/>
      <c r="U95" s="412"/>
      <c r="V95" s="412"/>
      <c r="W95" s="412"/>
      <c r="X95" s="412"/>
      <c r="Y95" s="412"/>
      <c r="Z95" s="412"/>
      <c r="AA95" s="412"/>
      <c r="AB95" s="412"/>
    </row>
    <row r="96" spans="11:28" ht="12.75">
      <c r="K96" s="412"/>
      <c r="L96" s="412"/>
      <c r="M96" s="412"/>
      <c r="N96" s="412"/>
      <c r="O96" s="412"/>
      <c r="P96" s="412"/>
      <c r="Q96" s="412"/>
      <c r="R96" s="412"/>
      <c r="S96" s="412"/>
      <c r="T96" s="412"/>
      <c r="U96" s="412"/>
      <c r="V96" s="412"/>
      <c r="W96" s="412"/>
      <c r="X96" s="412"/>
      <c r="Y96" s="412"/>
      <c r="Z96" s="412"/>
      <c r="AA96" s="412"/>
      <c r="AB96" s="412"/>
    </row>
    <row r="97" spans="11:28" ht="12.75">
      <c r="K97" s="412"/>
      <c r="L97" s="412"/>
      <c r="M97" s="412"/>
      <c r="N97" s="412"/>
      <c r="O97" s="412"/>
      <c r="P97" s="412"/>
      <c r="Q97" s="412"/>
      <c r="R97" s="412"/>
      <c r="S97" s="412"/>
      <c r="T97" s="412"/>
      <c r="U97" s="412"/>
      <c r="V97" s="412"/>
      <c r="W97" s="412"/>
      <c r="X97" s="412"/>
      <c r="Y97" s="412"/>
      <c r="Z97" s="412"/>
      <c r="AA97" s="412"/>
      <c r="AB97" s="412"/>
    </row>
    <row r="98" spans="11:28" ht="12.75">
      <c r="K98" s="412"/>
      <c r="L98" s="412"/>
      <c r="M98" s="412"/>
      <c r="N98" s="412"/>
      <c r="O98" s="412"/>
      <c r="P98" s="412"/>
      <c r="Q98" s="412"/>
      <c r="R98" s="412"/>
      <c r="S98" s="412"/>
      <c r="T98" s="412"/>
      <c r="U98" s="412"/>
      <c r="V98" s="412"/>
      <c r="W98" s="412"/>
      <c r="X98" s="412"/>
      <c r="Y98" s="412"/>
      <c r="Z98" s="412"/>
      <c r="AA98" s="412"/>
      <c r="AB98" s="412"/>
    </row>
    <row r="99" spans="11:28" ht="12.75">
      <c r="K99" s="412"/>
      <c r="L99" s="412"/>
      <c r="M99" s="412"/>
      <c r="N99" s="412"/>
      <c r="O99" s="412"/>
      <c r="P99" s="412"/>
      <c r="Q99" s="412"/>
      <c r="R99" s="412"/>
      <c r="S99" s="412"/>
      <c r="T99" s="412"/>
      <c r="U99" s="412"/>
      <c r="V99" s="412"/>
      <c r="W99" s="412"/>
      <c r="X99" s="412"/>
      <c r="Y99" s="412"/>
      <c r="Z99" s="412"/>
      <c r="AA99" s="412"/>
      <c r="AB99" s="412"/>
    </row>
    <row r="100" spans="11:28" ht="12.75">
      <c r="K100" s="412"/>
      <c r="L100" s="412"/>
      <c r="M100" s="412"/>
      <c r="N100" s="412"/>
      <c r="O100" s="412"/>
      <c r="P100" s="412"/>
      <c r="Q100" s="412"/>
      <c r="R100" s="412"/>
      <c r="S100" s="412"/>
      <c r="T100" s="412"/>
      <c r="U100" s="412"/>
      <c r="V100" s="412"/>
      <c r="W100" s="412"/>
      <c r="X100" s="412"/>
      <c r="Y100" s="412"/>
      <c r="Z100" s="412"/>
      <c r="AA100" s="412"/>
      <c r="AB100" s="412"/>
    </row>
    <row r="101" spans="11:28" ht="12.75">
      <c r="K101" s="412"/>
      <c r="L101" s="412"/>
      <c r="M101" s="412"/>
      <c r="N101" s="412"/>
      <c r="O101" s="412"/>
      <c r="P101" s="412"/>
      <c r="Q101" s="412"/>
      <c r="R101" s="412"/>
      <c r="S101" s="412"/>
      <c r="T101" s="412"/>
      <c r="U101" s="412"/>
      <c r="V101" s="412"/>
      <c r="W101" s="412"/>
      <c r="X101" s="412"/>
      <c r="Y101" s="412"/>
      <c r="Z101" s="412"/>
      <c r="AA101" s="412"/>
      <c r="AB101" s="412"/>
    </row>
    <row r="102" spans="11:28" ht="12.75">
      <c r="K102" s="412"/>
      <c r="L102" s="412"/>
      <c r="M102" s="412"/>
      <c r="N102" s="412"/>
      <c r="O102" s="412"/>
      <c r="P102" s="412"/>
      <c r="Q102" s="412"/>
      <c r="R102" s="412"/>
      <c r="S102" s="412"/>
      <c r="T102" s="412"/>
      <c r="U102" s="412"/>
      <c r="V102" s="412"/>
      <c r="W102" s="412"/>
      <c r="X102" s="412"/>
      <c r="Y102" s="412"/>
      <c r="Z102" s="412"/>
      <c r="AA102" s="412"/>
      <c r="AB102" s="412"/>
    </row>
    <row r="103" spans="11:28" ht="12.75">
      <c r="K103" s="412"/>
      <c r="L103" s="412"/>
      <c r="M103" s="412"/>
      <c r="N103" s="412"/>
      <c r="O103" s="412"/>
      <c r="P103" s="412"/>
      <c r="Q103" s="412"/>
      <c r="R103" s="412"/>
      <c r="S103" s="412"/>
      <c r="T103" s="412"/>
      <c r="U103" s="412"/>
      <c r="V103" s="412"/>
      <c r="W103" s="412"/>
      <c r="X103" s="412"/>
      <c r="Y103" s="412"/>
      <c r="Z103" s="412"/>
      <c r="AA103" s="412"/>
      <c r="AB103" s="412"/>
    </row>
    <row r="104" spans="11:28" ht="12.75">
      <c r="K104" s="412"/>
      <c r="L104" s="412"/>
      <c r="M104" s="412"/>
      <c r="N104" s="412"/>
      <c r="O104" s="412"/>
      <c r="P104" s="412"/>
      <c r="Q104" s="412"/>
      <c r="R104" s="412"/>
      <c r="S104" s="412"/>
      <c r="T104" s="412"/>
      <c r="U104" s="412"/>
      <c r="V104" s="412"/>
      <c r="W104" s="412"/>
      <c r="X104" s="412"/>
      <c r="Y104" s="412"/>
      <c r="Z104" s="412"/>
      <c r="AA104" s="412"/>
      <c r="AB104" s="412"/>
    </row>
    <row r="105" spans="11:28" ht="12.75">
      <c r="K105" s="412"/>
      <c r="L105" s="412"/>
      <c r="M105" s="412"/>
      <c r="N105" s="412"/>
      <c r="O105" s="412"/>
      <c r="P105" s="412"/>
      <c r="Q105" s="412"/>
      <c r="R105" s="412"/>
      <c r="S105" s="412"/>
      <c r="T105" s="412"/>
      <c r="U105" s="412"/>
      <c r="V105" s="412"/>
      <c r="W105" s="412"/>
      <c r="X105" s="412"/>
      <c r="Y105" s="412"/>
      <c r="Z105" s="412"/>
      <c r="AA105" s="412"/>
      <c r="AB105" s="412"/>
    </row>
    <row r="106" spans="11:28" ht="12.75">
      <c r="K106" s="412"/>
      <c r="L106" s="412"/>
      <c r="M106" s="412"/>
      <c r="N106" s="412"/>
      <c r="O106" s="412"/>
      <c r="P106" s="412"/>
      <c r="Q106" s="412"/>
      <c r="R106" s="412"/>
      <c r="S106" s="412"/>
      <c r="T106" s="412"/>
      <c r="U106" s="412"/>
      <c r="V106" s="412"/>
      <c r="W106" s="412"/>
      <c r="X106" s="412"/>
      <c r="Y106" s="412"/>
      <c r="Z106" s="412"/>
      <c r="AA106" s="412"/>
      <c r="AB106" s="412"/>
    </row>
    <row r="107" spans="11:28" ht="12.75">
      <c r="K107" s="412"/>
      <c r="L107" s="412"/>
      <c r="M107" s="412"/>
      <c r="N107" s="412"/>
      <c r="O107" s="412"/>
      <c r="P107" s="412"/>
      <c r="Q107" s="412"/>
      <c r="R107" s="412"/>
      <c r="S107" s="412"/>
      <c r="T107" s="412"/>
      <c r="U107" s="412"/>
      <c r="V107" s="412"/>
      <c r="W107" s="412"/>
      <c r="X107" s="412"/>
      <c r="Y107" s="412"/>
      <c r="Z107" s="412"/>
      <c r="AA107" s="412"/>
      <c r="AB107" s="412"/>
    </row>
    <row r="108" spans="11:28" ht="12.75">
      <c r="K108" s="412"/>
      <c r="L108" s="412"/>
      <c r="M108" s="412"/>
      <c r="N108" s="412"/>
      <c r="O108" s="412"/>
      <c r="P108" s="412"/>
      <c r="Q108" s="412"/>
      <c r="R108" s="412"/>
      <c r="S108" s="412"/>
      <c r="T108" s="412"/>
      <c r="U108" s="412"/>
      <c r="V108" s="412"/>
      <c r="W108" s="412"/>
      <c r="X108" s="412"/>
      <c r="Y108" s="412"/>
      <c r="Z108" s="412"/>
      <c r="AA108" s="412"/>
      <c r="AB108" s="412"/>
    </row>
    <row r="109" spans="11:28" ht="12.75">
      <c r="K109" s="412"/>
      <c r="L109" s="412"/>
      <c r="M109" s="412"/>
      <c r="N109" s="412"/>
      <c r="O109" s="412"/>
      <c r="P109" s="412"/>
      <c r="Q109" s="412"/>
      <c r="R109" s="412"/>
      <c r="S109" s="412"/>
      <c r="T109" s="412"/>
      <c r="U109" s="412"/>
      <c r="V109" s="412"/>
      <c r="W109" s="412"/>
      <c r="X109" s="412"/>
      <c r="Y109" s="412"/>
      <c r="Z109" s="412"/>
      <c r="AA109" s="412"/>
      <c r="AB109" s="412"/>
    </row>
    <row r="110" spans="11:28" ht="12.75">
      <c r="K110" s="412"/>
      <c r="L110" s="412"/>
      <c r="M110" s="412"/>
      <c r="N110" s="412"/>
      <c r="O110" s="412"/>
      <c r="P110" s="412"/>
      <c r="Q110" s="412"/>
      <c r="R110" s="412"/>
      <c r="S110" s="412"/>
      <c r="T110" s="412"/>
      <c r="U110" s="412"/>
      <c r="V110" s="412"/>
      <c r="W110" s="412"/>
      <c r="X110" s="412"/>
      <c r="Y110" s="412"/>
      <c r="Z110" s="412"/>
      <c r="AA110" s="412"/>
      <c r="AB110" s="412"/>
    </row>
    <row r="111" spans="11:28" ht="12.75">
      <c r="K111" s="412"/>
      <c r="L111" s="412"/>
      <c r="M111" s="412"/>
      <c r="N111" s="412"/>
      <c r="O111" s="412"/>
      <c r="P111" s="412"/>
      <c r="Q111" s="412"/>
      <c r="R111" s="412"/>
      <c r="S111" s="412"/>
      <c r="T111" s="412"/>
      <c r="U111" s="412"/>
      <c r="V111" s="412"/>
      <c r="W111" s="412"/>
      <c r="X111" s="412"/>
      <c r="Y111" s="412"/>
      <c r="Z111" s="412"/>
      <c r="AA111" s="412"/>
      <c r="AB111" s="412"/>
    </row>
    <row r="112" spans="11:28" ht="12.75">
      <c r="K112" s="412"/>
      <c r="L112" s="412"/>
      <c r="M112" s="412"/>
      <c r="N112" s="412"/>
      <c r="O112" s="412"/>
      <c r="P112" s="412"/>
      <c r="Q112" s="412"/>
      <c r="R112" s="412"/>
      <c r="S112" s="412"/>
      <c r="T112" s="412"/>
      <c r="U112" s="412"/>
      <c r="V112" s="412"/>
      <c r="W112" s="412"/>
      <c r="X112" s="412"/>
      <c r="Y112" s="412"/>
      <c r="Z112" s="412"/>
      <c r="AA112" s="412"/>
      <c r="AB112" s="412"/>
    </row>
    <row r="113" spans="11:28" ht="12.75">
      <c r="K113" s="412"/>
      <c r="L113" s="412"/>
      <c r="M113" s="412"/>
      <c r="N113" s="412"/>
      <c r="O113" s="412"/>
      <c r="P113" s="412"/>
      <c r="Q113" s="412"/>
      <c r="R113" s="412"/>
      <c r="S113" s="412"/>
      <c r="T113" s="412"/>
      <c r="U113" s="412"/>
      <c r="V113" s="412"/>
      <c r="W113" s="412"/>
      <c r="X113" s="412"/>
      <c r="Y113" s="412"/>
      <c r="Z113" s="412"/>
      <c r="AA113" s="412"/>
      <c r="AB113" s="412"/>
    </row>
    <row r="114" spans="11:28" ht="12.75">
      <c r="K114" s="412"/>
      <c r="L114" s="412"/>
      <c r="M114" s="412"/>
      <c r="N114" s="412"/>
      <c r="O114" s="412"/>
      <c r="P114" s="412"/>
      <c r="Q114" s="412"/>
      <c r="R114" s="412"/>
      <c r="S114" s="412"/>
      <c r="T114" s="412"/>
      <c r="U114" s="412"/>
      <c r="V114" s="412"/>
      <c r="W114" s="412"/>
      <c r="X114" s="412"/>
      <c r="Y114" s="412"/>
      <c r="Z114" s="412"/>
      <c r="AA114" s="412"/>
      <c r="AB114" s="412"/>
    </row>
  </sheetData>
  <mergeCells count="1">
    <mergeCell ref="K7:X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C77"/>
  <sheetViews>
    <sheetView workbookViewId="0" topLeftCell="A33">
      <selection activeCell="D60" sqref="D60"/>
    </sheetView>
  </sheetViews>
  <sheetFormatPr defaultColWidth="9.140625" defaultRowHeight="12.75"/>
  <cols>
    <col min="1" max="1" width="4.28125" style="0" customWidth="1"/>
    <col min="2" max="2" width="41.7109375" style="0" customWidth="1"/>
    <col min="3" max="3" width="6.28125" style="0" customWidth="1"/>
    <col min="4" max="4" width="8.57421875" style="0" customWidth="1"/>
    <col min="5" max="15" width="2.7109375" style="0" customWidth="1"/>
    <col min="16" max="16" width="2.7109375" style="381" customWidth="1"/>
    <col min="17" max="28" width="2.7109375" style="0" customWidth="1"/>
  </cols>
  <sheetData>
    <row r="1" spans="1:12" ht="23.25">
      <c r="A1" s="379" t="s">
        <v>283</v>
      </c>
      <c r="C1" s="380" t="s">
        <v>216</v>
      </c>
      <c r="G1" s="462">
        <f ca="1">NOW()</f>
        <v>37239.6931318287</v>
      </c>
      <c r="H1" s="462"/>
      <c r="I1" s="462"/>
      <c r="J1" s="462"/>
      <c r="K1" s="462"/>
      <c r="L1" s="462"/>
    </row>
    <row r="2" spans="2:4" ht="12.75">
      <c r="B2" s="13"/>
      <c r="C2" s="13"/>
      <c r="D2" s="13"/>
    </row>
    <row r="3" spans="1:26" ht="15.75">
      <c r="A3" s="13"/>
      <c r="B3" s="382" t="s">
        <v>217</v>
      </c>
      <c r="C3" s="382" t="s">
        <v>218</v>
      </c>
      <c r="G3" s="463" t="s">
        <v>219</v>
      </c>
      <c r="H3" s="463"/>
      <c r="I3" s="463"/>
      <c r="J3" s="383"/>
      <c r="K3" s="383"/>
      <c r="M3" s="463" t="s">
        <v>220</v>
      </c>
      <c r="N3" s="463"/>
      <c r="O3" s="463"/>
      <c r="P3" s="384"/>
      <c r="Q3" s="385"/>
      <c r="T3" s="463" t="s">
        <v>221</v>
      </c>
      <c r="U3" s="463"/>
      <c r="V3" s="463"/>
      <c r="W3" s="463"/>
      <c r="X3" s="463"/>
      <c r="Y3" s="386"/>
      <c r="Z3" s="386"/>
    </row>
    <row r="4" spans="1:4" ht="12.75">
      <c r="A4" s="13"/>
      <c r="B4" s="13"/>
      <c r="C4" s="13"/>
      <c r="D4" s="13"/>
    </row>
    <row r="5" spans="1:28" ht="39">
      <c r="A5" s="387" t="s">
        <v>222</v>
      </c>
      <c r="B5" s="388"/>
      <c r="C5" s="389" t="s">
        <v>223</v>
      </c>
      <c r="D5" s="389" t="s">
        <v>224</v>
      </c>
      <c r="E5" s="464" t="s">
        <v>226</v>
      </c>
      <c r="F5" s="464"/>
      <c r="G5" s="464" t="s">
        <v>227</v>
      </c>
      <c r="H5" s="464"/>
      <c r="I5" s="464" t="s">
        <v>193</v>
      </c>
      <c r="J5" s="464"/>
      <c r="K5" s="464" t="s">
        <v>200</v>
      </c>
      <c r="L5" s="464"/>
      <c r="M5" s="464" t="s">
        <v>194</v>
      </c>
      <c r="N5" s="464"/>
      <c r="O5" s="464" t="s">
        <v>195</v>
      </c>
      <c r="P5" s="464"/>
      <c r="Q5" s="464" t="s">
        <v>196</v>
      </c>
      <c r="R5" s="464"/>
      <c r="S5" s="464" t="s">
        <v>197</v>
      </c>
      <c r="T5" s="464"/>
      <c r="U5" s="464" t="s">
        <v>198</v>
      </c>
      <c r="V5" s="464"/>
      <c r="W5" s="464" t="s">
        <v>199</v>
      </c>
      <c r="X5" s="464"/>
      <c r="Y5" s="464" t="s">
        <v>118</v>
      </c>
      <c r="Z5" s="464"/>
      <c r="AA5" s="464" t="s">
        <v>225</v>
      </c>
      <c r="AB5" s="464"/>
    </row>
    <row r="6" spans="1:28" ht="12.75">
      <c r="A6" s="13"/>
      <c r="B6" s="13"/>
      <c r="C6" s="13"/>
      <c r="D6" s="13"/>
      <c r="P6" s="390"/>
      <c r="AB6" s="391"/>
    </row>
    <row r="7" spans="1:28" ht="12.75">
      <c r="A7" s="13"/>
      <c r="B7" s="187" t="s">
        <v>228</v>
      </c>
      <c r="C7" s="392"/>
      <c r="D7" s="392"/>
      <c r="G7" s="28"/>
      <c r="H7" s="28"/>
      <c r="P7" s="390"/>
      <c r="AB7" s="391"/>
    </row>
    <row r="8" spans="1:28" ht="12.75">
      <c r="A8" s="155"/>
      <c r="B8" s="155" t="s">
        <v>229</v>
      </c>
      <c r="C8" s="155">
        <v>20</v>
      </c>
      <c r="D8" s="393">
        <v>37135</v>
      </c>
      <c r="E8" s="383"/>
      <c r="F8" s="383"/>
      <c r="G8" s="386"/>
      <c r="H8" s="394" t="s">
        <v>230</v>
      </c>
      <c r="I8" s="394" t="s">
        <v>230</v>
      </c>
      <c r="J8" s="394" t="s">
        <v>230</v>
      </c>
      <c r="K8" s="394" t="s">
        <v>230</v>
      </c>
      <c r="L8" s="394" t="s">
        <v>230</v>
      </c>
      <c r="P8" s="390"/>
      <c r="AB8" s="391"/>
    </row>
    <row r="9" spans="1:28" ht="12.75">
      <c r="A9" s="155"/>
      <c r="B9" s="155" t="s">
        <v>231</v>
      </c>
      <c r="C9" s="155">
        <v>40</v>
      </c>
      <c r="D9" s="393">
        <v>37165</v>
      </c>
      <c r="H9" s="28"/>
      <c r="I9" s="386"/>
      <c r="J9" s="386"/>
      <c r="K9" s="386"/>
      <c r="L9" s="386"/>
      <c r="M9" s="394" t="s">
        <v>230</v>
      </c>
      <c r="N9" s="394" t="s">
        <v>230</v>
      </c>
      <c r="P9" s="390"/>
      <c r="AB9" s="391"/>
    </row>
    <row r="10" spans="1:28" ht="12.75">
      <c r="A10" s="155"/>
      <c r="B10" s="155" t="s">
        <v>232</v>
      </c>
      <c r="C10" s="155">
        <v>20</v>
      </c>
      <c r="D10" s="393">
        <v>37165</v>
      </c>
      <c r="I10" s="28"/>
      <c r="J10" s="28"/>
      <c r="K10" s="386"/>
      <c r="L10" s="386"/>
      <c r="M10" s="386"/>
      <c r="N10" s="386"/>
      <c r="P10" s="390"/>
      <c r="AB10" s="391"/>
    </row>
    <row r="11" spans="1:28" ht="12.75">
      <c r="A11" s="155"/>
      <c r="B11" s="155" t="s">
        <v>233</v>
      </c>
      <c r="C11" s="155">
        <v>40</v>
      </c>
      <c r="D11" s="155"/>
      <c r="J11" s="28"/>
      <c r="K11" s="28"/>
      <c r="L11" s="28"/>
      <c r="M11" s="385"/>
      <c r="N11" s="385"/>
      <c r="O11" s="385"/>
      <c r="P11" s="384"/>
      <c r="Q11" s="385"/>
      <c r="R11" s="385"/>
      <c r="S11" s="385"/>
      <c r="T11" s="385"/>
      <c r="U11" s="28"/>
      <c r="V11" s="28"/>
      <c r="AB11" s="391"/>
    </row>
    <row r="12" spans="1:28" ht="12.75">
      <c r="A12" s="155"/>
      <c r="B12" s="155"/>
      <c r="C12" s="155"/>
      <c r="D12" s="155"/>
      <c r="P12" s="390"/>
      <c r="AB12" s="391"/>
    </row>
    <row r="13" spans="2:28" ht="12.75">
      <c r="B13" s="187" t="s">
        <v>234</v>
      </c>
      <c r="C13" s="392"/>
      <c r="D13" s="392"/>
      <c r="P13" s="390"/>
      <c r="AB13" s="391"/>
    </row>
    <row r="14" spans="1:28" ht="12.75">
      <c r="A14" s="155"/>
      <c r="B14" s="155" t="s">
        <v>235</v>
      </c>
      <c r="C14" s="155">
        <v>120</v>
      </c>
      <c r="D14" s="155"/>
      <c r="H14" s="28"/>
      <c r="I14" s="28"/>
      <c r="J14" s="28"/>
      <c r="K14" s="385"/>
      <c r="L14" s="385"/>
      <c r="M14" s="385"/>
      <c r="N14" s="385"/>
      <c r="O14" s="385"/>
      <c r="P14" s="385"/>
      <c r="AB14" s="391"/>
    </row>
    <row r="15" spans="1:28" ht="12.75">
      <c r="A15" s="155"/>
      <c r="B15" s="155" t="s">
        <v>236</v>
      </c>
      <c r="C15" s="155">
        <v>80</v>
      </c>
      <c r="D15" s="155"/>
      <c r="K15" s="28"/>
      <c r="L15" s="28"/>
      <c r="M15" s="28"/>
      <c r="N15" s="28"/>
      <c r="O15" s="385"/>
      <c r="P15" s="385"/>
      <c r="Q15" s="385"/>
      <c r="R15" s="385"/>
      <c r="S15" s="385"/>
      <c r="T15" s="385"/>
      <c r="AB15" s="391"/>
    </row>
    <row r="16" spans="1:28" ht="12.75">
      <c r="A16" s="155"/>
      <c r="B16" s="155"/>
      <c r="C16" s="155"/>
      <c r="D16" s="155"/>
      <c r="P16" s="390"/>
      <c r="AB16" s="391"/>
    </row>
    <row r="17" spans="2:28" ht="25.5">
      <c r="B17" s="187" t="s">
        <v>237</v>
      </c>
      <c r="C17" s="392"/>
      <c r="D17" s="392"/>
      <c r="P17" s="390"/>
      <c r="AB17" s="391"/>
    </row>
    <row r="18" spans="1:28" ht="12.75">
      <c r="A18" s="155"/>
      <c r="B18" t="s">
        <v>238</v>
      </c>
      <c r="C18">
        <v>80</v>
      </c>
      <c r="G18" s="385"/>
      <c r="H18" s="385"/>
      <c r="I18" s="385"/>
      <c r="J18" s="385"/>
      <c r="K18" s="385"/>
      <c r="L18" s="385"/>
      <c r="M18" s="385"/>
      <c r="N18" s="385"/>
      <c r="O18" s="385"/>
      <c r="P18" s="385"/>
      <c r="Q18" s="385"/>
      <c r="R18" s="385"/>
      <c r="S18" s="385"/>
      <c r="T18" s="385"/>
      <c r="U18" s="385"/>
      <c r="V18" s="385"/>
      <c r="W18" s="385"/>
      <c r="X18" s="385"/>
      <c r="Y18" s="385"/>
      <c r="Z18" s="385"/>
      <c r="AB18" s="391"/>
    </row>
    <row r="19" spans="1:28" ht="12.75">
      <c r="A19" s="155"/>
      <c r="B19" s="155" t="s">
        <v>239</v>
      </c>
      <c r="G19" s="28"/>
      <c r="H19" s="28"/>
      <c r="I19" s="28"/>
      <c r="J19" s="28"/>
      <c r="K19" s="28"/>
      <c r="L19" s="28"/>
      <c r="M19" s="28"/>
      <c r="N19" s="28"/>
      <c r="O19" s="28"/>
      <c r="P19" s="28"/>
      <c r="Q19" s="28"/>
      <c r="R19" s="28"/>
      <c r="S19" s="28"/>
      <c r="T19" s="28"/>
      <c r="U19" s="28"/>
      <c r="V19" s="28"/>
      <c r="W19" s="28"/>
      <c r="X19" s="28"/>
      <c r="Y19" s="28"/>
      <c r="Z19" s="28"/>
      <c r="AB19" s="391"/>
    </row>
    <row r="20" spans="1:28" ht="12.75">
      <c r="A20" s="155"/>
      <c r="B20" s="155" t="s">
        <v>240</v>
      </c>
      <c r="C20" s="155">
        <v>80</v>
      </c>
      <c r="D20" s="155"/>
      <c r="K20" s="28"/>
      <c r="L20" s="28"/>
      <c r="M20" s="28"/>
      <c r="O20" s="385"/>
      <c r="P20" s="385"/>
      <c r="Q20" s="385"/>
      <c r="R20" s="385"/>
      <c r="S20" s="385"/>
      <c r="T20" s="385"/>
      <c r="U20" s="385"/>
      <c r="V20" s="385"/>
      <c r="AB20" s="391"/>
    </row>
    <row r="21" spans="1:28" ht="12.75">
      <c r="A21" s="155"/>
      <c r="B21" s="155" t="s">
        <v>241</v>
      </c>
      <c r="C21" s="155">
        <v>80</v>
      </c>
      <c r="D21" s="155"/>
      <c r="J21" s="28"/>
      <c r="K21" s="28"/>
      <c r="L21" s="28"/>
      <c r="M21" s="28"/>
      <c r="N21" s="28"/>
      <c r="O21" s="385"/>
      <c r="P21" s="385"/>
      <c r="Q21" s="385"/>
      <c r="R21" s="385"/>
      <c r="S21" s="385"/>
      <c r="T21" s="385"/>
      <c r="U21" s="385"/>
      <c r="V21" s="385"/>
      <c r="W21" s="385"/>
      <c r="X21" s="385"/>
      <c r="Y21" s="385"/>
      <c r="Z21" s="385"/>
      <c r="AB21" s="391"/>
    </row>
    <row r="22" spans="1:28" ht="12.75">
      <c r="A22" s="155"/>
      <c r="B22" s="155"/>
      <c r="C22" s="155"/>
      <c r="D22" s="155"/>
      <c r="P22" s="390"/>
      <c r="AB22" s="391"/>
    </row>
    <row r="23" spans="2:28" ht="12.75">
      <c r="B23" s="187" t="s">
        <v>242</v>
      </c>
      <c r="C23" s="392"/>
      <c r="D23" s="392"/>
      <c r="P23" s="390"/>
      <c r="AB23" s="391"/>
    </row>
    <row r="24" spans="1:28" ht="12.75">
      <c r="A24" s="155"/>
      <c r="B24" s="155" t="s">
        <v>243</v>
      </c>
      <c r="C24" s="155">
        <v>16</v>
      </c>
      <c r="D24" s="393">
        <v>37057</v>
      </c>
      <c r="E24" s="395" t="s">
        <v>230</v>
      </c>
      <c r="F24" s="395" t="s">
        <v>230</v>
      </c>
      <c r="G24" s="386" t="s">
        <v>230</v>
      </c>
      <c r="H24" s="28"/>
      <c r="I24" s="28"/>
      <c r="J24" s="28"/>
      <c r="K24" s="28"/>
      <c r="L24" s="28"/>
      <c r="M24" s="28"/>
      <c r="N24" s="28"/>
      <c r="P24" s="390"/>
      <c r="AB24" s="391"/>
    </row>
    <row r="25" spans="1:28" ht="12.75">
      <c r="A25" s="155"/>
      <c r="B25" s="155" t="s">
        <v>244</v>
      </c>
      <c r="C25" s="155">
        <v>16</v>
      </c>
      <c r="D25" s="155"/>
      <c r="E25" s="396"/>
      <c r="F25" s="396"/>
      <c r="G25" s="396"/>
      <c r="H25" s="383"/>
      <c r="I25" s="386"/>
      <c r="J25" s="386"/>
      <c r="M25" s="28"/>
      <c r="N25" s="28"/>
      <c r="P25" s="390"/>
      <c r="AB25" s="391"/>
    </row>
    <row r="26" spans="1:28" ht="12.75">
      <c r="A26" s="155"/>
      <c r="B26" s="155"/>
      <c r="C26" s="155"/>
      <c r="D26" s="155"/>
      <c r="P26" s="390"/>
      <c r="AB26" s="391"/>
    </row>
    <row r="27" spans="2:28" ht="12.75">
      <c r="B27" s="187" t="s">
        <v>245</v>
      </c>
      <c r="C27" s="155">
        <v>24</v>
      </c>
      <c r="D27" s="393">
        <v>37165</v>
      </c>
      <c r="E27" s="396"/>
      <c r="F27" s="383"/>
      <c r="G27" s="383"/>
      <c r="H27" s="383"/>
      <c r="I27" s="383"/>
      <c r="J27" s="383"/>
      <c r="K27" s="395" t="s">
        <v>230</v>
      </c>
      <c r="L27" s="395" t="s">
        <v>230</v>
      </c>
      <c r="M27" s="394"/>
      <c r="N27" s="394"/>
      <c r="P27" s="390"/>
      <c r="AB27" s="391"/>
    </row>
    <row r="28" spans="1:28" ht="12.75">
      <c r="A28" s="155"/>
      <c r="B28" s="155"/>
      <c r="C28" s="155"/>
      <c r="D28" s="155"/>
      <c r="P28" s="390"/>
      <c r="AB28" s="391"/>
    </row>
    <row r="29" spans="2:28" ht="25.5">
      <c r="B29" s="187" t="s">
        <v>246</v>
      </c>
      <c r="C29" s="155">
        <v>40</v>
      </c>
      <c r="D29" s="392"/>
      <c r="G29" s="28"/>
      <c r="H29" s="28"/>
      <c r="I29" s="386"/>
      <c r="J29" s="386"/>
      <c r="K29" s="386"/>
      <c r="L29" s="386"/>
      <c r="P29" s="390"/>
      <c r="AB29" s="391"/>
    </row>
    <row r="30" spans="1:28" ht="12.75">
      <c r="A30" s="155"/>
      <c r="B30" s="155"/>
      <c r="C30" s="155"/>
      <c r="D30" s="155"/>
      <c r="P30" s="390"/>
      <c r="AB30" s="391"/>
    </row>
    <row r="31" spans="2:28" ht="12.75">
      <c r="B31" s="187" t="s">
        <v>247</v>
      </c>
      <c r="C31" s="155">
        <v>40</v>
      </c>
      <c r="D31" s="393">
        <v>37179</v>
      </c>
      <c r="E31" s="386"/>
      <c r="F31" s="386"/>
      <c r="G31" s="383"/>
      <c r="H31" s="383"/>
      <c r="I31" s="383"/>
      <c r="J31" s="383"/>
      <c r="K31" s="386"/>
      <c r="L31" s="386"/>
      <c r="M31" s="386"/>
      <c r="N31" s="386"/>
      <c r="O31" s="397" t="s">
        <v>230</v>
      </c>
      <c r="P31" s="390"/>
      <c r="AB31" s="391"/>
    </row>
    <row r="32" spans="2:28" ht="12.75">
      <c r="B32" s="187"/>
      <c r="C32" s="155"/>
      <c r="D32" s="393"/>
      <c r="P32" s="390"/>
      <c r="AB32" s="391"/>
    </row>
    <row r="33" spans="2:28" ht="12.75">
      <c r="B33" s="187" t="s">
        <v>248</v>
      </c>
      <c r="C33" s="155">
        <f>SUM(C8:C32)</f>
        <v>696</v>
      </c>
      <c r="D33" s="393"/>
      <c r="P33" s="390"/>
      <c r="AB33" s="391"/>
    </row>
    <row r="34" spans="1:28" ht="12.75">
      <c r="A34" s="155"/>
      <c r="B34" s="155"/>
      <c r="C34" s="155"/>
      <c r="D34" s="155"/>
      <c r="P34" s="390"/>
      <c r="AB34" s="391"/>
    </row>
    <row r="35" spans="1:28" ht="15.75">
      <c r="A35" s="465" t="s">
        <v>249</v>
      </c>
      <c r="B35" s="465"/>
      <c r="C35" s="398"/>
      <c r="D35" s="398"/>
      <c r="E35" s="399"/>
      <c r="F35" s="399"/>
      <c r="G35" s="399"/>
      <c r="H35" s="399"/>
      <c r="I35" s="399"/>
      <c r="J35" s="399"/>
      <c r="K35" s="399"/>
      <c r="L35" s="399"/>
      <c r="M35" s="399"/>
      <c r="N35" s="399"/>
      <c r="O35" s="399"/>
      <c r="P35" s="400"/>
      <c r="Q35" s="399"/>
      <c r="R35" s="399"/>
      <c r="S35" s="399"/>
      <c r="T35" s="399"/>
      <c r="U35" s="399"/>
      <c r="V35" s="399"/>
      <c r="W35" s="399"/>
      <c r="X35" s="399"/>
      <c r="Y35" s="399"/>
      <c r="Z35" s="399"/>
      <c r="AA35" s="399"/>
      <c r="AB35" s="401"/>
    </row>
    <row r="36" spans="1:28" ht="25.5">
      <c r="A36" s="155"/>
      <c r="B36" s="187" t="s">
        <v>250</v>
      </c>
      <c r="C36" s="187"/>
      <c r="D36" s="187"/>
      <c r="P36" s="390"/>
      <c r="AB36" s="391"/>
    </row>
    <row r="37" spans="1:28" ht="25.5">
      <c r="A37" s="155"/>
      <c r="B37" s="155" t="s">
        <v>251</v>
      </c>
      <c r="C37" s="155">
        <v>240</v>
      </c>
      <c r="D37" s="155"/>
      <c r="K37" s="28"/>
      <c r="L37" s="28"/>
      <c r="M37" s="28"/>
      <c r="N37" s="28"/>
      <c r="O37" s="402"/>
      <c r="P37" s="402" t="s">
        <v>230</v>
      </c>
      <c r="Q37" s="402" t="s">
        <v>230</v>
      </c>
      <c r="R37" s="385"/>
      <c r="S37" s="385"/>
      <c r="T37" s="385"/>
      <c r="U37" s="385"/>
      <c r="V37" s="402"/>
      <c r="W37" s="28"/>
      <c r="X37" s="28"/>
      <c r="AB37" s="391"/>
    </row>
    <row r="38" spans="1:28" ht="12.75">
      <c r="A38" s="155"/>
      <c r="B38" s="155" t="s">
        <v>252</v>
      </c>
      <c r="C38" s="155">
        <v>80</v>
      </c>
      <c r="D38" s="155"/>
      <c r="K38" s="28"/>
      <c r="L38" s="28"/>
      <c r="M38" s="28"/>
      <c r="N38" s="28"/>
      <c r="P38" s="390"/>
      <c r="Q38" s="385"/>
      <c r="R38" s="385"/>
      <c r="S38" s="385"/>
      <c r="T38" s="385"/>
      <c r="AB38" s="391"/>
    </row>
    <row r="39" spans="1:28" ht="12.75">
      <c r="A39" s="155"/>
      <c r="B39" s="155" t="s">
        <v>253</v>
      </c>
      <c r="C39" s="155">
        <v>120</v>
      </c>
      <c r="D39" s="155"/>
      <c r="K39" s="28"/>
      <c r="L39" s="28"/>
      <c r="M39" s="28"/>
      <c r="N39" s="28"/>
      <c r="O39" s="385"/>
      <c r="P39" s="385"/>
      <c r="Q39" s="385"/>
      <c r="R39" s="385"/>
      <c r="S39" s="385"/>
      <c r="T39" s="385"/>
      <c r="AB39" s="391"/>
    </row>
    <row r="40" spans="1:28" ht="12.75">
      <c r="A40" s="155"/>
      <c r="B40" s="155" t="s">
        <v>254</v>
      </c>
      <c r="C40" s="155">
        <v>60</v>
      </c>
      <c r="D40" s="155"/>
      <c r="K40" s="28"/>
      <c r="L40" s="28"/>
      <c r="M40" s="28"/>
      <c r="N40" s="28"/>
      <c r="P40" s="390"/>
      <c r="S40" s="385"/>
      <c r="T40" s="385"/>
      <c r="AB40" s="391"/>
    </row>
    <row r="41" spans="1:28" ht="12.75">
      <c r="A41" s="155"/>
      <c r="B41" s="155" t="s">
        <v>255</v>
      </c>
      <c r="C41" s="155">
        <v>120</v>
      </c>
      <c r="D41" s="155"/>
      <c r="K41" s="28"/>
      <c r="L41" s="28"/>
      <c r="M41" s="28"/>
      <c r="O41" s="385"/>
      <c r="P41" s="385"/>
      <c r="Q41" s="402"/>
      <c r="R41" s="402" t="s">
        <v>230</v>
      </c>
      <c r="S41" s="402" t="s">
        <v>230</v>
      </c>
      <c r="T41" s="402" t="s">
        <v>230</v>
      </c>
      <c r="U41" s="28"/>
      <c r="V41" s="403"/>
      <c r="AB41" s="391"/>
    </row>
    <row r="42" spans="1:28" ht="25.5">
      <c r="A42" s="155"/>
      <c r="B42" s="155" t="s">
        <v>256</v>
      </c>
      <c r="C42" s="155">
        <v>80</v>
      </c>
      <c r="D42" s="155"/>
      <c r="L42" s="28"/>
      <c r="M42" s="28"/>
      <c r="P42" s="390"/>
      <c r="S42" s="385"/>
      <c r="T42" s="385"/>
      <c r="U42" s="385"/>
      <c r="V42" s="402"/>
      <c r="AB42" s="391"/>
    </row>
    <row r="43" spans="1:28" ht="12.75">
      <c r="A43" s="155"/>
      <c r="B43" s="155" t="s">
        <v>257</v>
      </c>
      <c r="C43" s="155">
        <v>40</v>
      </c>
      <c r="D43" s="155"/>
      <c r="J43" s="28"/>
      <c r="P43" s="390"/>
      <c r="Q43" s="385"/>
      <c r="R43" s="385"/>
      <c r="AB43" s="391"/>
    </row>
    <row r="44" spans="1:28" ht="12.75">
      <c r="A44" s="155"/>
      <c r="B44" s="155" t="s">
        <v>258</v>
      </c>
      <c r="C44" s="155">
        <v>8</v>
      </c>
      <c r="D44" s="393">
        <v>36921</v>
      </c>
      <c r="K44" s="28"/>
      <c r="P44" s="390"/>
      <c r="U44" s="386"/>
      <c r="V44" s="386"/>
      <c r="AB44" s="391"/>
    </row>
    <row r="45" spans="1:28" ht="12.75">
      <c r="A45" s="155"/>
      <c r="B45" s="155" t="s">
        <v>259</v>
      </c>
      <c r="C45" s="155">
        <v>40</v>
      </c>
      <c r="D45" s="155"/>
      <c r="M45" s="28"/>
      <c r="N45" s="28"/>
      <c r="P45" s="390"/>
      <c r="U45" s="385"/>
      <c r="V45" s="402"/>
      <c r="W45" s="28"/>
      <c r="X45" s="28"/>
      <c r="AB45" s="391"/>
    </row>
    <row r="46" spans="1:28" ht="25.5">
      <c r="A46" s="155"/>
      <c r="B46" s="155" t="s">
        <v>260</v>
      </c>
      <c r="C46" s="155">
        <v>40</v>
      </c>
      <c r="D46" s="155"/>
      <c r="L46" s="28"/>
      <c r="P46" s="390"/>
      <c r="S46" s="385"/>
      <c r="T46" s="385"/>
      <c r="U46" s="28"/>
      <c r="V46" s="28"/>
      <c r="AB46" s="391"/>
    </row>
    <row r="47" spans="1:28" ht="12.75">
      <c r="A47" s="155"/>
      <c r="B47" s="155" t="s">
        <v>261</v>
      </c>
      <c r="C47" s="155">
        <v>8</v>
      </c>
      <c r="D47" s="393">
        <v>36921</v>
      </c>
      <c r="J47" s="28"/>
      <c r="K47" s="28"/>
      <c r="L47" s="28"/>
      <c r="M47" s="28"/>
      <c r="N47" s="28"/>
      <c r="P47" s="390"/>
      <c r="U47" s="386"/>
      <c r="V47" s="394"/>
      <c r="AB47" s="391"/>
    </row>
    <row r="48" spans="1:28" ht="12.75">
      <c r="A48" s="155"/>
      <c r="B48" s="155" t="s">
        <v>262</v>
      </c>
      <c r="C48" s="155">
        <v>40</v>
      </c>
      <c r="J48" s="28"/>
      <c r="K48" s="28"/>
      <c r="L48" s="28"/>
      <c r="O48" s="386"/>
      <c r="P48" s="386"/>
      <c r="Q48" s="386"/>
      <c r="R48" s="386"/>
      <c r="U48" s="28"/>
      <c r="V48" s="28"/>
      <c r="AB48" s="391"/>
    </row>
    <row r="49" spans="1:28" ht="12.75">
      <c r="A49" s="155"/>
      <c r="B49" s="155" t="s">
        <v>263</v>
      </c>
      <c r="C49" s="155">
        <v>8</v>
      </c>
      <c r="D49" s="393">
        <v>36921</v>
      </c>
      <c r="J49" s="28"/>
      <c r="K49" s="28"/>
      <c r="L49" s="28"/>
      <c r="M49" s="28"/>
      <c r="N49" s="28"/>
      <c r="U49" s="386"/>
      <c r="V49" s="386"/>
      <c r="AB49" s="391"/>
    </row>
    <row r="50" spans="1:28" ht="12.75">
      <c r="A50" s="155"/>
      <c r="B50" s="155"/>
      <c r="C50" s="155"/>
      <c r="D50" s="155"/>
      <c r="P50" s="390"/>
      <c r="AB50" s="391"/>
    </row>
    <row r="51" spans="1:28" ht="25.5">
      <c r="A51" s="155"/>
      <c r="B51" s="187" t="s">
        <v>264</v>
      </c>
      <c r="C51" s="187"/>
      <c r="D51" s="187"/>
      <c r="P51" s="390"/>
      <c r="AB51" s="391"/>
    </row>
    <row r="52" spans="1:28" ht="12.75">
      <c r="A52" s="155"/>
      <c r="B52" s="155" t="s">
        <v>265</v>
      </c>
      <c r="C52" s="155">
        <v>40</v>
      </c>
      <c r="D52" s="155"/>
      <c r="J52" s="28"/>
      <c r="O52" s="385"/>
      <c r="P52" s="385"/>
      <c r="Q52" s="385"/>
      <c r="R52" s="385"/>
      <c r="AB52" s="391"/>
    </row>
    <row r="53" spans="1:28" ht="12.75">
      <c r="A53" s="155"/>
      <c r="B53" s="155" t="s">
        <v>266</v>
      </c>
      <c r="C53" s="155">
        <v>20</v>
      </c>
      <c r="D53" s="155"/>
      <c r="J53" s="28"/>
      <c r="O53" s="385"/>
      <c r="P53" s="385"/>
      <c r="Q53" s="28"/>
      <c r="R53" s="28"/>
      <c r="AB53" s="391"/>
    </row>
    <row r="54" spans="1:28" ht="12.75">
      <c r="A54" s="155"/>
      <c r="B54" s="155" t="s">
        <v>267</v>
      </c>
      <c r="C54" s="155">
        <v>80</v>
      </c>
      <c r="D54" s="155"/>
      <c r="L54" s="28"/>
      <c r="M54" s="28"/>
      <c r="P54" s="390"/>
      <c r="S54" s="385"/>
      <c r="T54" s="385"/>
      <c r="U54" s="402" t="s">
        <v>230</v>
      </c>
      <c r="V54" s="402" t="s">
        <v>230</v>
      </c>
      <c r="AB54" s="391"/>
    </row>
    <row r="55" spans="1:28" ht="12.75">
      <c r="A55" s="155"/>
      <c r="B55" s="155" t="s">
        <v>268</v>
      </c>
      <c r="C55" s="155">
        <v>40</v>
      </c>
      <c r="D55" s="155"/>
      <c r="L55" s="28"/>
      <c r="M55" s="28"/>
      <c r="P55" s="390"/>
      <c r="U55" s="385"/>
      <c r="V55" s="385"/>
      <c r="AB55" s="391"/>
    </row>
    <row r="56" spans="1:28" ht="12.75">
      <c r="A56" s="155"/>
      <c r="B56" s="155" t="s">
        <v>269</v>
      </c>
      <c r="C56" s="155">
        <v>40</v>
      </c>
      <c r="D56" s="155"/>
      <c r="L56" s="28"/>
      <c r="M56" s="28"/>
      <c r="P56" s="390"/>
      <c r="U56" s="385"/>
      <c r="V56" s="385"/>
      <c r="AB56" s="391"/>
    </row>
    <row r="57" spans="1:28" ht="12.75">
      <c r="A57" s="155"/>
      <c r="B57" s="155" t="s">
        <v>270</v>
      </c>
      <c r="C57" s="155">
        <v>40</v>
      </c>
      <c r="D57" s="155"/>
      <c r="K57" s="28"/>
      <c r="P57" s="390"/>
      <c r="S57" s="385"/>
      <c r="T57" s="385"/>
      <c r="AB57" s="391"/>
    </row>
    <row r="58" spans="1:28" ht="12.75">
      <c r="A58" s="155"/>
      <c r="B58" s="155" t="s">
        <v>271</v>
      </c>
      <c r="C58" s="155">
        <v>40</v>
      </c>
      <c r="D58" s="155"/>
      <c r="K58" s="28"/>
      <c r="P58" s="390"/>
      <c r="S58" s="385"/>
      <c r="T58" s="385"/>
      <c r="AB58" s="391"/>
    </row>
    <row r="59" spans="1:28" ht="12.75">
      <c r="A59" s="155"/>
      <c r="B59" s="155" t="s">
        <v>272</v>
      </c>
      <c r="C59" s="155">
        <v>40</v>
      </c>
      <c r="D59" s="155"/>
      <c r="I59" s="28"/>
      <c r="O59" s="385"/>
      <c r="P59" s="385"/>
      <c r="AB59" s="391"/>
    </row>
    <row r="60" spans="1:28" ht="12.75">
      <c r="A60" s="155"/>
      <c r="B60" s="155"/>
      <c r="C60" s="155"/>
      <c r="D60" s="155"/>
      <c r="P60" s="390"/>
      <c r="AB60" s="391"/>
    </row>
    <row r="61" spans="2:28" ht="12.75">
      <c r="B61" s="392" t="s">
        <v>273</v>
      </c>
      <c r="C61" s="155">
        <v>80</v>
      </c>
      <c r="D61" s="155"/>
      <c r="J61" s="28"/>
      <c r="K61" s="28"/>
      <c r="L61" s="28"/>
      <c r="M61" s="28"/>
      <c r="N61" s="28"/>
      <c r="O61" s="28"/>
      <c r="P61" s="390"/>
      <c r="Q61" s="28"/>
      <c r="R61" s="28"/>
      <c r="S61" s="385"/>
      <c r="T61" s="385"/>
      <c r="U61" s="385"/>
      <c r="V61" s="385"/>
      <c r="AB61" s="391"/>
    </row>
    <row r="62" spans="1:28" ht="12.75">
      <c r="A62" s="155"/>
      <c r="B62" s="155"/>
      <c r="C62" s="155"/>
      <c r="D62" s="155"/>
      <c r="J62" s="28"/>
      <c r="K62" s="28"/>
      <c r="L62" s="28"/>
      <c r="M62" s="28"/>
      <c r="N62" s="28"/>
      <c r="O62" s="28"/>
      <c r="P62" s="390"/>
      <c r="Q62" s="28"/>
      <c r="AB62" s="391"/>
    </row>
    <row r="63" spans="2:28" ht="12.75">
      <c r="B63" s="392" t="s">
        <v>274</v>
      </c>
      <c r="C63" s="155">
        <v>120</v>
      </c>
      <c r="D63" s="155"/>
      <c r="J63" s="28"/>
      <c r="K63" s="28"/>
      <c r="L63" s="28"/>
      <c r="M63" s="28"/>
      <c r="N63" s="28"/>
      <c r="O63" s="28"/>
      <c r="P63" s="390"/>
      <c r="Q63" s="28"/>
      <c r="U63" s="385"/>
      <c r="V63" s="385"/>
      <c r="W63" s="402" t="s">
        <v>230</v>
      </c>
      <c r="X63" s="402" t="s">
        <v>230</v>
      </c>
      <c r="AB63" s="391"/>
    </row>
    <row r="64" spans="1:28" ht="12.75">
      <c r="A64" s="155"/>
      <c r="B64" s="155"/>
      <c r="C64" s="155"/>
      <c r="D64" s="155"/>
      <c r="J64" s="28"/>
      <c r="K64" s="28"/>
      <c r="L64" s="28"/>
      <c r="M64" s="28"/>
      <c r="N64" s="28"/>
      <c r="O64" s="28"/>
      <c r="P64" s="390"/>
      <c r="Q64" s="28"/>
      <c r="AB64" s="391"/>
    </row>
    <row r="65" spans="2:28" ht="12.75">
      <c r="B65" s="187" t="s">
        <v>275</v>
      </c>
      <c r="C65" s="155">
        <v>80</v>
      </c>
      <c r="D65" s="155"/>
      <c r="J65" s="28"/>
      <c r="K65" s="28"/>
      <c r="L65" s="28"/>
      <c r="M65" s="28"/>
      <c r="N65" s="28"/>
      <c r="O65" s="28"/>
      <c r="P65" s="390"/>
      <c r="Q65" s="28"/>
      <c r="Y65" s="402" t="s">
        <v>230</v>
      </c>
      <c r="Z65" s="402" t="s">
        <v>230</v>
      </c>
      <c r="AB65" s="391"/>
    </row>
    <row r="66" spans="1:28" ht="12.75">
      <c r="A66" s="155"/>
      <c r="B66" s="155"/>
      <c r="C66" s="155"/>
      <c r="D66" s="155"/>
      <c r="J66" s="28"/>
      <c r="K66" s="28"/>
      <c r="L66" s="28"/>
      <c r="M66" s="28"/>
      <c r="N66" s="28"/>
      <c r="O66" s="28"/>
      <c r="P66" s="390"/>
      <c r="Q66" s="28"/>
      <c r="AB66" s="391"/>
    </row>
    <row r="67" spans="2:29" ht="12.75">
      <c r="B67" s="187" t="s">
        <v>276</v>
      </c>
      <c r="C67" s="155">
        <v>80</v>
      </c>
      <c r="D67" s="155"/>
      <c r="J67" s="28"/>
      <c r="K67" s="28"/>
      <c r="L67" s="28"/>
      <c r="M67" s="28"/>
      <c r="N67" s="28"/>
      <c r="O67" s="28"/>
      <c r="P67" s="390"/>
      <c r="Q67" s="28"/>
      <c r="AA67" s="402" t="s">
        <v>230</v>
      </c>
      <c r="AB67" s="404"/>
      <c r="AC67" s="405" t="s">
        <v>277</v>
      </c>
    </row>
    <row r="68" spans="1:28" ht="12.75">
      <c r="A68" s="406"/>
      <c r="B68" s="406"/>
      <c r="C68" s="406"/>
      <c r="D68" s="406"/>
      <c r="E68" s="399"/>
      <c r="F68" s="399"/>
      <c r="G68" s="399"/>
      <c r="H68" s="399"/>
      <c r="I68" s="399"/>
      <c r="J68" s="399"/>
      <c r="K68" s="399"/>
      <c r="L68" s="399"/>
      <c r="M68" s="399"/>
      <c r="N68" s="399"/>
      <c r="O68" s="399"/>
      <c r="P68" s="399"/>
      <c r="Q68" s="399"/>
      <c r="R68" s="399"/>
      <c r="S68" s="399"/>
      <c r="T68" s="399"/>
      <c r="U68" s="399"/>
      <c r="V68" s="399"/>
      <c r="W68" s="399"/>
      <c r="X68" s="399"/>
      <c r="Y68" s="399"/>
      <c r="Z68" s="399"/>
      <c r="AA68" s="399"/>
      <c r="AB68" s="399"/>
    </row>
    <row r="69" spans="1:4" ht="12.75">
      <c r="A69" s="13"/>
      <c r="B69" s="382" t="s">
        <v>278</v>
      </c>
      <c r="C69" s="13">
        <f>SUM(C8:C67)-C33</f>
        <v>2280</v>
      </c>
      <c r="D69" s="13"/>
    </row>
    <row r="70" spans="1:4" ht="12.75">
      <c r="A70" s="13"/>
      <c r="B70" s="13" t="s">
        <v>279</v>
      </c>
      <c r="C70" s="13">
        <f>C69*0.2</f>
        <v>456</v>
      </c>
      <c r="D70" s="13"/>
    </row>
    <row r="71" spans="1:4" ht="12.75">
      <c r="A71" s="13"/>
      <c r="B71" s="13" t="s">
        <v>280</v>
      </c>
      <c r="C71" s="13">
        <f>SUM(C69:C70)</f>
        <v>2736</v>
      </c>
      <c r="D71" s="13"/>
    </row>
    <row r="72" spans="1:4" ht="12.75">
      <c r="A72" s="13"/>
      <c r="B72" s="13" t="s">
        <v>281</v>
      </c>
      <c r="C72" s="407">
        <f>ROUND(C71*0.137,-1)</f>
        <v>370</v>
      </c>
      <c r="D72" s="13"/>
    </row>
    <row r="73" spans="1:4" ht="12.75">
      <c r="A73" s="13"/>
      <c r="D73" s="13"/>
    </row>
    <row r="74" spans="2:3" ht="12.75">
      <c r="B74" s="382" t="s">
        <v>282</v>
      </c>
      <c r="C74">
        <f>C69-C33-C67</f>
        <v>1504</v>
      </c>
    </row>
    <row r="75" spans="2:3" ht="12.75">
      <c r="B75" s="13" t="s">
        <v>279</v>
      </c>
      <c r="C75" s="13">
        <f>C74*0.2</f>
        <v>300.8</v>
      </c>
    </row>
    <row r="76" spans="2:3" ht="12.75">
      <c r="B76" s="13" t="s">
        <v>280</v>
      </c>
      <c r="C76" s="13">
        <f>SUM(C74:C75)</f>
        <v>1804.8</v>
      </c>
    </row>
    <row r="77" spans="2:3" ht="12.75">
      <c r="B77" s="13" t="s">
        <v>281</v>
      </c>
      <c r="C77" s="407">
        <f>ROUND(C76*0.137,-1)</f>
        <v>250</v>
      </c>
    </row>
  </sheetData>
  <mergeCells count="17">
    <mergeCell ref="A35:B35"/>
    <mergeCell ref="U5:V5"/>
    <mergeCell ref="W5:X5"/>
    <mergeCell ref="Y5:Z5"/>
    <mergeCell ref="E5:F5"/>
    <mergeCell ref="G5:H5"/>
    <mergeCell ref="I5:J5"/>
    <mergeCell ref="K5:L5"/>
    <mergeCell ref="AA5:AB5"/>
    <mergeCell ref="M5:N5"/>
    <mergeCell ref="O5:P5"/>
    <mergeCell ref="Q5:R5"/>
    <mergeCell ref="S5:T5"/>
    <mergeCell ref="G1:L1"/>
    <mergeCell ref="G3:I3"/>
    <mergeCell ref="M3:O3"/>
    <mergeCell ref="T3:X3"/>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wreiersen</dc:creator>
  <cp:keywords/>
  <dc:description/>
  <cp:lastModifiedBy>wreiersen</cp:lastModifiedBy>
  <cp:lastPrinted>2001-12-14T21:38:28Z</cp:lastPrinted>
  <dcterms:created xsi:type="dcterms:W3CDTF">2001-04-02T13:33:46Z</dcterms:created>
  <dcterms:modified xsi:type="dcterms:W3CDTF">2001-12-14T21:38:35Z</dcterms:modified>
  <cp:category/>
  <cp:version/>
  <cp:contentType/>
  <cp:contentStatus/>
</cp:coreProperties>
</file>