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<sst xmlns="http://schemas.openxmlformats.org/spreadsheetml/2006/main" count="76" uniqueCount="68">
  <si>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Final coil winding activities</t>
  </si>
  <si>
    <t>Complete groundwrap installation</t>
  </si>
  <si>
    <t>Perform pre-VPI elect. &amp; pressure tests</t>
  </si>
  <si>
    <t>VPI modular coil</t>
  </si>
  <si>
    <t>Install bag mold around modular coil</t>
  </si>
  <si>
    <t>Cleanup &amp; ready autoclave</t>
  </si>
  <si>
    <t>[parallel activity] Station cleanup during cure</t>
  </si>
  <si>
    <t>Working</t>
  </si>
  <si>
    <t>Days</t>
  </si>
  <si>
    <t>Total working days per coil</t>
  </si>
  <si>
    <t>Install outer Diagnostic loops</t>
  </si>
  <si>
    <t>Pressure test cryo lines</t>
  </si>
  <si>
    <t>Perform preliminary electrical tests</t>
  </si>
  <si>
    <t>TASK DESCRIPTION</t>
  </si>
  <si>
    <t>Vacuum pumpdown mold and autoclave</t>
  </si>
  <si>
    <t>Epoxy fill coil</t>
  </si>
  <si>
    <t>Temperature rampup and Cure</t>
  </si>
  <si>
    <t>Temperature rampup and Post cure</t>
  </si>
  <si>
    <t>Temperature rampdown</t>
  </si>
  <si>
    <t>Total</t>
  </si>
  <si>
    <t>Start</t>
  </si>
  <si>
    <t>EM</t>
  </si>
  <si>
    <t>SM</t>
  </si>
  <si>
    <t>TB</t>
  </si>
  <si>
    <t>DM</t>
  </si>
  <si>
    <t>Rate</t>
  </si>
  <si>
    <t>per Hr</t>
  </si>
  <si>
    <t>Perform electrical &amp; Pressure Tests</t>
  </si>
  <si>
    <t xml:space="preserve">Warm tests (room temperature) only </t>
  </si>
  <si>
    <t>Complete coil preps following VPI activities</t>
  </si>
  <si>
    <t>Transfer TRC to Autoclave &amp; prepare for VPI</t>
  </si>
  <si>
    <t>Install chill plates</t>
  </si>
  <si>
    <t xml:space="preserve">Station No. 2-  TRC Coil Winding </t>
  </si>
  <si>
    <t>Station No. 2- Final coil prep &amp; Mold Application</t>
  </si>
  <si>
    <t>Joule Milestone #2</t>
  </si>
  <si>
    <t>Cleanup &amp; install final clamps</t>
  </si>
  <si>
    <t>Post VPI</t>
  </si>
  <si>
    <t>VPI Coil</t>
  </si>
  <si>
    <t>Warm test</t>
  </si>
  <si>
    <t>VPI</t>
  </si>
  <si>
    <t>Pre VPI</t>
  </si>
  <si>
    <t>Coil Wind</t>
  </si>
  <si>
    <t xml:space="preserve">Warm Electrical Test </t>
  </si>
  <si>
    <t>Completion</t>
  </si>
  <si>
    <t>Date</t>
  </si>
  <si>
    <t>Complete winding and measuring</t>
  </si>
  <si>
    <t>Material &amp; Supplies</t>
  </si>
  <si>
    <t>Coil clamps  (30)</t>
  </si>
  <si>
    <t>Rework leak blocks</t>
  </si>
  <si>
    <t>Chill plates</t>
  </si>
  <si>
    <t>Machinist</t>
  </si>
  <si>
    <t>Tech</t>
  </si>
  <si>
    <t>M&amp;S</t>
  </si>
  <si>
    <t>Miscellaneous</t>
  </si>
  <si>
    <t>w/o G&amp;A</t>
  </si>
  <si>
    <t>Totals</t>
  </si>
  <si>
    <t>Engineering and Oversight</t>
  </si>
  <si>
    <t>EAEM</t>
  </si>
  <si>
    <t>EMSM</t>
  </si>
  <si>
    <t>meighan</t>
  </si>
  <si>
    <t>Raft</t>
  </si>
  <si>
    <t>Chrz</t>
  </si>
  <si>
    <t>Engr &amp; Oversight</t>
  </si>
  <si>
    <t>No. tech.s</t>
  </si>
  <si>
    <t>No. of shifts</t>
  </si>
  <si>
    <t>hours</t>
  </si>
  <si>
    <t>Qty</t>
  </si>
  <si>
    <t>Tot. hours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</si>
</sst>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#,##0.0;[Red]#,##0.0"/>
    <numFmt numFmtId="169" formatCode="0.00;[Red]0.00"/>
    <numFmt numFmtId="170" formatCode="0;[Red]0"/>
    <numFmt numFmtId="171" formatCode="&quot;$&quot;#,##0.00;[Red]&quot;$&quot;#,##0.00"/>
    <numFmt numFmtId="172" formatCode="&quot;$&quot;#,##0"/>
    <numFmt numFmtId="173" formatCode="#,##0;[Red]#,##0"/>
    <numFmt numFmtId="174" formatCode="[$-409]dddd\,\ mmmm\ dd\,\ yyyy"/>
    <numFmt numFmtId="175" formatCode="[$-409]dd\-mmm\-yy;@"/>
    <numFmt numFmtId="176" formatCode="[$-409]d\-mmm\-yy;@"/>
    <numFmt numFmtId="17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2" borderId="1" xfId="0" applyNumberFormat="1" applyFont="1" applyFill="1" applyBorder="1" applyAlignment="1">
      <alignment horizontal="center"/>
    </xf>
    <xf numFmtId="171" fontId="2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3" fillId="0" borderId="7" xfId="0" applyFont="1" applyBorder="1" applyAlignment="1">
      <alignment horizontal="right" wrapText="1"/>
    </xf>
    <xf numFmtId="0" fontId="2" fillId="3" borderId="8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3" fillId="0" borderId="4" xfId="0" applyFont="1" applyBorder="1" applyAlignment="1">
      <alignment horizontal="right" wrapText="1"/>
    </xf>
    <xf numFmtId="0" fontId="2" fillId="4" borderId="8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right" wrapText="1"/>
    </xf>
    <xf numFmtId="175" fontId="3" fillId="0" borderId="0" xfId="0" applyNumberFormat="1" applyFont="1" applyBorder="1" applyAlignment="1">
      <alignment horizontal="right" wrapText="1"/>
    </xf>
    <xf numFmtId="175" fontId="3" fillId="0" borderId="4" xfId="0" applyNumberFormat="1" applyFont="1" applyBorder="1" applyAlignment="1">
      <alignment horizontal="right" wrapText="1"/>
    </xf>
    <xf numFmtId="176" fontId="3" fillId="0" borderId="0" xfId="0" applyNumberFormat="1" applyFont="1" applyFill="1" applyBorder="1" applyAlignment="1">
      <alignment horizontal="right" wrapText="1"/>
    </xf>
    <xf numFmtId="176" fontId="3" fillId="0" borderId="0" xfId="0" applyNumberFormat="1" applyFont="1" applyBorder="1" applyAlignment="1">
      <alignment horizontal="right" wrapText="1"/>
    </xf>
    <xf numFmtId="171" fontId="3" fillId="0" borderId="0" xfId="0" applyNumberFormat="1" applyFont="1" applyAlignment="1">
      <alignment wrapText="1"/>
    </xf>
    <xf numFmtId="0" fontId="0" fillId="0" borderId="0" xfId="0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1" fontId="2" fillId="2" borderId="3" xfId="0" applyNumberFormat="1" applyFont="1" applyFill="1" applyBorder="1" applyAlignment="1">
      <alignment horizontal="center"/>
    </xf>
    <xf numFmtId="175" fontId="2" fillId="0" borderId="0" xfId="0" applyNumberFormat="1" applyFont="1" applyBorder="1" applyAlignment="1">
      <alignment horizontal="right" wrapText="1"/>
    </xf>
    <xf numFmtId="170" fontId="2" fillId="0" borderId="3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0" fontId="3" fillId="7" borderId="0" xfId="0" applyFont="1" applyFill="1" applyAlignment="1">
      <alignment wrapText="1"/>
    </xf>
    <xf numFmtId="0" fontId="3" fillId="7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71" fontId="2" fillId="2" borderId="12" xfId="0" applyNumberFormat="1" applyFont="1" applyFill="1" applyBorder="1" applyAlignment="1">
      <alignment horizontal="center"/>
    </xf>
    <xf numFmtId="171" fontId="3" fillId="2" borderId="2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6" borderId="14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171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1" fontId="3" fillId="0" borderId="10" xfId="0" applyNumberFormat="1" applyFont="1" applyBorder="1" applyAlignment="1">
      <alignment wrapText="1"/>
    </xf>
    <xf numFmtId="171" fontId="3" fillId="0" borderId="10" xfId="0" applyNumberFormat="1" applyFont="1" applyFill="1" applyBorder="1" applyAlignment="1">
      <alignment wrapText="1"/>
    </xf>
    <xf numFmtId="171" fontId="3" fillId="0" borderId="12" xfId="0" applyNumberFormat="1" applyFont="1" applyBorder="1" applyAlignment="1">
      <alignment wrapText="1"/>
    </xf>
    <xf numFmtId="171" fontId="3" fillId="8" borderId="11" xfId="0" applyNumberFormat="1" applyFont="1" applyFill="1" applyBorder="1" applyAlignment="1">
      <alignment horizontal="center" wrapText="1"/>
    </xf>
    <xf numFmtId="171" fontId="3" fillId="8" borderId="10" xfId="0" applyNumberFormat="1" applyFont="1" applyFill="1" applyBorder="1" applyAlignment="1">
      <alignment horizontal="center" wrapText="1"/>
    </xf>
    <xf numFmtId="171" fontId="3" fillId="8" borderId="7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171" fontId="1" fillId="2" borderId="7" xfId="0" applyNumberFormat="1" applyFont="1" applyFill="1" applyBorder="1" applyAlignment="1">
      <alignment wrapText="1"/>
    </xf>
    <xf numFmtId="171" fontId="4" fillId="2" borderId="17" xfId="0" applyNumberFormat="1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 horizontal="right" wrapText="1"/>
    </xf>
    <xf numFmtId="176" fontId="2" fillId="0" borderId="0" xfId="0" applyNumberFormat="1" applyFont="1" applyBorder="1" applyAlignment="1">
      <alignment wrapText="1"/>
    </xf>
    <xf numFmtId="0" fontId="2" fillId="5" borderId="18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" borderId="1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7" borderId="10" xfId="0" applyFont="1" applyFill="1" applyBorder="1" applyAlignment="1">
      <alignment wrapText="1"/>
    </xf>
    <xf numFmtId="0" fontId="2" fillId="4" borderId="18" xfId="0" applyFont="1" applyFill="1" applyBorder="1" applyAlignment="1">
      <alignment horizontal="left" wrapText="1"/>
    </xf>
    <xf numFmtId="0" fontId="2" fillId="8" borderId="18" xfId="0" applyFont="1" applyFill="1" applyBorder="1" applyAlignment="1">
      <alignment wrapText="1"/>
    </xf>
    <xf numFmtId="0" fontId="2" fillId="8" borderId="8" xfId="0" applyFont="1" applyFill="1" applyBorder="1" applyAlignment="1">
      <alignment wrapText="1"/>
    </xf>
    <xf numFmtId="0" fontId="2" fillId="8" borderId="1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left"/>
    </xf>
    <xf numFmtId="0" fontId="2" fillId="8" borderId="1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1" fillId="8" borderId="0" xfId="0" applyFont="1" applyFill="1" applyAlignment="1">
      <alignment horizontal="center"/>
    </xf>
    <xf numFmtId="171" fontId="1" fillId="8" borderId="0" xfId="0" applyNumberFormat="1" applyFont="1" applyFill="1" applyAlignment="1">
      <alignment horizontal="center"/>
    </xf>
    <xf numFmtId="0" fontId="1" fillId="8" borderId="11" xfId="0" applyFont="1" applyFill="1" applyBorder="1" applyAlignment="1">
      <alignment horizontal="center"/>
    </xf>
    <xf numFmtId="171" fontId="0" fillId="8" borderId="13" xfId="0" applyNumberForma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171" fontId="0" fillId="8" borderId="12" xfId="0" applyNumberForma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171" fontId="0" fillId="8" borderId="17" xfId="0" applyNumberFormat="1" applyFill="1" applyBorder="1" applyAlignment="1">
      <alignment horizontal="center"/>
    </xf>
    <xf numFmtId="176" fontId="2" fillId="7" borderId="0" xfId="0" applyNumberFormat="1" applyFont="1" applyFill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176" fontId="2" fillId="0" borderId="2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170" fontId="3" fillId="2" borderId="1" xfId="0" applyNumberFormat="1" applyFont="1" applyFill="1" applyBorder="1" applyAlignment="1">
      <alignment horizontal="center"/>
    </xf>
    <xf numFmtId="171" fontId="3" fillId="0" borderId="0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171" fontId="3" fillId="0" borderId="3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right" wrapText="1"/>
    </xf>
    <xf numFmtId="171" fontId="3" fillId="0" borderId="2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71" fontId="3" fillId="2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71" fontId="2" fillId="0" borderId="1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 wrapText="1"/>
    </xf>
    <xf numFmtId="171" fontId="2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2" fillId="2" borderId="9" xfId="0" applyNumberFormat="1" applyFont="1" applyFill="1" applyBorder="1" applyAlignment="1">
      <alignment horizontal="center"/>
    </xf>
    <xf numFmtId="9" fontId="2" fillId="2" borderId="22" xfId="0" applyNumberFormat="1" applyFont="1" applyFill="1" applyBorder="1" applyAlignment="1">
      <alignment horizontal="center"/>
    </xf>
    <xf numFmtId="0" fontId="2" fillId="8" borderId="13" xfId="0" applyFont="1" applyFill="1" applyBorder="1" applyAlignment="1">
      <alignment horizontal="left" wrapText="1"/>
    </xf>
    <xf numFmtId="171" fontId="2" fillId="8" borderId="12" xfId="0" applyNumberFormat="1" applyFont="1" applyFill="1" applyBorder="1" applyAlignment="1">
      <alignment horizontal="left" wrapText="1"/>
    </xf>
    <xf numFmtId="171" fontId="2" fillId="8" borderId="17" xfId="0" applyNumberFormat="1" applyFont="1" applyFill="1" applyBorder="1" applyAlignment="1">
      <alignment horizontal="left" wrapText="1"/>
    </xf>
    <xf numFmtId="171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8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5" zoomScaleNormal="75" workbookViewId="0" topLeftCell="A1">
      <selection activeCell="C24" sqref="C24"/>
    </sheetView>
  </sheetViews>
  <sheetFormatPr defaultColWidth="9.140625" defaultRowHeight="12.75"/>
  <cols>
    <col min="1" max="1" width="53.7109375" style="26" customWidth="1"/>
    <col min="2" max="2" width="13.421875" style="26" customWidth="1"/>
    <col min="3" max="3" width="18.421875" style="26" customWidth="1"/>
    <col min="4" max="4" width="9.140625" style="13" customWidth="1"/>
    <col min="5" max="5" width="11.421875" style="13" bestFit="1" customWidth="1"/>
    <col min="6" max="6" width="11.7109375" style="13" bestFit="1" customWidth="1"/>
    <col min="7" max="7" width="11.421875" style="13" customWidth="1"/>
    <col min="8" max="8" width="10.7109375" style="13" customWidth="1"/>
    <col min="9" max="9" width="11.57421875" style="13" customWidth="1"/>
    <col min="10" max="10" width="13.28125" style="13" customWidth="1"/>
    <col min="11" max="11" width="11.140625" style="6" bestFit="1" customWidth="1"/>
  </cols>
  <sheetData>
    <row r="1" spans="2:3" ht="13.5" thickBot="1">
      <c r="B1" s="122" t="s">
        <v>25</v>
      </c>
      <c r="C1" s="123" t="s">
        <v>26</v>
      </c>
    </row>
    <row r="2" spans="2:3" ht="12.75">
      <c r="B2" s="124" t="s">
        <v>21</v>
      </c>
      <c r="C2" s="125">
        <v>159</v>
      </c>
    </row>
    <row r="3" spans="2:3" ht="12.75">
      <c r="B3" s="126" t="s">
        <v>22</v>
      </c>
      <c r="C3" s="127">
        <v>101.5</v>
      </c>
    </row>
    <row r="4" spans="2:3" ht="12.75">
      <c r="B4" s="126" t="s">
        <v>23</v>
      </c>
      <c r="C4" s="127">
        <v>93</v>
      </c>
    </row>
    <row r="5" spans="2:3" ht="13.5" thickBot="1">
      <c r="B5" s="128" t="s">
        <v>24</v>
      </c>
      <c r="C5" s="129">
        <v>98</v>
      </c>
    </row>
    <row r="6" spans="1:12" s="1" customFormat="1" ht="12.75">
      <c r="A6" s="27" t="s">
        <v>13</v>
      </c>
      <c r="B6" s="27" t="s">
        <v>20</v>
      </c>
      <c r="C6" s="27" t="s">
        <v>43</v>
      </c>
      <c r="D6" s="2" t="s">
        <v>7</v>
      </c>
      <c r="E6" s="2" t="s">
        <v>57</v>
      </c>
      <c r="F6" s="2" t="s">
        <v>57</v>
      </c>
      <c r="G6" s="2" t="s">
        <v>58</v>
      </c>
      <c r="H6" s="8"/>
      <c r="I6" s="2"/>
      <c r="J6" s="64"/>
      <c r="K6" s="5"/>
      <c r="L6" s="4"/>
    </row>
    <row r="7" spans="1:12" s="1" customFormat="1" ht="13.5" thickBot="1">
      <c r="A7" s="29"/>
      <c r="B7" s="121" t="s">
        <v>44</v>
      </c>
      <c r="C7" s="121" t="s">
        <v>44</v>
      </c>
      <c r="D7" s="3" t="s">
        <v>8</v>
      </c>
      <c r="E7" s="3" t="s">
        <v>61</v>
      </c>
      <c r="F7" s="3" t="s">
        <v>60</v>
      </c>
      <c r="G7" s="3" t="s">
        <v>59</v>
      </c>
      <c r="H7" s="9"/>
      <c r="I7" s="3"/>
      <c r="J7" s="51"/>
      <c r="K7" s="5"/>
      <c r="L7" s="4"/>
    </row>
    <row r="8" spans="1:12" s="1" customFormat="1" ht="13.5" thickBot="1">
      <c r="A8" s="111"/>
      <c r="B8" s="153"/>
      <c r="C8" s="153"/>
      <c r="D8" s="155"/>
      <c r="E8" s="160">
        <v>0.7</v>
      </c>
      <c r="F8" s="160">
        <v>0.5</v>
      </c>
      <c r="G8" s="161">
        <v>1</v>
      </c>
      <c r="H8" s="154"/>
      <c r="I8" s="10"/>
      <c r="J8" s="4"/>
      <c r="K8" s="5"/>
      <c r="L8" s="4"/>
    </row>
    <row r="9" spans="1:12" s="1" customFormat="1" ht="12.75">
      <c r="A9" s="111" t="s">
        <v>56</v>
      </c>
      <c r="B9" s="156">
        <v>38412</v>
      </c>
      <c r="C9" s="156">
        <v>38488</v>
      </c>
      <c r="D9" s="11">
        <v>54</v>
      </c>
      <c r="E9" s="158">
        <f>D9*E8*8</f>
        <v>302.4</v>
      </c>
      <c r="F9" s="158">
        <f>D9*F8*8</f>
        <v>216</v>
      </c>
      <c r="G9" s="159">
        <f>D9*G8*8</f>
        <v>432</v>
      </c>
      <c r="H9" s="154"/>
      <c r="I9" s="10"/>
      <c r="J9" s="2"/>
      <c r="K9" s="5"/>
      <c r="L9" s="4"/>
    </row>
    <row r="10" spans="1:12" s="1" customFormat="1" ht="12.75">
      <c r="A10" s="111"/>
      <c r="B10" s="153"/>
      <c r="C10" s="153"/>
      <c r="D10" s="10"/>
      <c r="E10" s="157">
        <f>E9*C2</f>
        <v>48081.6</v>
      </c>
      <c r="F10" s="157">
        <f>F9*C2</f>
        <v>34344</v>
      </c>
      <c r="G10" s="5">
        <f>G9*C3</f>
        <v>43848</v>
      </c>
      <c r="H10" s="154"/>
      <c r="I10" s="10"/>
      <c r="J10" s="67">
        <f>SUM(E10:I10)</f>
        <v>126273.6</v>
      </c>
      <c r="K10" s="5"/>
      <c r="L10" s="4"/>
    </row>
    <row r="11" spans="1:12" s="1" customFormat="1" ht="13.5" thickBot="1">
      <c r="A11" s="111"/>
      <c r="B11" s="153"/>
      <c r="C11" s="153"/>
      <c r="D11" s="42"/>
      <c r="E11" s="42"/>
      <c r="F11" s="42"/>
      <c r="G11" s="4"/>
      <c r="H11" s="154"/>
      <c r="I11" s="10"/>
      <c r="J11" s="3"/>
      <c r="K11" s="5"/>
      <c r="L11" s="4"/>
    </row>
    <row r="12" spans="1:10" ht="14.25" customHeight="1">
      <c r="A12" s="116" t="s">
        <v>32</v>
      </c>
      <c r="B12" s="117"/>
      <c r="C12" s="117"/>
      <c r="D12" s="118"/>
      <c r="E12" s="119" t="s">
        <v>63</v>
      </c>
      <c r="F12" s="172" t="s">
        <v>64</v>
      </c>
      <c r="G12" s="172" t="s">
        <v>65</v>
      </c>
      <c r="H12" s="118" t="s">
        <v>66</v>
      </c>
      <c r="I12" s="120" t="s">
        <v>67</v>
      </c>
      <c r="J12" s="15"/>
    </row>
    <row r="13" spans="1:10" ht="14.25" customHeight="1">
      <c r="A13" s="132" t="s">
        <v>45</v>
      </c>
      <c r="B13" s="133">
        <v>38412</v>
      </c>
      <c r="C13" s="133">
        <v>38426</v>
      </c>
      <c r="D13" s="131">
        <v>11</v>
      </c>
      <c r="E13" s="131">
        <v>2</v>
      </c>
      <c r="F13" s="79">
        <v>2</v>
      </c>
      <c r="G13" s="86">
        <f>F13*E13*D13*8</f>
        <v>352</v>
      </c>
      <c r="H13" s="135">
        <v>1</v>
      </c>
      <c r="I13" s="69">
        <f>G13*H13</f>
        <v>352</v>
      </c>
      <c r="J13" s="15"/>
    </row>
    <row r="14" spans="1:10" ht="14.25" customHeight="1" thickBot="1">
      <c r="A14" s="111"/>
      <c r="B14" s="134"/>
      <c r="C14" s="134"/>
      <c r="D14" s="10"/>
      <c r="E14" s="10"/>
      <c r="F14" s="11"/>
      <c r="G14" s="11"/>
      <c r="H14" s="51"/>
      <c r="I14" s="10"/>
      <c r="J14" s="15"/>
    </row>
    <row r="15" spans="1:10" ht="12.75">
      <c r="A15" s="54" t="s">
        <v>0</v>
      </c>
      <c r="B15" s="68">
        <v>38427</v>
      </c>
      <c r="C15" s="68">
        <v>38430</v>
      </c>
      <c r="D15" s="10">
        <f>SUM(D16:D16)</f>
        <v>4</v>
      </c>
      <c r="E15" s="10"/>
      <c r="F15" s="11"/>
      <c r="G15" s="4"/>
      <c r="H15" s="48"/>
      <c r="I15" s="69"/>
      <c r="J15" s="136">
        <f>SUM(I13:I16)</f>
        <v>480</v>
      </c>
    </row>
    <row r="16" spans="1:10" ht="12.75">
      <c r="A16" s="108" t="s">
        <v>1</v>
      </c>
      <c r="B16" s="59">
        <v>38418</v>
      </c>
      <c r="C16" s="59">
        <v>38421</v>
      </c>
      <c r="D16" s="12">
        <v>4</v>
      </c>
      <c r="E16" s="12">
        <v>2</v>
      </c>
      <c r="F16" s="12">
        <v>2</v>
      </c>
      <c r="G16" s="16">
        <f>F16*E16*D16*8</f>
        <v>128</v>
      </c>
      <c r="H16" s="12">
        <v>1</v>
      </c>
      <c r="I16" s="69">
        <f>G16*H16</f>
        <v>128</v>
      </c>
      <c r="J16" s="67">
        <f>J15*C4</f>
        <v>44640</v>
      </c>
    </row>
    <row r="17" spans="1:10" ht="13.5" thickBot="1">
      <c r="A17" s="33"/>
      <c r="B17" s="60"/>
      <c r="C17" s="60"/>
      <c r="D17" s="18"/>
      <c r="E17" s="18"/>
      <c r="F17" s="18"/>
      <c r="G17" s="21"/>
      <c r="H17" s="18"/>
      <c r="I17" s="70"/>
      <c r="J17" s="66"/>
    </row>
    <row r="18" spans="1:9" ht="12.75">
      <c r="A18" s="112" t="s">
        <v>33</v>
      </c>
      <c r="B18" s="34"/>
      <c r="C18" s="34"/>
      <c r="D18" s="35">
        <f>D20+D19+D22+D25</f>
        <v>23</v>
      </c>
      <c r="E18" s="36" t="s">
        <v>9</v>
      </c>
      <c r="F18" s="22"/>
      <c r="G18" s="22"/>
      <c r="H18" s="77"/>
      <c r="I18" s="78"/>
    </row>
    <row r="19" spans="1:11" s="1" customFormat="1" ht="12.75">
      <c r="A19" s="113" t="s">
        <v>10</v>
      </c>
      <c r="B19" s="105">
        <v>38432</v>
      </c>
      <c r="C19" s="105">
        <v>38432</v>
      </c>
      <c r="D19" s="10">
        <v>1</v>
      </c>
      <c r="E19" s="11">
        <v>2</v>
      </c>
      <c r="F19" s="11">
        <v>2</v>
      </c>
      <c r="G19" s="16">
        <f>F19*E19*D19*8</f>
        <v>32</v>
      </c>
      <c r="H19" s="79">
        <v>1</v>
      </c>
      <c r="I19" s="80">
        <f>H19*G19</f>
        <v>32</v>
      </c>
      <c r="J19" s="14"/>
      <c r="K19" s="7"/>
    </row>
    <row r="20" spans="1:11" s="1" customFormat="1" ht="12.75">
      <c r="A20" s="113" t="s">
        <v>31</v>
      </c>
      <c r="B20" s="105">
        <v>38433</v>
      </c>
      <c r="C20" s="105">
        <v>38442</v>
      </c>
      <c r="D20" s="10">
        <v>9</v>
      </c>
      <c r="E20" s="11">
        <v>2</v>
      </c>
      <c r="F20" s="11">
        <v>2</v>
      </c>
      <c r="G20" s="16">
        <f>F20*E20*D20*8</f>
        <v>288</v>
      </c>
      <c r="H20" s="11">
        <v>1</v>
      </c>
      <c r="I20" s="73">
        <f>H20*G20</f>
        <v>288</v>
      </c>
      <c r="J20" s="14"/>
      <c r="K20" s="7"/>
    </row>
    <row r="21" spans="1:9" ht="12.75">
      <c r="A21" s="114" t="s">
        <v>34</v>
      </c>
      <c r="B21" s="130">
        <v>38442</v>
      </c>
      <c r="C21" s="71"/>
      <c r="D21" s="72"/>
      <c r="E21" s="72"/>
      <c r="F21" s="72"/>
      <c r="G21" s="72"/>
      <c r="H21" s="72"/>
      <c r="I21" s="76"/>
    </row>
    <row r="22" spans="1:11" s="1" customFormat="1" ht="13.5" thickBot="1">
      <c r="A22" s="111" t="s">
        <v>2</v>
      </c>
      <c r="B22" s="105">
        <v>38443</v>
      </c>
      <c r="C22" s="105">
        <v>38443</v>
      </c>
      <c r="D22" s="10">
        <v>1</v>
      </c>
      <c r="E22" s="11">
        <v>1</v>
      </c>
      <c r="F22" s="11">
        <v>2</v>
      </c>
      <c r="G22" s="16">
        <f>F22*E22*D22*8</f>
        <v>16</v>
      </c>
      <c r="H22" s="49">
        <v>1</v>
      </c>
      <c r="I22" s="10">
        <f>H22*G22</f>
        <v>16</v>
      </c>
      <c r="J22" s="14"/>
      <c r="K22" s="7"/>
    </row>
    <row r="23" spans="1:11" s="1" customFormat="1" ht="12.75">
      <c r="A23" s="55" t="s">
        <v>11</v>
      </c>
      <c r="B23" s="61"/>
      <c r="C23" s="61"/>
      <c r="D23" s="10"/>
      <c r="E23" s="10"/>
      <c r="F23" s="11"/>
      <c r="G23" s="19"/>
      <c r="H23" s="49"/>
      <c r="I23" s="10"/>
      <c r="J23" s="74"/>
      <c r="K23" s="7"/>
    </row>
    <row r="24" spans="1:11" s="1" customFormat="1" ht="12.75">
      <c r="A24" s="55" t="s">
        <v>12</v>
      </c>
      <c r="B24" s="61"/>
      <c r="C24" s="61"/>
      <c r="D24" s="10"/>
      <c r="E24" s="10"/>
      <c r="F24" s="11"/>
      <c r="G24" s="19"/>
      <c r="H24" s="49"/>
      <c r="I24" s="10"/>
      <c r="J24" s="75">
        <f>SUM(I19:I25)</f>
        <v>528</v>
      </c>
      <c r="K24" s="7"/>
    </row>
    <row r="25" spans="1:11" s="1" customFormat="1" ht="12.75">
      <c r="A25" s="111" t="s">
        <v>4</v>
      </c>
      <c r="B25" s="105">
        <v>38446</v>
      </c>
      <c r="C25" s="105">
        <v>38461</v>
      </c>
      <c r="D25" s="10">
        <v>12</v>
      </c>
      <c r="E25" s="11">
        <v>1</v>
      </c>
      <c r="F25" s="11">
        <v>2</v>
      </c>
      <c r="G25" s="16">
        <f>F25*E25*D25*8</f>
        <v>192</v>
      </c>
      <c r="H25" s="49">
        <v>1</v>
      </c>
      <c r="I25" s="10">
        <f>H25*G25</f>
        <v>192</v>
      </c>
      <c r="J25" s="82">
        <f>J24*C4</f>
        <v>49104</v>
      </c>
      <c r="K25" s="7"/>
    </row>
    <row r="26" spans="1:10" ht="13.5" thickBot="1">
      <c r="A26" s="33"/>
      <c r="B26" s="37"/>
      <c r="C26" s="37"/>
      <c r="D26" s="18"/>
      <c r="E26" s="18"/>
      <c r="F26" s="18"/>
      <c r="G26" s="23"/>
      <c r="H26" s="50"/>
      <c r="I26" s="32"/>
      <c r="J26" s="81"/>
    </row>
    <row r="27" spans="1:11" s="1" customFormat="1" ht="13.5" thickBot="1">
      <c r="A27" s="115" t="s">
        <v>37</v>
      </c>
      <c r="B27" s="38"/>
      <c r="C27" s="38"/>
      <c r="D27" s="39">
        <f>D28+D29</f>
        <v>12</v>
      </c>
      <c r="E27" s="40" t="s">
        <v>9</v>
      </c>
      <c r="F27" s="24"/>
      <c r="G27" s="24"/>
      <c r="H27" s="41"/>
      <c r="I27" s="41"/>
      <c r="J27" s="14"/>
      <c r="K27" s="7"/>
    </row>
    <row r="28" spans="1:11" s="1" customFormat="1" ht="12.75">
      <c r="A28" s="111" t="s">
        <v>30</v>
      </c>
      <c r="B28" s="105">
        <v>38462</v>
      </c>
      <c r="C28" s="105">
        <v>38467</v>
      </c>
      <c r="D28" s="10">
        <v>4</v>
      </c>
      <c r="E28" s="11">
        <v>1</v>
      </c>
      <c r="F28" s="11">
        <v>3</v>
      </c>
      <c r="G28" s="16">
        <f aca="true" t="shared" si="0" ref="G28:G36">F28*E28*D28*8</f>
        <v>96</v>
      </c>
      <c r="H28" s="46">
        <v>1</v>
      </c>
      <c r="I28" s="47">
        <f>H28*G28</f>
        <v>96</v>
      </c>
      <c r="J28" s="49"/>
      <c r="K28" s="7"/>
    </row>
    <row r="29" spans="1:11" s="1" customFormat="1" ht="12.75">
      <c r="A29" s="111" t="s">
        <v>3</v>
      </c>
      <c r="B29" s="105">
        <v>38468</v>
      </c>
      <c r="C29" s="105">
        <v>38475</v>
      </c>
      <c r="D29" s="10">
        <f>SUM(D30:D36)</f>
        <v>8</v>
      </c>
      <c r="E29" s="10"/>
      <c r="F29" s="11"/>
      <c r="G29" s="16"/>
      <c r="H29" s="11"/>
      <c r="I29" s="14"/>
      <c r="J29" s="49"/>
      <c r="K29" s="7"/>
    </row>
    <row r="30" spans="1:11" s="1" customFormat="1" ht="12.75">
      <c r="A30" s="55" t="s">
        <v>14</v>
      </c>
      <c r="B30" s="61"/>
      <c r="C30" s="61"/>
      <c r="D30" s="11">
        <v>1</v>
      </c>
      <c r="E30" s="11">
        <v>1</v>
      </c>
      <c r="F30" s="11">
        <v>3</v>
      </c>
      <c r="G30" s="16">
        <f t="shared" si="0"/>
        <v>24</v>
      </c>
      <c r="H30" s="11">
        <v>1</v>
      </c>
      <c r="I30" s="47">
        <f aca="true" t="shared" si="1" ref="I30:I36">H30*G30</f>
        <v>24</v>
      </c>
      <c r="J30" s="49"/>
      <c r="K30" s="7"/>
    </row>
    <row r="31" spans="1:11" s="1" customFormat="1" ht="12.75">
      <c r="A31" s="55" t="s">
        <v>15</v>
      </c>
      <c r="B31" s="61"/>
      <c r="C31" s="61"/>
      <c r="D31" s="11">
        <v>1</v>
      </c>
      <c r="E31" s="11">
        <v>3</v>
      </c>
      <c r="F31" s="11">
        <v>3</v>
      </c>
      <c r="G31" s="16">
        <f t="shared" si="0"/>
        <v>72</v>
      </c>
      <c r="H31" s="11">
        <v>1</v>
      </c>
      <c r="I31" s="47">
        <f t="shared" si="1"/>
        <v>72</v>
      </c>
      <c r="J31" s="49"/>
      <c r="K31" s="7"/>
    </row>
    <row r="32" spans="1:11" s="1" customFormat="1" ht="12.75">
      <c r="A32" s="55" t="s">
        <v>16</v>
      </c>
      <c r="B32" s="61"/>
      <c r="C32" s="61"/>
      <c r="D32" s="11">
        <v>1</v>
      </c>
      <c r="E32" s="11">
        <v>3</v>
      </c>
      <c r="F32" s="11">
        <v>2</v>
      </c>
      <c r="G32" s="16">
        <f t="shared" si="0"/>
        <v>48</v>
      </c>
      <c r="H32" s="11">
        <v>1</v>
      </c>
      <c r="I32" s="47">
        <f t="shared" si="1"/>
        <v>48</v>
      </c>
      <c r="J32" s="49"/>
      <c r="K32" s="7"/>
    </row>
    <row r="33" spans="1:11" s="1" customFormat="1" ht="13.5" thickBot="1">
      <c r="A33" s="55" t="s">
        <v>6</v>
      </c>
      <c r="B33" s="61"/>
      <c r="C33" s="61"/>
      <c r="D33" s="11">
        <v>1</v>
      </c>
      <c r="E33" s="11">
        <v>1</v>
      </c>
      <c r="F33" s="11">
        <v>2</v>
      </c>
      <c r="G33" s="16">
        <f t="shared" si="0"/>
        <v>16</v>
      </c>
      <c r="H33" s="11">
        <v>1</v>
      </c>
      <c r="I33" s="47">
        <f t="shared" si="1"/>
        <v>16</v>
      </c>
      <c r="J33" s="49"/>
      <c r="K33" s="7"/>
    </row>
    <row r="34" spans="1:10" ht="12.75">
      <c r="A34" s="55" t="s">
        <v>17</v>
      </c>
      <c r="B34" s="61"/>
      <c r="C34" s="61"/>
      <c r="D34" s="12">
        <v>1</v>
      </c>
      <c r="E34" s="12">
        <v>2</v>
      </c>
      <c r="F34" s="12">
        <v>2</v>
      </c>
      <c r="G34" s="16">
        <f t="shared" si="0"/>
        <v>32</v>
      </c>
      <c r="H34" s="11">
        <v>1</v>
      </c>
      <c r="I34" s="47">
        <f t="shared" si="1"/>
        <v>32</v>
      </c>
      <c r="J34" s="28"/>
    </row>
    <row r="35" spans="1:10" ht="12.75">
      <c r="A35" s="108" t="s">
        <v>18</v>
      </c>
      <c r="B35" s="62"/>
      <c r="C35" s="62"/>
      <c r="D35" s="12">
        <v>1</v>
      </c>
      <c r="E35" s="12">
        <v>1</v>
      </c>
      <c r="F35" s="12">
        <v>1</v>
      </c>
      <c r="G35" s="16">
        <f t="shared" si="0"/>
        <v>8</v>
      </c>
      <c r="H35" s="11">
        <v>1</v>
      </c>
      <c r="I35" s="47">
        <f t="shared" si="1"/>
        <v>8</v>
      </c>
      <c r="J35" s="84">
        <f>SUM(I28:I36)</f>
        <v>328</v>
      </c>
    </row>
    <row r="36" spans="1:10" ht="12.75">
      <c r="A36" s="108" t="s">
        <v>5</v>
      </c>
      <c r="B36" s="62"/>
      <c r="C36" s="62"/>
      <c r="D36" s="12">
        <v>2</v>
      </c>
      <c r="E36" s="12">
        <v>1</v>
      </c>
      <c r="F36" s="12">
        <v>2</v>
      </c>
      <c r="G36" s="16">
        <f t="shared" si="0"/>
        <v>32</v>
      </c>
      <c r="H36" s="11">
        <v>1</v>
      </c>
      <c r="I36" s="47">
        <f t="shared" si="1"/>
        <v>32</v>
      </c>
      <c r="J36" s="67">
        <f>J35*C4</f>
        <v>30504</v>
      </c>
    </row>
    <row r="37" spans="1:10" ht="13.5" thickBot="1">
      <c r="A37" s="33"/>
      <c r="B37" s="37"/>
      <c r="C37" s="37"/>
      <c r="D37" s="42"/>
      <c r="E37" s="32"/>
      <c r="F37" s="32"/>
      <c r="G37" s="20"/>
      <c r="H37" s="18"/>
      <c r="I37" s="17"/>
      <c r="J37" s="83"/>
    </row>
    <row r="38" spans="1:11" s="1" customFormat="1" ht="13.5" thickBot="1">
      <c r="A38" s="53" t="s">
        <v>36</v>
      </c>
      <c r="B38" s="87"/>
      <c r="C38" s="87"/>
      <c r="D38" s="88"/>
      <c r="E38" s="89"/>
      <c r="F38" s="89"/>
      <c r="G38" s="89"/>
      <c r="H38" s="89"/>
      <c r="I38" s="90"/>
      <c r="J38" s="52"/>
      <c r="K38" s="7"/>
    </row>
    <row r="39" spans="1:11" s="1" customFormat="1" ht="12.75">
      <c r="A39" s="54" t="s">
        <v>29</v>
      </c>
      <c r="B39" s="105">
        <v>38476</v>
      </c>
      <c r="C39" s="105">
        <v>38485</v>
      </c>
      <c r="D39" s="10"/>
      <c r="E39" s="11"/>
      <c r="F39" s="11"/>
      <c r="G39" s="11"/>
      <c r="H39" s="11"/>
      <c r="I39" s="49"/>
      <c r="J39" s="85"/>
      <c r="K39" s="7"/>
    </row>
    <row r="40" spans="1:11" s="1" customFormat="1" ht="12.75">
      <c r="A40" s="55" t="s">
        <v>35</v>
      </c>
      <c r="B40" s="30"/>
      <c r="C40" s="30"/>
      <c r="D40" s="10">
        <v>8</v>
      </c>
      <c r="E40" s="11">
        <v>1</v>
      </c>
      <c r="F40" s="11">
        <v>2</v>
      </c>
      <c r="G40" s="11">
        <f>F40*D40*8</f>
        <v>128</v>
      </c>
      <c r="H40" s="11">
        <v>1</v>
      </c>
      <c r="I40" s="51">
        <f>H40*G40</f>
        <v>128</v>
      </c>
      <c r="J40" s="84">
        <f>I40</f>
        <v>128</v>
      </c>
      <c r="K40" s="7"/>
    </row>
    <row r="41" spans="1:11" s="1" customFormat="1" ht="13.5" thickBot="1">
      <c r="A41" s="56"/>
      <c r="B41" s="58"/>
      <c r="C41" s="58"/>
      <c r="D41" s="42"/>
      <c r="E41" s="32"/>
      <c r="F41" s="57"/>
      <c r="G41" s="32"/>
      <c r="H41" s="32"/>
      <c r="I41" s="50"/>
      <c r="J41" s="9">
        <f>J40*C4</f>
        <v>11904</v>
      </c>
      <c r="K41" s="7"/>
    </row>
    <row r="42" spans="1:10" ht="13.5" thickBot="1">
      <c r="A42" s="107" t="s">
        <v>42</v>
      </c>
      <c r="B42" s="43"/>
      <c r="C42" s="43"/>
      <c r="D42" s="44">
        <f>SUM(D43:D45)</f>
        <v>1</v>
      </c>
      <c r="E42" s="25"/>
      <c r="F42" s="25"/>
      <c r="G42" s="25"/>
      <c r="H42" s="44"/>
      <c r="I42" s="25"/>
      <c r="J42" s="50"/>
    </row>
    <row r="43" spans="1:10" ht="12.75">
      <c r="A43" s="108"/>
      <c r="B43" s="31"/>
      <c r="C43" s="31"/>
      <c r="D43" s="12"/>
      <c r="E43" s="12"/>
      <c r="F43" s="12"/>
      <c r="G43" s="49"/>
      <c r="H43" s="86"/>
      <c r="I43" s="86"/>
      <c r="J43" s="65"/>
    </row>
    <row r="44" spans="1:10" ht="12.75">
      <c r="A44" s="109" t="s">
        <v>27</v>
      </c>
      <c r="B44" s="106">
        <v>38488</v>
      </c>
      <c r="C44" s="106">
        <v>38488</v>
      </c>
      <c r="D44" s="48">
        <v>1</v>
      </c>
      <c r="E44" s="12">
        <v>1</v>
      </c>
      <c r="F44" s="12">
        <v>2</v>
      </c>
      <c r="G44" s="49">
        <f>F44*E44*D44*8</f>
        <v>16</v>
      </c>
      <c r="H44" s="11">
        <v>1</v>
      </c>
      <c r="I44" s="12">
        <f>H44*G44</f>
        <v>16</v>
      </c>
      <c r="J44" s="65">
        <f>I44</f>
        <v>16</v>
      </c>
    </row>
    <row r="45" spans="1:10" ht="12.75">
      <c r="A45" s="108" t="s">
        <v>28</v>
      </c>
      <c r="B45" s="31"/>
      <c r="C45" s="31"/>
      <c r="D45" s="12"/>
      <c r="E45" s="12"/>
      <c r="F45" s="12"/>
      <c r="G45" s="49"/>
      <c r="H45" s="12"/>
      <c r="I45" s="12"/>
      <c r="J45" s="67">
        <f>J44*C4</f>
        <v>1488</v>
      </c>
    </row>
    <row r="46" spans="1:10" ht="13.5" thickBot="1">
      <c r="A46" s="110"/>
      <c r="B46" s="45"/>
      <c r="C46" s="45"/>
      <c r="D46" s="18"/>
      <c r="E46" s="18"/>
      <c r="F46" s="18"/>
      <c r="G46" s="21"/>
      <c r="H46" s="18"/>
      <c r="I46" s="18"/>
      <c r="J46" s="66"/>
    </row>
    <row r="47" spans="1:5" ht="12.75">
      <c r="A47" s="63"/>
      <c r="B47" s="98">
        <f>J16</f>
        <v>44640</v>
      </c>
      <c r="C47" s="162" t="s">
        <v>41</v>
      </c>
      <c r="D47" s="15"/>
      <c r="E47" s="15"/>
    </row>
    <row r="48" spans="1:5" ht="12.75">
      <c r="A48" s="95"/>
      <c r="B48" s="99">
        <f>J25</f>
        <v>49104</v>
      </c>
      <c r="C48" s="163" t="s">
        <v>40</v>
      </c>
      <c r="D48" s="15"/>
      <c r="E48" s="15"/>
    </row>
    <row r="49" spans="1:5" ht="12.75">
      <c r="A49" s="96"/>
      <c r="B49" s="99">
        <f>J36</f>
        <v>30504</v>
      </c>
      <c r="C49" s="163" t="s">
        <v>39</v>
      </c>
      <c r="D49" s="15"/>
      <c r="E49" s="15"/>
    </row>
    <row r="50" spans="1:5" ht="12.75">
      <c r="A50" s="95"/>
      <c r="B50" s="99">
        <f>J41</f>
        <v>11904</v>
      </c>
      <c r="C50" s="163" t="s">
        <v>36</v>
      </c>
      <c r="D50" s="15"/>
      <c r="E50" s="15"/>
    </row>
    <row r="51" spans="1:5" ht="12.75">
      <c r="A51" s="137"/>
      <c r="B51" s="99">
        <f>J64</f>
        <v>45180</v>
      </c>
      <c r="C51" s="163" t="s">
        <v>52</v>
      </c>
      <c r="D51" s="15"/>
      <c r="E51" s="15"/>
    </row>
    <row r="52" spans="1:5" ht="12.75">
      <c r="A52" s="137"/>
      <c r="B52" s="99">
        <f>J10</f>
        <v>126273.6</v>
      </c>
      <c r="C52" s="163" t="s">
        <v>62</v>
      </c>
      <c r="D52" s="15"/>
      <c r="E52" s="15"/>
    </row>
    <row r="53" spans="1:5" ht="13.5" thickBot="1">
      <c r="A53" s="97"/>
      <c r="B53" s="100">
        <f>J45</f>
        <v>1488</v>
      </c>
      <c r="C53" s="164" t="s">
        <v>38</v>
      </c>
      <c r="D53" s="15"/>
      <c r="E53" s="15"/>
    </row>
    <row r="54" spans="2:3" ht="12.75">
      <c r="B54" s="101"/>
      <c r="C54" s="102"/>
    </row>
    <row r="55" spans="1:11" s="94" customFormat="1" ht="16.5" thickBot="1">
      <c r="A55" s="91"/>
      <c r="B55" s="103">
        <f>SUM(B47:B54)</f>
        <v>309093.6</v>
      </c>
      <c r="C55" s="104" t="s">
        <v>19</v>
      </c>
      <c r="D55" s="92"/>
      <c r="E55" s="92"/>
      <c r="F55" s="92"/>
      <c r="G55" s="92"/>
      <c r="H55" s="92"/>
      <c r="I55" s="92"/>
      <c r="J55" s="92"/>
      <c r="K55" s="93"/>
    </row>
    <row r="56" ht="13.5" thickBot="1"/>
    <row r="57" spans="1:11" s="145" customFormat="1" ht="12.75">
      <c r="A57" s="142" t="s">
        <v>46</v>
      </c>
      <c r="B57" s="27" t="s">
        <v>52</v>
      </c>
      <c r="C57" s="142"/>
      <c r="D57" s="2"/>
      <c r="E57" s="2" t="s">
        <v>50</v>
      </c>
      <c r="F57" s="2" t="s">
        <v>51</v>
      </c>
      <c r="G57" s="51"/>
      <c r="H57" s="4"/>
      <c r="I57" s="143"/>
      <c r="J57" s="143"/>
      <c r="K57" s="144"/>
    </row>
    <row r="58" spans="1:11" s="145" customFormat="1" ht="13.5" thickBot="1">
      <c r="A58" s="29"/>
      <c r="B58" s="121" t="s">
        <v>54</v>
      </c>
      <c r="C58" s="29"/>
      <c r="D58" s="3"/>
      <c r="E58" s="3" t="s">
        <v>22</v>
      </c>
      <c r="F58" s="3" t="s">
        <v>23</v>
      </c>
      <c r="G58" s="51"/>
      <c r="H58" s="4"/>
      <c r="I58" s="143"/>
      <c r="J58" s="143"/>
      <c r="K58" s="144"/>
    </row>
    <row r="59" spans="1:8" ht="12.75">
      <c r="A59" s="138" t="s">
        <v>47</v>
      </c>
      <c r="B59" s="140">
        <v>9000</v>
      </c>
      <c r="C59" s="138"/>
      <c r="D59" s="12"/>
      <c r="E59" s="12"/>
      <c r="F59" s="12"/>
      <c r="G59" s="49"/>
      <c r="H59" s="15"/>
    </row>
    <row r="60" spans="1:8" ht="12.75">
      <c r="A60" s="138" t="s">
        <v>48</v>
      </c>
      <c r="B60" s="140"/>
      <c r="C60" s="138"/>
      <c r="D60" s="12"/>
      <c r="E60" s="12">
        <v>200</v>
      </c>
      <c r="F60" s="12">
        <v>120</v>
      </c>
      <c r="G60" s="49"/>
      <c r="H60" s="15"/>
    </row>
    <row r="61" spans="1:8" ht="12.75">
      <c r="A61" s="138" t="s">
        <v>49</v>
      </c>
      <c r="B61" s="140"/>
      <c r="C61" s="138"/>
      <c r="D61" s="12"/>
      <c r="E61" s="12"/>
      <c r="F61" s="12">
        <v>40</v>
      </c>
      <c r="G61" s="49"/>
      <c r="H61" s="15"/>
    </row>
    <row r="62" spans="1:8" ht="13.5" thickBot="1">
      <c r="A62" s="138" t="s">
        <v>53</v>
      </c>
      <c r="B62" s="140">
        <v>1000</v>
      </c>
      <c r="C62" s="138"/>
      <c r="D62" s="12"/>
      <c r="E62" s="12"/>
      <c r="F62" s="12"/>
      <c r="G62" s="49"/>
      <c r="H62" s="15"/>
    </row>
    <row r="63" spans="1:10" ht="12.75">
      <c r="A63" s="138"/>
      <c r="B63" s="140"/>
      <c r="C63" s="138"/>
      <c r="D63" s="12"/>
      <c r="E63" s="12"/>
      <c r="F63" s="12"/>
      <c r="G63" s="167"/>
      <c r="H63" s="169"/>
      <c r="I63" s="148"/>
      <c r="J63" s="74"/>
    </row>
    <row r="64" spans="1:10" ht="12.75">
      <c r="A64" s="146" t="s">
        <v>55</v>
      </c>
      <c r="B64" s="165">
        <f>SUM(B59:B63)</f>
        <v>10000</v>
      </c>
      <c r="C64" s="166"/>
      <c r="D64" s="86"/>
      <c r="E64" s="86">
        <f>SUM(E60:E63)</f>
        <v>200</v>
      </c>
      <c r="F64" s="86">
        <f>SUM(F60:F63)</f>
        <v>160</v>
      </c>
      <c r="G64" s="168"/>
      <c r="H64" s="170"/>
      <c r="I64" s="149" t="s">
        <v>19</v>
      </c>
      <c r="J64" s="152">
        <f>F65+E65+B64</f>
        <v>45180</v>
      </c>
    </row>
    <row r="65" spans="1:10" ht="13.5" thickBot="1">
      <c r="A65" s="139"/>
      <c r="B65" s="141"/>
      <c r="C65" s="139"/>
      <c r="D65" s="18"/>
      <c r="E65" s="147">
        <f>E64*C3</f>
        <v>20300</v>
      </c>
      <c r="F65" s="147">
        <f>F64*C4</f>
        <v>14880</v>
      </c>
      <c r="G65" s="21"/>
      <c r="H65" s="171"/>
      <c r="I65" s="150"/>
      <c r="J65" s="151"/>
    </row>
  </sheetData>
  <printOptions/>
  <pageMargins left="0.75" right="0.75" top="1" bottom="1" header="0.5" footer="0.5"/>
  <pageSetup horizontalDpi="300" verticalDpi="300" orientation="portrait" scale="50" r:id="rId1"/>
  <headerFooter alignWithMargins="0">
    <oddHeader>&amp;LJ.H. Chrzanowski&amp;C&amp;"Arial,Bold"&amp;14TRC Fabrication Plan [Through Completion]&amp;RMarch 21, 2005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jchrzanowski</cp:lastModifiedBy>
  <cp:lastPrinted>2005-03-21T18:12:26Z</cp:lastPrinted>
  <dcterms:created xsi:type="dcterms:W3CDTF">2003-03-28T13:53:34Z</dcterms:created>
  <dcterms:modified xsi:type="dcterms:W3CDTF">2005-03-21T18:12:33Z</dcterms:modified>
  <cp:category/>
  <cp:version/>
  <cp:contentType/>
  <cp:contentStatus/>
</cp:coreProperties>
</file>