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5525" windowHeight="9705" tabRatio="703" activeTab="0"/>
  </bookViews>
  <sheets>
    <sheet name="Turn to Turn Standoff" sheetId="1" r:id="rId1"/>
    <sheet name="Ground Plane Standoff" sheetId="2" r:id="rId2"/>
    <sheet name="Insulation Build Up" sheetId="3" r:id="rId3"/>
  </sheets>
  <definedNames/>
  <calcPr fullCalcOnLoad="1"/>
</workbook>
</file>

<file path=xl/sharedStrings.xml><?xml version="1.0" encoding="utf-8"?>
<sst xmlns="http://schemas.openxmlformats.org/spreadsheetml/2006/main" count="191" uniqueCount="63">
  <si>
    <t>PF1</t>
  </si>
  <si>
    <t>PF2</t>
  </si>
  <si>
    <t>PF5</t>
  </si>
  <si>
    <t>PF6</t>
  </si>
  <si>
    <t>TF</t>
  </si>
  <si>
    <t>KV</t>
  </si>
  <si>
    <t>Insulation Build Up</t>
  </si>
  <si>
    <t>1/2 Lap Layer of Kapton</t>
  </si>
  <si>
    <t>1/2 Lap Layer Dry Glass</t>
  </si>
  <si>
    <t>Kapton</t>
  </si>
  <si>
    <t>Adhesive</t>
  </si>
  <si>
    <t>Glass</t>
  </si>
  <si>
    <t>Inches</t>
  </si>
  <si>
    <t>(Operating Volatage x 2) + 1</t>
  </si>
  <si>
    <t>PF3</t>
  </si>
  <si>
    <t>PF4</t>
  </si>
  <si>
    <t>Thickness</t>
  </si>
  <si>
    <t>Dielectric Strength</t>
  </si>
  <si>
    <t>Operating 
Voltage (KV)</t>
  </si>
  <si>
    <t>Maintenance Field Test Voltage (KV)</t>
  </si>
  <si>
    <t>Manufacturing Test Voltage (KV)</t>
  </si>
  <si>
    <t>Design Volatge Standoff (KV)</t>
  </si>
  <si>
    <t>Maintenance Test Voltage
 x 1.5</t>
  </si>
  <si>
    <t>Manufacturing Test Voltage
 x 1.5</t>
  </si>
  <si>
    <t>Turn to Turn Glass Thickness</t>
  </si>
  <si>
    <t>Coil Turn to Turn Long Term Break Down (90V/mil)</t>
  </si>
  <si>
    <t>Coil Turn to Turn per CTD Test (1.9KV/mil)</t>
  </si>
  <si>
    <t>Turn to Turn (KV)</t>
  </si>
  <si>
    <t>KV per Mil Glass</t>
  </si>
  <si>
    <t>NCSX Coil Voltage Standoff Requirements Turn to Turn</t>
  </si>
  <si>
    <t>Ground Wrap Long Term Break Down</t>
  </si>
  <si>
    <t>Standoff to Ground KV</t>
  </si>
  <si>
    <t>Ground Wrap PF1-PF3, PF5, &amp;PF6</t>
  </si>
  <si>
    <t>NCSX Coil Voltage Standoff Requirements Ground Plane</t>
  </si>
  <si>
    <t>Divide Total Voltage By:</t>
  </si>
  <si>
    <t>Twenty One 1/2 Lap Layers Dry Glass</t>
  </si>
  <si>
    <t>x 21</t>
  </si>
  <si>
    <t>Ground Wrap PF4</t>
  </si>
  <si>
    <t>Ground Wrap TF</t>
  </si>
  <si>
    <t>1/2 Lap Layer Kapton</t>
  </si>
  <si>
    <r>
      <t xml:space="preserve">Safety Factor
</t>
    </r>
    <r>
      <rPr>
        <b/>
        <sz val="12"/>
        <rFont val="Arial"/>
        <family val="2"/>
      </rPr>
      <t>(Break Down Voltage / Design Voltage Standoff Requirement)</t>
    </r>
  </si>
  <si>
    <t>PF Turn Insulaton</t>
  </si>
  <si>
    <t>TF Turn Insulaton</t>
  </si>
  <si>
    <t># Of Dielectric Boundaries</t>
  </si>
  <si>
    <t xml:space="preserve">note: = #coils x #Boundaries for all upper and lower coils in series Except for  PF5 </t>
  </si>
  <si>
    <r>
      <t xml:space="preserve">PF1
</t>
    </r>
    <r>
      <rPr>
        <b/>
        <sz val="10"/>
        <rFont val="Arial"/>
        <family val="2"/>
      </rPr>
      <t>Upper
&amp;Lower</t>
    </r>
  </si>
  <si>
    <r>
      <t xml:space="preserve">PF2
</t>
    </r>
    <r>
      <rPr>
        <b/>
        <sz val="10"/>
        <rFont val="Arial"/>
        <family val="2"/>
      </rPr>
      <t>Upper
&amp;Lower</t>
    </r>
  </si>
  <si>
    <r>
      <t xml:space="preserve">PF3
</t>
    </r>
    <r>
      <rPr>
        <b/>
        <sz val="10"/>
        <rFont val="Arial"/>
        <family val="2"/>
      </rPr>
      <t>Upper
&amp;Lower</t>
    </r>
  </si>
  <si>
    <r>
      <t xml:space="preserve">PF4
</t>
    </r>
    <r>
      <rPr>
        <b/>
        <sz val="10"/>
        <rFont val="Arial"/>
        <family val="2"/>
      </rPr>
      <t>Upper
&amp;Lower</t>
    </r>
  </si>
  <si>
    <r>
      <t xml:space="preserve">PF5
</t>
    </r>
    <r>
      <rPr>
        <b/>
        <sz val="10"/>
        <rFont val="Arial"/>
        <family val="2"/>
      </rPr>
      <t>Upper</t>
    </r>
  </si>
  <si>
    <r>
      <t xml:space="preserve">PF5
</t>
    </r>
    <r>
      <rPr>
        <b/>
        <sz val="10"/>
        <rFont val="Arial"/>
        <family val="2"/>
      </rPr>
      <t>Lower</t>
    </r>
  </si>
  <si>
    <r>
      <t xml:space="preserve">PF6
</t>
    </r>
    <r>
      <rPr>
        <b/>
        <sz val="10"/>
        <rFont val="Arial"/>
        <family val="2"/>
      </rPr>
      <t>Upper
&amp;Lower</t>
    </r>
  </si>
  <si>
    <t>per coil for coils in series</t>
  </si>
  <si>
    <t>Ground + Turn Insulation</t>
  </si>
  <si>
    <t>Standoff For Lead Stems KV</t>
  </si>
  <si>
    <t>Lead Stems,  All</t>
  </si>
  <si>
    <t>Coil Turn to Turn Long Term Break Down (90V/mil+Kapton)</t>
  </si>
  <si>
    <r>
      <t>Safety Factor Lead Stem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(Lead Stem Standoff / Design Voltage Standoff Requirement)</t>
    </r>
  </si>
  <si>
    <r>
      <t>Safety Factor to GND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(Standoff to Ground / Design Voltage Standoff Requirement)</t>
    </r>
  </si>
  <si>
    <t>TF 3/8"</t>
  </si>
  <si>
    <t>**</t>
  </si>
  <si>
    <t>** During Field Hi Pot Turn to Turn Voltage potential is ZERO</t>
  </si>
  <si>
    <t>x 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</si>
</sst>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27.00390625" style="1" customWidth="1"/>
    <col min="2" max="2" width="25.140625" style="1" customWidth="1"/>
    <col min="3" max="3" width="8.140625" style="2" customWidth="1"/>
    <col min="4" max="5" width="8.28125" style="2" customWidth="1"/>
    <col min="6" max="6" width="9.00390625" style="2" customWidth="1"/>
    <col min="7" max="7" width="8.140625" style="2" customWidth="1"/>
    <col min="8" max="9" width="8.421875" style="2" customWidth="1"/>
    <col min="10" max="10" width="8.140625" style="2" customWidth="1"/>
    <col min="11" max="16384" width="9.140625" style="3" customWidth="1"/>
  </cols>
  <sheetData>
    <row r="1" spans="1:2" ht="18">
      <c r="A1" s="32" t="s">
        <v>29</v>
      </c>
      <c r="B1" s="3"/>
    </row>
    <row r="2" spans="1:5" ht="18">
      <c r="A2" s="33">
        <v>38377</v>
      </c>
      <c r="E2" s="3"/>
    </row>
    <row r="3" spans="1:10" s="67" customFormat="1" ht="56.25">
      <c r="A3" s="38"/>
      <c r="B3" s="38"/>
      <c r="C3" s="59" t="s">
        <v>45</v>
      </c>
      <c r="D3" s="59" t="s">
        <v>46</v>
      </c>
      <c r="E3" s="59" t="s">
        <v>47</v>
      </c>
      <c r="F3" s="59" t="s">
        <v>48</v>
      </c>
      <c r="G3" s="59" t="s">
        <v>49</v>
      </c>
      <c r="H3" s="59" t="s">
        <v>50</v>
      </c>
      <c r="I3" s="59" t="s">
        <v>51</v>
      </c>
      <c r="J3" s="60" t="s">
        <v>4</v>
      </c>
    </row>
    <row r="4" spans="1:10" ht="12.75" customHeight="1">
      <c r="A4" s="38"/>
      <c r="B4" s="4"/>
      <c r="C4" s="22"/>
      <c r="D4" s="22"/>
      <c r="E4" s="22"/>
      <c r="F4" s="22"/>
      <c r="G4" s="22"/>
      <c r="H4" s="22"/>
      <c r="I4" s="22"/>
      <c r="J4" s="50"/>
    </row>
    <row r="5" spans="1:10" ht="36">
      <c r="A5" s="37" t="s">
        <v>18</v>
      </c>
      <c r="B5" s="36" t="s">
        <v>52</v>
      </c>
      <c r="C5" s="41">
        <v>2</v>
      </c>
      <c r="D5" s="41">
        <v>2</v>
      </c>
      <c r="E5" s="41">
        <v>4</v>
      </c>
      <c r="F5" s="41">
        <v>4</v>
      </c>
      <c r="G5" s="41">
        <v>2</v>
      </c>
      <c r="H5" s="41">
        <v>2</v>
      </c>
      <c r="I5" s="41">
        <v>2</v>
      </c>
      <c r="J5" s="41">
        <v>4</v>
      </c>
    </row>
    <row r="6" spans="1:10" ht="37.5" customHeight="1">
      <c r="A6" s="37" t="s">
        <v>43</v>
      </c>
      <c r="B6" s="4"/>
      <c r="C6" s="41">
        <v>2</v>
      </c>
      <c r="D6" s="41">
        <v>2</v>
      </c>
      <c r="E6" s="41">
        <v>2</v>
      </c>
      <c r="F6" s="41">
        <v>4</v>
      </c>
      <c r="G6" s="41">
        <v>2</v>
      </c>
      <c r="H6" s="41">
        <v>2</v>
      </c>
      <c r="I6" s="41">
        <v>1</v>
      </c>
      <c r="J6" s="41">
        <v>2</v>
      </c>
    </row>
    <row r="7" spans="1:10" ht="39">
      <c r="A7" s="37" t="s">
        <v>34</v>
      </c>
      <c r="B7" s="36" t="s">
        <v>44</v>
      </c>
      <c r="C7" s="41">
        <v>4</v>
      </c>
      <c r="D7" s="41">
        <v>4</v>
      </c>
      <c r="E7" s="41">
        <v>4</v>
      </c>
      <c r="F7" s="41">
        <v>8</v>
      </c>
      <c r="G7" s="41">
        <v>2</v>
      </c>
      <c r="H7" s="41">
        <v>2</v>
      </c>
      <c r="I7" s="41">
        <v>2</v>
      </c>
      <c r="J7" s="41">
        <f>18*2</f>
        <v>36</v>
      </c>
    </row>
    <row r="8" spans="1:10" ht="23.25" customHeight="1">
      <c r="A8" s="37" t="s">
        <v>27</v>
      </c>
      <c r="B8" s="4"/>
      <c r="C8" s="41">
        <f aca="true" t="shared" si="0" ref="C8:J8">C5/C7</f>
        <v>0.5</v>
      </c>
      <c r="D8" s="41">
        <f t="shared" si="0"/>
        <v>0.5</v>
      </c>
      <c r="E8" s="41">
        <f t="shared" si="0"/>
        <v>1</v>
      </c>
      <c r="F8" s="41">
        <f t="shared" si="0"/>
        <v>0.5</v>
      </c>
      <c r="G8" s="41">
        <f t="shared" si="0"/>
        <v>1</v>
      </c>
      <c r="H8" s="41">
        <f t="shared" si="0"/>
        <v>1</v>
      </c>
      <c r="I8" s="41">
        <f t="shared" si="0"/>
        <v>1</v>
      </c>
      <c r="J8" s="41">
        <f t="shared" si="0"/>
        <v>0.1111111111111111</v>
      </c>
    </row>
    <row r="9" spans="1:11" ht="36">
      <c r="A9" s="37" t="s">
        <v>19</v>
      </c>
      <c r="B9" s="63" t="s">
        <v>13</v>
      </c>
      <c r="C9" s="41">
        <f aca="true" t="shared" si="1" ref="C9:J9">C8*2+1/C7</f>
        <v>1.25</v>
      </c>
      <c r="D9" s="41">
        <f t="shared" si="1"/>
        <v>1.25</v>
      </c>
      <c r="E9" s="41">
        <f t="shared" si="1"/>
        <v>2.25</v>
      </c>
      <c r="F9" s="41">
        <f t="shared" si="1"/>
        <v>1.125</v>
      </c>
      <c r="G9" s="41">
        <f t="shared" si="1"/>
        <v>2.5</v>
      </c>
      <c r="H9" s="41">
        <f t="shared" si="1"/>
        <v>2.5</v>
      </c>
      <c r="I9" s="41">
        <f t="shared" si="1"/>
        <v>2.5</v>
      </c>
      <c r="J9" s="41">
        <f t="shared" si="1"/>
        <v>0.25</v>
      </c>
      <c r="K9" s="3" t="s">
        <v>60</v>
      </c>
    </row>
    <row r="10" spans="1:10" ht="36">
      <c r="A10" s="37" t="s">
        <v>20</v>
      </c>
      <c r="B10" s="63" t="s">
        <v>22</v>
      </c>
      <c r="C10" s="41">
        <f aca="true" t="shared" si="2" ref="C10:J11">C9*1.5</f>
        <v>1.875</v>
      </c>
      <c r="D10" s="41">
        <f t="shared" si="2"/>
        <v>1.875</v>
      </c>
      <c r="E10" s="41">
        <f t="shared" si="2"/>
        <v>3.375</v>
      </c>
      <c r="F10" s="41">
        <f t="shared" si="2"/>
        <v>1.6875</v>
      </c>
      <c r="G10" s="41">
        <f t="shared" si="2"/>
        <v>3.75</v>
      </c>
      <c r="H10" s="41">
        <f t="shared" si="2"/>
        <v>3.75</v>
      </c>
      <c r="I10" s="41">
        <f t="shared" si="2"/>
        <v>3.75</v>
      </c>
      <c r="J10" s="41">
        <f t="shared" si="2"/>
        <v>0.375</v>
      </c>
    </row>
    <row r="11" spans="1:10" ht="36">
      <c r="A11" s="37" t="s">
        <v>21</v>
      </c>
      <c r="B11" s="63" t="s">
        <v>23</v>
      </c>
      <c r="C11" s="42">
        <f t="shared" si="2"/>
        <v>2.8125</v>
      </c>
      <c r="D11" s="42">
        <f t="shared" si="2"/>
        <v>2.8125</v>
      </c>
      <c r="E11" s="42">
        <f t="shared" si="2"/>
        <v>5.0625</v>
      </c>
      <c r="F11" s="42">
        <f t="shared" si="2"/>
        <v>2.53125</v>
      </c>
      <c r="G11" s="42">
        <f t="shared" si="2"/>
        <v>5.625</v>
      </c>
      <c r="H11" s="42">
        <f t="shared" si="2"/>
        <v>5.625</v>
      </c>
      <c r="I11" s="42">
        <f t="shared" si="2"/>
        <v>5.625</v>
      </c>
      <c r="J11" s="42">
        <f t="shared" si="2"/>
        <v>0.5625</v>
      </c>
    </row>
    <row r="12" spans="1:10" ht="11.25" customHeight="1">
      <c r="A12" s="39"/>
      <c r="C12" s="43"/>
      <c r="D12" s="43"/>
      <c r="E12" s="43"/>
      <c r="F12" s="43"/>
      <c r="G12" s="43"/>
      <c r="H12" s="43"/>
      <c r="I12" s="43"/>
      <c r="J12" s="43"/>
    </row>
    <row r="13" spans="1:10" ht="36">
      <c r="A13" s="37" t="s">
        <v>24</v>
      </c>
      <c r="B13" s="4"/>
      <c r="C13" s="45">
        <f aca="true" t="shared" si="3" ref="C13:I13">0.007*6*2</f>
        <v>0.084</v>
      </c>
      <c r="D13" s="45">
        <f t="shared" si="3"/>
        <v>0.084</v>
      </c>
      <c r="E13" s="45">
        <f t="shared" si="3"/>
        <v>0.084</v>
      </c>
      <c r="F13" s="45">
        <f t="shared" si="3"/>
        <v>0.084</v>
      </c>
      <c r="G13" s="45">
        <f t="shared" si="3"/>
        <v>0.084</v>
      </c>
      <c r="H13" s="45">
        <f t="shared" si="3"/>
        <v>0.084</v>
      </c>
      <c r="I13" s="45">
        <f t="shared" si="3"/>
        <v>0.084</v>
      </c>
      <c r="J13" s="45">
        <v>0.098</v>
      </c>
    </row>
    <row r="14" spans="1:10" ht="54">
      <c r="A14" s="37" t="s">
        <v>25</v>
      </c>
      <c r="B14" s="4"/>
      <c r="C14" s="42">
        <f aca="true" t="shared" si="4" ref="C14:I14">C13*90</f>
        <v>7.5600000000000005</v>
      </c>
      <c r="D14" s="42">
        <f t="shared" si="4"/>
        <v>7.5600000000000005</v>
      </c>
      <c r="E14" s="42">
        <f t="shared" si="4"/>
        <v>7.5600000000000005</v>
      </c>
      <c r="F14" s="42">
        <f t="shared" si="4"/>
        <v>7.5600000000000005</v>
      </c>
      <c r="G14" s="42">
        <f t="shared" si="4"/>
        <v>7.5600000000000005</v>
      </c>
      <c r="H14" s="42">
        <f t="shared" si="4"/>
        <v>7.5600000000000005</v>
      </c>
      <c r="I14" s="42">
        <f t="shared" si="4"/>
        <v>7.5600000000000005</v>
      </c>
      <c r="J14" s="42">
        <f>'Insulation Build Up'!E25*2</f>
        <v>23.160000000000007</v>
      </c>
    </row>
    <row r="15" spans="1:10" ht="39.75" customHeight="1">
      <c r="A15" s="37" t="s">
        <v>26</v>
      </c>
      <c r="B15" s="4"/>
      <c r="C15" s="58">
        <f aca="true" t="shared" si="5" ref="C15:I15">C13*1900</f>
        <v>159.60000000000002</v>
      </c>
      <c r="D15" s="58">
        <f t="shared" si="5"/>
        <v>159.60000000000002</v>
      </c>
      <c r="E15" s="58">
        <f t="shared" si="5"/>
        <v>159.60000000000002</v>
      </c>
      <c r="F15" s="58">
        <f t="shared" si="5"/>
        <v>159.60000000000002</v>
      </c>
      <c r="G15" s="58">
        <f>G13*1900</f>
        <v>159.60000000000002</v>
      </c>
      <c r="H15" s="58">
        <f t="shared" si="5"/>
        <v>159.60000000000002</v>
      </c>
      <c r="I15" s="58">
        <f t="shared" si="5"/>
        <v>159.60000000000002</v>
      </c>
      <c r="J15" s="58">
        <f>J13*1900+7.8</f>
        <v>194.00000000000003</v>
      </c>
    </row>
    <row r="16" spans="1:10" s="7" customFormat="1" ht="65.25">
      <c r="A16" s="37" t="s">
        <v>40</v>
      </c>
      <c r="B16" s="51"/>
      <c r="C16" s="57">
        <f>C14/C11</f>
        <v>2.688</v>
      </c>
      <c r="D16" s="57">
        <f aca="true" t="shared" si="6" ref="D16:J16">D14/D11</f>
        <v>2.688</v>
      </c>
      <c r="E16" s="57">
        <f t="shared" si="6"/>
        <v>1.4933333333333334</v>
      </c>
      <c r="F16" s="57">
        <f t="shared" si="6"/>
        <v>2.986666666666667</v>
      </c>
      <c r="G16" s="57">
        <f>G14/G11</f>
        <v>1.344</v>
      </c>
      <c r="H16" s="57">
        <f t="shared" si="6"/>
        <v>1.344</v>
      </c>
      <c r="I16" s="57">
        <f t="shared" si="6"/>
        <v>1.344</v>
      </c>
      <c r="J16" s="57">
        <f t="shared" si="6"/>
        <v>41.173333333333346</v>
      </c>
    </row>
    <row r="17" ht="18">
      <c r="A17" s="40"/>
    </row>
    <row r="18" ht="18">
      <c r="A18" s="67" t="s">
        <v>61</v>
      </c>
    </row>
    <row r="19" ht="18">
      <c r="A19" s="40"/>
    </row>
    <row r="20" ht="18">
      <c r="A20" s="40"/>
    </row>
    <row r="21" ht="18">
      <c r="A21" s="40"/>
    </row>
    <row r="22" ht="18">
      <c r="A22" s="40"/>
    </row>
  </sheetData>
  <printOptions/>
  <pageMargins left="0.75" right="0.75" top="0.57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2" sqref="I12"/>
    </sheetView>
  </sheetViews>
  <sheetFormatPr defaultColWidth="9.140625" defaultRowHeight="12.75"/>
  <cols>
    <col min="1" max="1" width="31.8515625" style="0" customWidth="1"/>
    <col min="2" max="2" width="24.140625" style="0" customWidth="1"/>
    <col min="3" max="8" width="8.421875" style="0" bestFit="1" customWidth="1"/>
    <col min="9" max="9" width="10.421875" style="0" customWidth="1"/>
  </cols>
  <sheetData>
    <row r="1" spans="1:9" ht="18">
      <c r="A1" s="32" t="s">
        <v>33</v>
      </c>
      <c r="B1" s="3"/>
      <c r="C1" s="2"/>
      <c r="D1" s="2"/>
      <c r="E1" s="2"/>
      <c r="F1" s="2"/>
      <c r="G1" s="2"/>
      <c r="H1" s="2"/>
      <c r="I1" s="2"/>
    </row>
    <row r="2" spans="1:9" ht="18">
      <c r="A2" s="33">
        <v>38379</v>
      </c>
      <c r="B2" s="1"/>
      <c r="C2" s="2"/>
      <c r="D2" s="2"/>
      <c r="E2" s="3"/>
      <c r="F2" s="2"/>
      <c r="G2" s="2"/>
      <c r="H2" s="2"/>
      <c r="I2" s="2"/>
    </row>
    <row r="3" spans="1:9" ht="18">
      <c r="A3" s="4"/>
      <c r="B3" s="4"/>
      <c r="C3" s="22" t="s">
        <v>0</v>
      </c>
      <c r="D3" s="22" t="s">
        <v>1</v>
      </c>
      <c r="E3" s="22" t="s">
        <v>14</v>
      </c>
      <c r="F3" s="22" t="s">
        <v>15</v>
      </c>
      <c r="G3" s="22" t="s">
        <v>2</v>
      </c>
      <c r="H3" s="22" t="s">
        <v>3</v>
      </c>
      <c r="I3" s="22" t="s">
        <v>59</v>
      </c>
    </row>
    <row r="4" spans="1:9" ht="18">
      <c r="A4" s="38"/>
      <c r="B4" s="4"/>
      <c r="C4" s="22"/>
      <c r="D4" s="22"/>
      <c r="E4" s="22"/>
      <c r="F4" s="22"/>
      <c r="G4" s="22"/>
      <c r="H4" s="22"/>
      <c r="I4" s="22"/>
    </row>
    <row r="5" spans="1:9" ht="31.5">
      <c r="A5" s="61" t="s">
        <v>18</v>
      </c>
      <c r="B5" s="4"/>
      <c r="C5" s="41">
        <v>2</v>
      </c>
      <c r="D5" s="41">
        <v>2</v>
      </c>
      <c r="E5" s="41">
        <v>4</v>
      </c>
      <c r="F5" s="41">
        <v>4</v>
      </c>
      <c r="G5" s="41">
        <v>2</v>
      </c>
      <c r="H5" s="41">
        <v>2</v>
      </c>
      <c r="I5" s="41">
        <v>4</v>
      </c>
    </row>
    <row r="6" spans="1:9" ht="31.5">
      <c r="A6" s="61" t="s">
        <v>19</v>
      </c>
      <c r="B6" s="63" t="s">
        <v>13</v>
      </c>
      <c r="C6" s="41">
        <f>C5*2+1</f>
        <v>5</v>
      </c>
      <c r="D6" s="41">
        <f aca="true" t="shared" si="0" ref="D6:I6">D5*2+1</f>
        <v>5</v>
      </c>
      <c r="E6" s="41">
        <f t="shared" si="0"/>
        <v>9</v>
      </c>
      <c r="F6" s="41">
        <f t="shared" si="0"/>
        <v>9</v>
      </c>
      <c r="G6" s="41">
        <f t="shared" si="0"/>
        <v>5</v>
      </c>
      <c r="H6" s="41">
        <f t="shared" si="0"/>
        <v>5</v>
      </c>
      <c r="I6" s="41">
        <f t="shared" si="0"/>
        <v>9</v>
      </c>
    </row>
    <row r="7" spans="1:9" ht="31.5">
      <c r="A7" s="61" t="s">
        <v>20</v>
      </c>
      <c r="B7" s="63" t="s">
        <v>22</v>
      </c>
      <c r="C7" s="41">
        <f aca="true" t="shared" si="1" ref="C7:I8">C6*1.5</f>
        <v>7.5</v>
      </c>
      <c r="D7" s="41">
        <f t="shared" si="1"/>
        <v>7.5</v>
      </c>
      <c r="E7" s="41">
        <f t="shared" si="1"/>
        <v>13.5</v>
      </c>
      <c r="F7" s="41">
        <f t="shared" si="1"/>
        <v>13.5</v>
      </c>
      <c r="G7" s="41">
        <f t="shared" si="1"/>
        <v>7.5</v>
      </c>
      <c r="H7" s="41">
        <f t="shared" si="1"/>
        <v>7.5</v>
      </c>
      <c r="I7" s="41">
        <f t="shared" si="1"/>
        <v>13.5</v>
      </c>
    </row>
    <row r="8" spans="1:9" ht="31.5">
      <c r="A8" s="61" t="s">
        <v>21</v>
      </c>
      <c r="B8" s="63" t="s">
        <v>23</v>
      </c>
      <c r="C8" s="42">
        <f t="shared" si="1"/>
        <v>11.25</v>
      </c>
      <c r="D8" s="42">
        <f t="shared" si="1"/>
        <v>11.25</v>
      </c>
      <c r="E8" s="42">
        <f t="shared" si="1"/>
        <v>20.25</v>
      </c>
      <c r="F8" s="42">
        <f t="shared" si="1"/>
        <v>20.25</v>
      </c>
      <c r="G8" s="42">
        <f t="shared" si="1"/>
        <v>11.25</v>
      </c>
      <c r="H8" s="42">
        <f t="shared" si="1"/>
        <v>11.25</v>
      </c>
      <c r="I8" s="42">
        <f t="shared" si="1"/>
        <v>20.25</v>
      </c>
    </row>
    <row r="9" spans="1:9" ht="18">
      <c r="A9" s="62"/>
      <c r="B9" s="1"/>
      <c r="C9" s="43"/>
      <c r="D9" s="43"/>
      <c r="E9" s="43"/>
      <c r="F9" s="43"/>
      <c r="G9" s="43"/>
      <c r="H9" s="43"/>
      <c r="I9" s="43"/>
    </row>
    <row r="10" spans="1:9" ht="31.5">
      <c r="A10" s="61" t="s">
        <v>24</v>
      </c>
      <c r="B10" s="4"/>
      <c r="C10" s="45">
        <f aca="true" t="shared" si="2" ref="C10:H10">0.007*6*2</f>
        <v>0.084</v>
      </c>
      <c r="D10" s="45">
        <f t="shared" si="2"/>
        <v>0.084</v>
      </c>
      <c r="E10" s="45">
        <f t="shared" si="2"/>
        <v>0.084</v>
      </c>
      <c r="F10" s="45">
        <f t="shared" si="2"/>
        <v>0.084</v>
      </c>
      <c r="G10" s="45">
        <f t="shared" si="2"/>
        <v>0.084</v>
      </c>
      <c r="H10" s="45">
        <f t="shared" si="2"/>
        <v>0.084</v>
      </c>
      <c r="I10" s="45">
        <v>0.098</v>
      </c>
    </row>
    <row r="11" spans="1:9" ht="48.75" customHeight="1">
      <c r="A11" s="61" t="s">
        <v>56</v>
      </c>
      <c r="B11" s="4"/>
      <c r="C11" s="47">
        <f aca="true" t="shared" si="3" ref="C11:H11">C10*90</f>
        <v>7.5600000000000005</v>
      </c>
      <c r="D11" s="47">
        <f t="shared" si="3"/>
        <v>7.5600000000000005</v>
      </c>
      <c r="E11" s="47">
        <f t="shared" si="3"/>
        <v>7.5600000000000005</v>
      </c>
      <c r="F11" s="47">
        <f t="shared" si="3"/>
        <v>7.5600000000000005</v>
      </c>
      <c r="G11" s="47">
        <f t="shared" si="3"/>
        <v>7.5600000000000005</v>
      </c>
      <c r="H11" s="47">
        <f t="shared" si="3"/>
        <v>7.5600000000000005</v>
      </c>
      <c r="I11" s="47">
        <f>'Insulation Build Up'!E25</f>
        <v>11.580000000000004</v>
      </c>
    </row>
    <row r="12" spans="1:9" ht="36" customHeight="1">
      <c r="A12" s="66" t="s">
        <v>30</v>
      </c>
      <c r="B12" s="48"/>
      <c r="C12" s="46">
        <f>'Insulation Build Up'!E78</f>
        <v>17.52</v>
      </c>
      <c r="D12" s="46">
        <f>'Insulation Build Up'!E78</f>
        <v>17.52</v>
      </c>
      <c r="E12" s="46">
        <f>'Insulation Build Up'!E78</f>
        <v>17.52</v>
      </c>
      <c r="F12" s="46">
        <f>'Insulation Build Up'!E58</f>
        <v>25.32</v>
      </c>
      <c r="G12" s="46">
        <f>'Insulation Build Up'!E78</f>
        <v>17.52</v>
      </c>
      <c r="H12" s="46">
        <f>'Insulation Build Up'!E78</f>
        <v>17.52</v>
      </c>
      <c r="I12" s="68">
        <f>'Insulation Build Up'!E31*0.3333</f>
        <v>11.248875</v>
      </c>
    </row>
    <row r="13" spans="1:9" ht="24" customHeight="1">
      <c r="A13" s="66" t="s">
        <v>54</v>
      </c>
      <c r="B13" s="48"/>
      <c r="C13" s="64">
        <f>'Insulation Build Up'!E110</f>
        <v>40.91999999999998</v>
      </c>
      <c r="D13" s="64">
        <f>'Insulation Build Up'!E110</f>
        <v>40.91999999999998</v>
      </c>
      <c r="E13" s="64">
        <f>'Insulation Build Up'!E110</f>
        <v>40.91999999999998</v>
      </c>
      <c r="F13" s="64">
        <f>'Insulation Build Up'!E110</f>
        <v>40.91999999999998</v>
      </c>
      <c r="G13" s="64">
        <f>'Insulation Build Up'!E110</f>
        <v>40.91999999999998</v>
      </c>
      <c r="H13" s="64">
        <f>'Insulation Build Up'!E110</f>
        <v>40.91999999999998</v>
      </c>
      <c r="I13" s="64">
        <f>'Insulation Build Up'!E110</f>
        <v>40.91999999999998</v>
      </c>
    </row>
    <row r="14" spans="1:9" ht="24.75" customHeight="1">
      <c r="A14" s="66" t="s">
        <v>31</v>
      </c>
      <c r="B14" s="48" t="s">
        <v>53</v>
      </c>
      <c r="C14" s="65">
        <f aca="true" t="shared" si="4" ref="C14:H14">C12+C11</f>
        <v>25.08</v>
      </c>
      <c r="D14" s="65">
        <f t="shared" si="4"/>
        <v>25.08</v>
      </c>
      <c r="E14" s="65">
        <f t="shared" si="4"/>
        <v>25.08</v>
      </c>
      <c r="F14" s="65">
        <f t="shared" si="4"/>
        <v>32.88</v>
      </c>
      <c r="G14" s="65">
        <f t="shared" si="4"/>
        <v>25.08</v>
      </c>
      <c r="H14" s="65">
        <f t="shared" si="4"/>
        <v>25.08</v>
      </c>
      <c r="I14" s="65">
        <f>I12+I11</f>
        <v>22.828875000000004</v>
      </c>
    </row>
    <row r="15" spans="1:9" s="49" customFormat="1" ht="48" customHeight="1">
      <c r="A15" s="61" t="s">
        <v>57</v>
      </c>
      <c r="B15" s="4"/>
      <c r="C15" s="57">
        <f aca="true" t="shared" si="5" ref="C15:I15">C13/C8</f>
        <v>3.6373333333333315</v>
      </c>
      <c r="D15" s="57">
        <f t="shared" si="5"/>
        <v>3.6373333333333315</v>
      </c>
      <c r="E15" s="57">
        <f t="shared" si="5"/>
        <v>2.02074074074074</v>
      </c>
      <c r="F15" s="57">
        <f t="shared" si="5"/>
        <v>2.02074074074074</v>
      </c>
      <c r="G15" s="57">
        <f t="shared" si="5"/>
        <v>3.6373333333333315</v>
      </c>
      <c r="H15" s="57">
        <f t="shared" si="5"/>
        <v>3.6373333333333315</v>
      </c>
      <c r="I15" s="57">
        <f t="shared" si="5"/>
        <v>2.02074074074074</v>
      </c>
    </row>
    <row r="16" spans="1:9" s="49" customFormat="1" ht="46.5" customHeight="1">
      <c r="A16" s="61" t="s">
        <v>58</v>
      </c>
      <c r="B16" s="4"/>
      <c r="C16" s="57">
        <f aca="true" t="shared" si="6" ref="C16:I16">C14/C8</f>
        <v>2.2293333333333334</v>
      </c>
      <c r="D16" s="57">
        <f t="shared" si="6"/>
        <v>2.2293333333333334</v>
      </c>
      <c r="E16" s="57">
        <f t="shared" si="6"/>
        <v>1.2385185185185184</v>
      </c>
      <c r="F16" s="57">
        <f t="shared" si="6"/>
        <v>1.6237037037037039</v>
      </c>
      <c r="G16" s="57">
        <f t="shared" si="6"/>
        <v>2.2293333333333334</v>
      </c>
      <c r="H16" s="57">
        <f t="shared" si="6"/>
        <v>2.2293333333333334</v>
      </c>
      <c r="I16" s="57">
        <f t="shared" si="6"/>
        <v>1.127351851851852</v>
      </c>
    </row>
    <row r="17" ht="30.75" customHeight="1"/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25">
      <selection activeCell="I40" sqref="I40"/>
    </sheetView>
  </sheetViews>
  <sheetFormatPr defaultColWidth="9.140625" defaultRowHeight="12.75"/>
  <cols>
    <col min="1" max="1" width="26.140625" style="0" customWidth="1"/>
    <col min="2" max="2" width="15.140625" style="5" customWidth="1"/>
    <col min="3" max="3" width="12.7109375" style="6" customWidth="1"/>
    <col min="4" max="4" width="8.00390625" style="6" customWidth="1"/>
    <col min="5" max="5" width="13.421875" style="6" customWidth="1"/>
    <col min="6" max="6" width="4.00390625" style="0" customWidth="1"/>
    <col min="8" max="8" width="22.28125" style="0" customWidth="1"/>
  </cols>
  <sheetData>
    <row r="1" spans="1:8" ht="26.25" customHeight="1">
      <c r="A1" s="11" t="s">
        <v>6</v>
      </c>
      <c r="B1" s="8"/>
      <c r="C1" s="9"/>
      <c r="D1" s="9"/>
      <c r="E1" s="23"/>
      <c r="F1" s="10"/>
      <c r="G1" s="10"/>
      <c r="H1" s="10"/>
    </row>
    <row r="2" spans="1:8" ht="15">
      <c r="A2" s="10"/>
      <c r="B2" s="8"/>
      <c r="C2" s="9"/>
      <c r="D2" s="9"/>
      <c r="E2" s="9"/>
      <c r="F2" s="10"/>
      <c r="G2" s="10"/>
      <c r="H2" s="10"/>
    </row>
    <row r="3" spans="1:8" ht="15">
      <c r="A3" s="10" t="s">
        <v>28</v>
      </c>
      <c r="B3" s="8">
        <v>0.09</v>
      </c>
      <c r="C3" s="9"/>
      <c r="D3" s="9"/>
      <c r="E3" s="9"/>
      <c r="F3" s="10"/>
      <c r="G3" s="10"/>
      <c r="H3" s="10"/>
    </row>
    <row r="4" spans="1:8" ht="15">
      <c r="A4" s="10"/>
      <c r="B4" s="8"/>
      <c r="C4" s="9"/>
      <c r="D4" s="9"/>
      <c r="E4" s="9"/>
      <c r="F4" s="10"/>
      <c r="G4" s="10"/>
      <c r="H4" s="10"/>
    </row>
    <row r="5" spans="1:8" ht="31.5">
      <c r="A5" s="34" t="s">
        <v>41</v>
      </c>
      <c r="B5" s="18"/>
      <c r="C5" s="24" t="s">
        <v>16</v>
      </c>
      <c r="D5" s="24"/>
      <c r="E5" s="25" t="s">
        <v>17</v>
      </c>
      <c r="F5" s="19"/>
      <c r="G5" s="10"/>
      <c r="H5" s="10"/>
    </row>
    <row r="6" spans="1:8" ht="15">
      <c r="A6" s="15" t="s">
        <v>8</v>
      </c>
      <c r="B6" s="13" t="s">
        <v>11</v>
      </c>
      <c r="C6" s="26">
        <v>0.007</v>
      </c>
      <c r="D6" s="14"/>
      <c r="E6" s="26">
        <f>C6*1000*B3</f>
        <v>0.63</v>
      </c>
      <c r="F6" s="15"/>
      <c r="G6" s="10"/>
      <c r="H6" s="10"/>
    </row>
    <row r="7" spans="1:8" ht="15">
      <c r="A7" s="15"/>
      <c r="B7" s="13" t="s">
        <v>11</v>
      </c>
      <c r="C7" s="26">
        <v>0.007</v>
      </c>
      <c r="D7" s="14"/>
      <c r="E7" s="26">
        <f>C7*1000*B3</f>
        <v>0.63</v>
      </c>
      <c r="F7" s="15"/>
      <c r="G7" s="10"/>
      <c r="H7" s="10"/>
    </row>
    <row r="8" spans="1:8" ht="15">
      <c r="A8" s="15" t="s">
        <v>8</v>
      </c>
      <c r="B8" s="13" t="s">
        <v>11</v>
      </c>
      <c r="C8" s="26">
        <v>0.007</v>
      </c>
      <c r="D8" s="14"/>
      <c r="E8" s="26">
        <f>C8*1000*B3</f>
        <v>0.63</v>
      </c>
      <c r="F8" s="15"/>
      <c r="G8" s="10"/>
      <c r="H8" s="10"/>
    </row>
    <row r="9" spans="1:12" ht="15">
      <c r="A9" s="15"/>
      <c r="B9" s="13" t="s">
        <v>11</v>
      </c>
      <c r="C9" s="26">
        <v>0.007</v>
      </c>
      <c r="D9" s="14"/>
      <c r="E9" s="26">
        <f>C9*1000*B3</f>
        <v>0.63</v>
      </c>
      <c r="F9" s="15"/>
      <c r="G9" s="10"/>
      <c r="H9" s="19"/>
      <c r="I9" s="49"/>
      <c r="J9" s="49"/>
      <c r="K9" s="49"/>
      <c r="L9" s="49"/>
    </row>
    <row r="10" spans="1:12" ht="15.75">
      <c r="A10" s="15" t="s">
        <v>8</v>
      </c>
      <c r="B10" s="13" t="s">
        <v>11</v>
      </c>
      <c r="C10" s="26">
        <v>0.007</v>
      </c>
      <c r="D10" s="14"/>
      <c r="E10" s="26">
        <f>C10*1000*B3</f>
        <v>0.63</v>
      </c>
      <c r="F10" s="15"/>
      <c r="G10" s="10"/>
      <c r="H10" s="54"/>
      <c r="I10" s="49"/>
      <c r="J10" s="49"/>
      <c r="K10" s="49"/>
      <c r="L10" s="49"/>
    </row>
    <row r="11" spans="1:12" ht="15">
      <c r="A11" s="15"/>
      <c r="B11" s="13" t="s">
        <v>11</v>
      </c>
      <c r="C11" s="26">
        <v>0.007</v>
      </c>
      <c r="D11" s="14"/>
      <c r="E11" s="26">
        <f>C11*1000*B3</f>
        <v>0.63</v>
      </c>
      <c r="F11" s="15"/>
      <c r="G11" s="10"/>
      <c r="H11" s="55"/>
      <c r="I11" s="49"/>
      <c r="J11" s="55"/>
      <c r="K11" s="49"/>
      <c r="L11" s="49"/>
    </row>
    <row r="12" spans="1:12" ht="15.75">
      <c r="A12" s="12"/>
      <c r="B12" s="13"/>
      <c r="C12" s="27">
        <f>SUM(C6:C11)</f>
        <v>0.042</v>
      </c>
      <c r="D12" s="16" t="s">
        <v>12</v>
      </c>
      <c r="E12" s="44">
        <f>SUM(E6:E11)</f>
        <v>3.78</v>
      </c>
      <c r="F12" s="16" t="s">
        <v>5</v>
      </c>
      <c r="G12" s="10"/>
      <c r="H12" s="55"/>
      <c r="I12" s="49"/>
      <c r="J12" s="49"/>
      <c r="K12" s="49"/>
      <c r="L12" s="49"/>
    </row>
    <row r="13" spans="1:12" ht="15.75">
      <c r="A13" s="17"/>
      <c r="B13" s="18"/>
      <c r="C13" s="20"/>
      <c r="D13" s="21"/>
      <c r="E13" s="30"/>
      <c r="F13" s="21"/>
      <c r="G13" s="10"/>
      <c r="H13" s="55"/>
      <c r="I13" s="49"/>
      <c r="J13" s="49"/>
      <c r="K13" s="49"/>
      <c r="L13" s="49"/>
    </row>
    <row r="14" spans="1:12" ht="18">
      <c r="A14" s="35" t="s">
        <v>42</v>
      </c>
      <c r="B14" s="8"/>
      <c r="C14" s="9"/>
      <c r="D14" s="9"/>
      <c r="E14" s="31"/>
      <c r="F14" s="10"/>
      <c r="G14" s="10"/>
      <c r="H14" s="55"/>
      <c r="I14" s="49"/>
      <c r="J14" s="49"/>
      <c r="K14" s="49"/>
      <c r="L14" s="49"/>
    </row>
    <row r="15" spans="1:12" ht="15">
      <c r="A15" s="15" t="s">
        <v>39</v>
      </c>
      <c r="B15" s="13" t="s">
        <v>9</v>
      </c>
      <c r="C15" s="26">
        <v>0.002</v>
      </c>
      <c r="D15" s="48"/>
      <c r="E15" s="26">
        <v>7.8</v>
      </c>
      <c r="F15" s="48"/>
      <c r="G15" s="10"/>
      <c r="H15" s="55"/>
      <c r="I15" s="56"/>
      <c r="J15" s="55"/>
      <c r="K15" s="19"/>
      <c r="L15" s="49"/>
    </row>
    <row r="16" spans="1:12" ht="15">
      <c r="A16" s="15"/>
      <c r="B16" s="13" t="s">
        <v>10</v>
      </c>
      <c r="C16" s="26">
        <v>0.0015</v>
      </c>
      <c r="D16" s="48"/>
      <c r="E16" s="48"/>
      <c r="F16" s="48"/>
      <c r="G16" s="10"/>
      <c r="H16" s="55"/>
      <c r="I16" s="56"/>
      <c r="J16" s="55"/>
      <c r="K16" s="18"/>
      <c r="L16" s="49"/>
    </row>
    <row r="17" spans="1:12" ht="15">
      <c r="A17" s="15"/>
      <c r="B17" s="13" t="s">
        <v>9</v>
      </c>
      <c r="C17" s="26">
        <v>0.002</v>
      </c>
      <c r="D17" s="48"/>
      <c r="E17" s="48">
        <v>0</v>
      </c>
      <c r="F17" s="48"/>
      <c r="G17" s="10"/>
      <c r="H17" s="55"/>
      <c r="I17" s="56"/>
      <c r="J17" s="55"/>
      <c r="K17" s="19"/>
      <c r="L17" s="49"/>
    </row>
    <row r="18" spans="1:12" ht="15">
      <c r="A18" s="15"/>
      <c r="B18" s="13" t="s">
        <v>10</v>
      </c>
      <c r="C18" s="26">
        <v>0.0015</v>
      </c>
      <c r="D18" s="48"/>
      <c r="E18" s="48"/>
      <c r="F18" s="48"/>
      <c r="G18" s="10"/>
      <c r="H18" s="55"/>
      <c r="I18" s="56"/>
      <c r="J18" s="55"/>
      <c r="K18" s="18"/>
      <c r="L18" s="49"/>
    </row>
    <row r="19" spans="1:12" ht="15">
      <c r="A19" s="15"/>
      <c r="B19" s="13" t="s">
        <v>11</v>
      </c>
      <c r="C19" s="26">
        <v>0.007</v>
      </c>
      <c r="D19" s="14"/>
      <c r="E19" s="26">
        <f aca="true" t="shared" si="0" ref="E19:E24">C19*1000*0.09</f>
        <v>0.63</v>
      </c>
      <c r="F19" s="15"/>
      <c r="G19" s="10"/>
      <c r="H19" s="55"/>
      <c r="I19" s="56"/>
      <c r="J19" s="55"/>
      <c r="K19" s="19"/>
      <c r="L19" s="49"/>
    </row>
    <row r="20" spans="1:12" ht="15">
      <c r="A20" s="15"/>
      <c r="B20" s="13" t="s">
        <v>11</v>
      </c>
      <c r="C20" s="26">
        <v>0.007</v>
      </c>
      <c r="D20" s="14"/>
      <c r="E20" s="26">
        <f t="shared" si="0"/>
        <v>0.63</v>
      </c>
      <c r="F20" s="13"/>
      <c r="G20" s="10"/>
      <c r="H20" s="55"/>
      <c r="I20" s="56"/>
      <c r="J20" s="55"/>
      <c r="K20" s="19"/>
      <c r="L20" s="49"/>
    </row>
    <row r="21" spans="1:12" ht="15.75">
      <c r="A21" s="12"/>
      <c r="B21" s="13" t="s">
        <v>11</v>
      </c>
      <c r="C21" s="26">
        <v>0.007</v>
      </c>
      <c r="D21" s="14"/>
      <c r="E21" s="26">
        <f t="shared" si="0"/>
        <v>0.63</v>
      </c>
      <c r="F21" s="15"/>
      <c r="G21" s="10"/>
      <c r="H21" s="52"/>
      <c r="I21" s="21"/>
      <c r="J21" s="53"/>
      <c r="K21" s="17"/>
      <c r="L21" s="49"/>
    </row>
    <row r="22" spans="1:11" ht="15.75">
      <c r="A22" s="12"/>
      <c r="B22" s="13" t="s">
        <v>11</v>
      </c>
      <c r="C22" s="26">
        <v>0.007</v>
      </c>
      <c r="D22" s="14"/>
      <c r="E22" s="26">
        <f t="shared" si="0"/>
        <v>0.63</v>
      </c>
      <c r="F22" s="13"/>
      <c r="G22" s="10"/>
      <c r="H22" s="52"/>
      <c r="I22" s="21"/>
      <c r="J22" s="53"/>
      <c r="K22" s="17"/>
    </row>
    <row r="23" spans="1:11" ht="15.75">
      <c r="A23" s="12"/>
      <c r="B23" s="13" t="s">
        <v>11</v>
      </c>
      <c r="C23" s="26">
        <v>0.007</v>
      </c>
      <c r="D23" s="14"/>
      <c r="E23" s="26">
        <f t="shared" si="0"/>
        <v>0.63</v>
      </c>
      <c r="F23" s="15"/>
      <c r="G23" s="10"/>
      <c r="H23" s="52"/>
      <c r="I23" s="21"/>
      <c r="J23" s="53"/>
      <c r="K23" s="17"/>
    </row>
    <row r="24" spans="1:11" ht="15.75">
      <c r="A24" s="12"/>
      <c r="B24" s="13" t="s">
        <v>11</v>
      </c>
      <c r="C24" s="26">
        <v>0.007</v>
      </c>
      <c r="D24" s="14"/>
      <c r="E24" s="26">
        <f t="shared" si="0"/>
        <v>0.63</v>
      </c>
      <c r="F24" s="15"/>
      <c r="G24" s="10"/>
      <c r="H24" s="52"/>
      <c r="I24" s="21"/>
      <c r="J24" s="53"/>
      <c r="K24" s="17"/>
    </row>
    <row r="25" spans="1:11" ht="15.75">
      <c r="A25" s="12"/>
      <c r="B25" s="16"/>
      <c r="C25" s="27">
        <f>SUM(C15:C24)</f>
        <v>0.048999999999999995</v>
      </c>
      <c r="D25" s="16" t="s">
        <v>12</v>
      </c>
      <c r="E25" s="44">
        <f>SUM(E15:E24)</f>
        <v>11.580000000000004</v>
      </c>
      <c r="F25" s="12" t="s">
        <v>5</v>
      </c>
      <c r="G25" s="10"/>
      <c r="H25" s="52"/>
      <c r="I25" s="21"/>
      <c r="J25" s="53"/>
      <c r="K25" s="17"/>
    </row>
    <row r="26" spans="1:11" ht="15.75">
      <c r="A26" s="17"/>
      <c r="B26" s="21"/>
      <c r="C26" s="52"/>
      <c r="D26" s="21"/>
      <c r="E26" s="53"/>
      <c r="F26" s="17"/>
      <c r="G26" s="10"/>
      <c r="H26" s="52"/>
      <c r="I26" s="21"/>
      <c r="J26" s="53"/>
      <c r="K26" s="17"/>
    </row>
    <row r="27" spans="1:11" ht="18">
      <c r="A27" s="7" t="s">
        <v>38</v>
      </c>
      <c r="B27"/>
      <c r="C27"/>
      <c r="D27"/>
      <c r="E27"/>
      <c r="G27" s="10"/>
      <c r="H27" s="52"/>
      <c r="I27" s="21"/>
      <c r="J27" s="53"/>
      <c r="K27" s="17"/>
    </row>
    <row r="28" spans="1:11" ht="15.75">
      <c r="A28" s="10"/>
      <c r="B28"/>
      <c r="C28"/>
      <c r="D28"/>
      <c r="E28"/>
      <c r="G28" s="10"/>
      <c r="H28" s="52"/>
      <c r="I28" s="21"/>
      <c r="J28" s="53"/>
      <c r="K28" s="17"/>
    </row>
    <row r="29" spans="1:11" ht="15.75">
      <c r="A29" s="15" t="s">
        <v>35</v>
      </c>
      <c r="B29" s="13" t="s">
        <v>11</v>
      </c>
      <c r="C29" s="26">
        <v>0.009</v>
      </c>
      <c r="D29" s="14"/>
      <c r="E29" s="26">
        <f>C29*1000*0.09</f>
        <v>0.8099999999999999</v>
      </c>
      <c r="F29" s="48"/>
      <c r="G29" s="10"/>
      <c r="H29" s="52"/>
      <c r="I29" s="21"/>
      <c r="J29" s="53"/>
      <c r="K29" s="17"/>
    </row>
    <row r="30" spans="1:11" ht="15.75">
      <c r="A30" s="15" t="s">
        <v>36</v>
      </c>
      <c r="B30" s="13" t="s">
        <v>11</v>
      </c>
      <c r="C30" s="26">
        <v>0.009</v>
      </c>
      <c r="D30" s="14"/>
      <c r="E30" s="26">
        <f>C30*1000*0.09</f>
        <v>0.8099999999999999</v>
      </c>
      <c r="F30" s="48"/>
      <c r="G30" s="10"/>
      <c r="H30" s="52"/>
      <c r="I30" s="21"/>
      <c r="J30" s="53"/>
      <c r="K30" s="17"/>
    </row>
    <row r="31" spans="1:11" ht="15.75">
      <c r="A31" s="48"/>
      <c r="B31" s="48"/>
      <c r="C31" s="27">
        <v>0.375</v>
      </c>
      <c r="D31" s="16" t="s">
        <v>12</v>
      </c>
      <c r="E31" s="29">
        <f>C31*1000*0.09</f>
        <v>33.75</v>
      </c>
      <c r="F31" s="12" t="s">
        <v>5</v>
      </c>
      <c r="G31" s="10"/>
      <c r="H31" s="52"/>
      <c r="I31" s="21"/>
      <c r="J31" s="53"/>
      <c r="K31" s="17"/>
    </row>
    <row r="32" spans="1:11" ht="15.75">
      <c r="A32" s="49"/>
      <c r="B32" s="49"/>
      <c r="C32" s="52"/>
      <c r="D32" s="21"/>
      <c r="E32" s="30"/>
      <c r="F32" s="17"/>
      <c r="G32" s="10"/>
      <c r="H32" s="52"/>
      <c r="I32" s="21"/>
      <c r="J32" s="53"/>
      <c r="K32" s="17"/>
    </row>
    <row r="33" spans="1:11" ht="15.75">
      <c r="A33" s="15" t="s">
        <v>35</v>
      </c>
      <c r="B33" s="13" t="s">
        <v>11</v>
      </c>
      <c r="C33" s="26">
        <v>0.009</v>
      </c>
      <c r="D33" s="14"/>
      <c r="E33" s="26">
        <f>C33*1000*0.09</f>
        <v>0.8099999999999999</v>
      </c>
      <c r="F33" s="48"/>
      <c r="G33" s="10"/>
      <c r="H33" s="52"/>
      <c r="I33" s="21"/>
      <c r="J33" s="53"/>
      <c r="K33" s="17"/>
    </row>
    <row r="34" spans="1:6" ht="15">
      <c r="A34" s="15" t="s">
        <v>62</v>
      </c>
      <c r="B34" s="13" t="s">
        <v>11</v>
      </c>
      <c r="C34" s="26">
        <v>0.009</v>
      </c>
      <c r="D34" s="14"/>
      <c r="E34" s="26">
        <f>C34*1000*0.09</f>
        <v>0.8099999999999999</v>
      </c>
      <c r="F34" s="48"/>
    </row>
    <row r="35" spans="1:6" ht="15.75">
      <c r="A35" s="48"/>
      <c r="B35" s="48"/>
      <c r="C35" s="27">
        <v>0.125</v>
      </c>
      <c r="D35" s="16" t="s">
        <v>12</v>
      </c>
      <c r="E35" s="29">
        <f>C35*1000*0.09</f>
        <v>11.25</v>
      </c>
      <c r="F35" s="12" t="s">
        <v>5</v>
      </c>
    </row>
    <row r="36" spans="3:8" ht="15">
      <c r="C36" s="28"/>
      <c r="E36" s="28"/>
      <c r="G36" s="10"/>
      <c r="H36" s="10"/>
    </row>
    <row r="37" spans="1:8" ht="18">
      <c r="A37" s="7" t="s">
        <v>37</v>
      </c>
      <c r="C37" s="28"/>
      <c r="E37" s="28"/>
      <c r="G37" s="10"/>
      <c r="H37" s="10"/>
    </row>
    <row r="38" spans="1:8" ht="15">
      <c r="A38" s="15" t="s">
        <v>8</v>
      </c>
      <c r="B38" s="13" t="s">
        <v>11</v>
      </c>
      <c r="C38" s="26">
        <v>0.009</v>
      </c>
      <c r="D38" s="14"/>
      <c r="E38" s="26">
        <f aca="true" t="shared" si="1" ref="E38:E49">C38*1000*0.09</f>
        <v>0.8099999999999999</v>
      </c>
      <c r="F38" s="15"/>
      <c r="G38" s="10"/>
      <c r="H38" s="10"/>
    </row>
    <row r="39" spans="1:8" ht="15">
      <c r="A39" s="15"/>
      <c r="B39" s="13" t="s">
        <v>11</v>
      </c>
      <c r="C39" s="26">
        <v>0.009</v>
      </c>
      <c r="D39" s="14"/>
      <c r="E39" s="26">
        <f t="shared" si="1"/>
        <v>0.8099999999999999</v>
      </c>
      <c r="F39" s="13"/>
      <c r="G39" s="10"/>
      <c r="H39" s="10"/>
    </row>
    <row r="40" spans="1:8" ht="15">
      <c r="A40" s="15" t="s">
        <v>8</v>
      </c>
      <c r="B40" s="13" t="s">
        <v>11</v>
      </c>
      <c r="C40" s="26">
        <v>0.009</v>
      </c>
      <c r="D40" s="14"/>
      <c r="E40" s="26">
        <f t="shared" si="1"/>
        <v>0.8099999999999999</v>
      </c>
      <c r="F40" s="15"/>
      <c r="G40" s="10"/>
      <c r="H40" s="10"/>
    </row>
    <row r="41" spans="1:8" ht="15">
      <c r="A41" s="15"/>
      <c r="B41" s="13" t="s">
        <v>11</v>
      </c>
      <c r="C41" s="26">
        <v>0.009</v>
      </c>
      <c r="D41" s="14"/>
      <c r="E41" s="26">
        <f t="shared" si="1"/>
        <v>0.8099999999999999</v>
      </c>
      <c r="F41" s="13"/>
      <c r="G41" s="10"/>
      <c r="H41" s="10"/>
    </row>
    <row r="42" spans="1:8" ht="15">
      <c r="A42" s="15" t="s">
        <v>8</v>
      </c>
      <c r="B42" s="13" t="s">
        <v>11</v>
      </c>
      <c r="C42" s="26">
        <v>0.009</v>
      </c>
      <c r="D42" s="14"/>
      <c r="E42" s="26">
        <f t="shared" si="1"/>
        <v>0.8099999999999999</v>
      </c>
      <c r="F42" s="15"/>
      <c r="G42" s="10"/>
      <c r="H42" s="10"/>
    </row>
    <row r="43" spans="1:8" ht="15">
      <c r="A43" s="15"/>
      <c r="B43" s="13" t="s">
        <v>11</v>
      </c>
      <c r="C43" s="26">
        <v>0.009</v>
      </c>
      <c r="D43" s="14"/>
      <c r="E43" s="26">
        <f t="shared" si="1"/>
        <v>0.8099999999999999</v>
      </c>
      <c r="F43" s="13"/>
      <c r="G43" s="10"/>
      <c r="H43" s="10"/>
    </row>
    <row r="44" spans="1:8" ht="15">
      <c r="A44" s="15" t="s">
        <v>8</v>
      </c>
      <c r="B44" s="13" t="s">
        <v>11</v>
      </c>
      <c r="C44" s="26">
        <v>0.009</v>
      </c>
      <c r="D44" s="14"/>
      <c r="E44" s="26">
        <f t="shared" si="1"/>
        <v>0.8099999999999999</v>
      </c>
      <c r="F44" s="15"/>
      <c r="G44" s="10"/>
      <c r="H44" s="10"/>
    </row>
    <row r="45" spans="1:8" ht="15">
      <c r="A45" s="15"/>
      <c r="B45" s="13" t="s">
        <v>11</v>
      </c>
      <c r="C45" s="26">
        <v>0.009</v>
      </c>
      <c r="D45" s="14"/>
      <c r="E45" s="26">
        <f t="shared" si="1"/>
        <v>0.8099999999999999</v>
      </c>
      <c r="F45" s="13"/>
      <c r="G45" s="10"/>
      <c r="H45" s="10"/>
    </row>
    <row r="46" spans="1:8" ht="15">
      <c r="A46" s="15" t="s">
        <v>8</v>
      </c>
      <c r="B46" s="13" t="s">
        <v>11</v>
      </c>
      <c r="C46" s="26">
        <v>0.009</v>
      </c>
      <c r="D46" s="14"/>
      <c r="E46" s="26">
        <f t="shared" si="1"/>
        <v>0.8099999999999999</v>
      </c>
      <c r="F46" s="15"/>
      <c r="G46" s="10"/>
      <c r="H46" s="10"/>
    </row>
    <row r="47" spans="1:8" ht="15">
      <c r="A47" s="15"/>
      <c r="B47" s="13" t="s">
        <v>11</v>
      </c>
      <c r="C47" s="26">
        <v>0.009</v>
      </c>
      <c r="D47" s="14"/>
      <c r="E47" s="26">
        <f t="shared" si="1"/>
        <v>0.8099999999999999</v>
      </c>
      <c r="F47" s="13"/>
      <c r="G47" s="10"/>
      <c r="H47" s="10"/>
    </row>
    <row r="48" spans="1:8" ht="15">
      <c r="A48" s="15" t="s">
        <v>8</v>
      </c>
      <c r="B48" s="13" t="s">
        <v>11</v>
      </c>
      <c r="C48" s="26">
        <v>0.009</v>
      </c>
      <c r="D48" s="14"/>
      <c r="E48" s="26">
        <f t="shared" si="1"/>
        <v>0.8099999999999999</v>
      </c>
      <c r="F48" s="15"/>
      <c r="G48" s="10"/>
      <c r="H48" s="10"/>
    </row>
    <row r="49" spans="1:8" ht="15">
      <c r="A49" s="15"/>
      <c r="B49" s="13" t="s">
        <v>11</v>
      </c>
      <c r="C49" s="26">
        <v>0.009</v>
      </c>
      <c r="D49" s="14"/>
      <c r="E49" s="26">
        <f t="shared" si="1"/>
        <v>0.8099999999999999</v>
      </c>
      <c r="F49" s="15"/>
      <c r="G49" s="10"/>
      <c r="H49" s="10"/>
    </row>
    <row r="50" spans="1:8" ht="15">
      <c r="A50" s="15" t="s">
        <v>7</v>
      </c>
      <c r="B50" s="13" t="s">
        <v>9</v>
      </c>
      <c r="C50" s="26">
        <v>0.002</v>
      </c>
      <c r="D50" s="14"/>
      <c r="E50" s="26">
        <v>7.8</v>
      </c>
      <c r="F50" s="15"/>
      <c r="G50" s="10"/>
      <c r="H50" s="10"/>
    </row>
    <row r="51" spans="1:7" ht="15">
      <c r="A51" s="15"/>
      <c r="B51" s="13" t="s">
        <v>10</v>
      </c>
      <c r="C51" s="26">
        <v>0.0015</v>
      </c>
      <c r="D51" s="14"/>
      <c r="E51" s="26"/>
      <c r="F51" s="15"/>
      <c r="G51" s="10"/>
    </row>
    <row r="52" spans="1:7" ht="15">
      <c r="A52" s="15"/>
      <c r="B52" s="13" t="s">
        <v>9</v>
      </c>
      <c r="C52" s="26">
        <v>0.002</v>
      </c>
      <c r="D52" s="14"/>
      <c r="E52" s="26">
        <v>0</v>
      </c>
      <c r="F52" s="15"/>
      <c r="G52" s="10"/>
    </row>
    <row r="53" spans="1:7" ht="15">
      <c r="A53" s="15"/>
      <c r="B53" s="13" t="s">
        <v>10</v>
      </c>
      <c r="C53" s="26">
        <v>0.0015</v>
      </c>
      <c r="D53" s="14"/>
      <c r="E53" s="26"/>
      <c r="F53" s="15"/>
      <c r="G53" s="10"/>
    </row>
    <row r="54" spans="1:7" ht="15">
      <c r="A54" s="15" t="s">
        <v>7</v>
      </c>
      <c r="B54" s="13" t="s">
        <v>9</v>
      </c>
      <c r="C54" s="26">
        <v>0.002</v>
      </c>
      <c r="D54" s="14"/>
      <c r="E54" s="26">
        <v>7.8</v>
      </c>
      <c r="F54" s="15"/>
      <c r="G54" s="10"/>
    </row>
    <row r="55" spans="1:7" ht="15">
      <c r="A55" s="15"/>
      <c r="B55" s="13" t="s">
        <v>10</v>
      </c>
      <c r="C55" s="26">
        <v>0.0015</v>
      </c>
      <c r="D55" s="14"/>
      <c r="E55" s="26"/>
      <c r="F55" s="15"/>
      <c r="G55" s="10"/>
    </row>
    <row r="56" spans="1:6" ht="15">
      <c r="A56" s="15"/>
      <c r="B56" s="13" t="s">
        <v>9</v>
      </c>
      <c r="C56" s="26">
        <v>0.002</v>
      </c>
      <c r="D56" s="14"/>
      <c r="E56" s="26">
        <v>0</v>
      </c>
      <c r="F56" s="15"/>
    </row>
    <row r="57" spans="1:6" ht="15">
      <c r="A57" s="15"/>
      <c r="B57" s="13" t="s">
        <v>10</v>
      </c>
      <c r="C57" s="26">
        <v>0.0015</v>
      </c>
      <c r="D57" s="14"/>
      <c r="E57" s="26"/>
      <c r="F57" s="15"/>
    </row>
    <row r="58" spans="1:6" ht="15.75">
      <c r="A58" s="12"/>
      <c r="B58" s="16"/>
      <c r="C58" s="27">
        <f>SUM(C38:C57)</f>
        <v>0.12199999999999998</v>
      </c>
      <c r="D58" s="16" t="s">
        <v>12</v>
      </c>
      <c r="E58" s="29">
        <f>SUM(E38:E55)</f>
        <v>25.32</v>
      </c>
      <c r="F58" s="12" t="s">
        <v>5</v>
      </c>
    </row>
    <row r="61" spans="1:5" ht="18">
      <c r="A61" s="7" t="s">
        <v>32</v>
      </c>
      <c r="C61" s="28"/>
      <c r="E61" s="28"/>
    </row>
    <row r="62" spans="1:6" ht="15">
      <c r="A62" s="15" t="s">
        <v>8</v>
      </c>
      <c r="B62" s="13" t="s">
        <v>11</v>
      </c>
      <c r="C62" s="26">
        <v>0.009</v>
      </c>
      <c r="D62" s="14"/>
      <c r="E62" s="26">
        <f aca="true" t="shared" si="2" ref="E62:E73">C62*1000*0.09</f>
        <v>0.8099999999999999</v>
      </c>
      <c r="F62" s="15"/>
    </row>
    <row r="63" spans="1:6" ht="15">
      <c r="A63" s="15"/>
      <c r="B63" s="13" t="s">
        <v>11</v>
      </c>
      <c r="C63" s="26">
        <v>0.009</v>
      </c>
      <c r="D63" s="14"/>
      <c r="E63" s="26">
        <f t="shared" si="2"/>
        <v>0.8099999999999999</v>
      </c>
      <c r="F63" s="13"/>
    </row>
    <row r="64" spans="1:6" ht="15">
      <c r="A64" s="15" t="s">
        <v>8</v>
      </c>
      <c r="B64" s="13" t="s">
        <v>11</v>
      </c>
      <c r="C64" s="26">
        <v>0.009</v>
      </c>
      <c r="D64" s="14"/>
      <c r="E64" s="26">
        <f t="shared" si="2"/>
        <v>0.8099999999999999</v>
      </c>
      <c r="F64" s="15"/>
    </row>
    <row r="65" spans="1:6" ht="15">
      <c r="A65" s="15"/>
      <c r="B65" s="13" t="s">
        <v>11</v>
      </c>
      <c r="C65" s="26">
        <v>0.009</v>
      </c>
      <c r="D65" s="14"/>
      <c r="E65" s="26">
        <f t="shared" si="2"/>
        <v>0.8099999999999999</v>
      </c>
      <c r="F65" s="13"/>
    </row>
    <row r="66" spans="1:6" ht="15">
      <c r="A66" s="15" t="s">
        <v>8</v>
      </c>
      <c r="B66" s="13" t="s">
        <v>11</v>
      </c>
      <c r="C66" s="26">
        <v>0.009</v>
      </c>
      <c r="D66" s="14"/>
      <c r="E66" s="26">
        <f t="shared" si="2"/>
        <v>0.8099999999999999</v>
      </c>
      <c r="F66" s="15"/>
    </row>
    <row r="67" spans="1:6" ht="15">
      <c r="A67" s="15"/>
      <c r="B67" s="13" t="s">
        <v>11</v>
      </c>
      <c r="C67" s="26">
        <v>0.009</v>
      </c>
      <c r="D67" s="14"/>
      <c r="E67" s="26">
        <f t="shared" si="2"/>
        <v>0.8099999999999999</v>
      </c>
      <c r="F67" s="13"/>
    </row>
    <row r="68" spans="1:6" ht="15">
      <c r="A68" s="15" t="s">
        <v>8</v>
      </c>
      <c r="B68" s="13" t="s">
        <v>11</v>
      </c>
      <c r="C68" s="26">
        <v>0.009</v>
      </c>
      <c r="D68" s="14"/>
      <c r="E68" s="26">
        <f t="shared" si="2"/>
        <v>0.8099999999999999</v>
      </c>
      <c r="F68" s="15"/>
    </row>
    <row r="69" spans="1:6" ht="15">
      <c r="A69" s="15"/>
      <c r="B69" s="13" t="s">
        <v>11</v>
      </c>
      <c r="C69" s="26">
        <v>0.009</v>
      </c>
      <c r="D69" s="14"/>
      <c r="E69" s="26">
        <f t="shared" si="2"/>
        <v>0.8099999999999999</v>
      </c>
      <c r="F69" s="13"/>
    </row>
    <row r="70" spans="1:6" ht="15">
      <c r="A70" s="15" t="s">
        <v>8</v>
      </c>
      <c r="B70" s="13" t="s">
        <v>11</v>
      </c>
      <c r="C70" s="26">
        <v>0.009</v>
      </c>
      <c r="D70" s="14"/>
      <c r="E70" s="26">
        <f t="shared" si="2"/>
        <v>0.8099999999999999</v>
      </c>
      <c r="F70" s="15"/>
    </row>
    <row r="71" spans="1:6" ht="15">
      <c r="A71" s="15"/>
      <c r="B71" s="13" t="s">
        <v>11</v>
      </c>
      <c r="C71" s="26">
        <v>0.009</v>
      </c>
      <c r="D71" s="14"/>
      <c r="E71" s="26">
        <f t="shared" si="2"/>
        <v>0.8099999999999999</v>
      </c>
      <c r="F71" s="13"/>
    </row>
    <row r="72" spans="1:6" ht="15">
      <c r="A72" s="15" t="s">
        <v>8</v>
      </c>
      <c r="B72" s="13" t="s">
        <v>11</v>
      </c>
      <c r="C72" s="26">
        <v>0.009</v>
      </c>
      <c r="D72" s="14"/>
      <c r="E72" s="26">
        <f t="shared" si="2"/>
        <v>0.8099999999999999</v>
      </c>
      <c r="F72" s="15"/>
    </row>
    <row r="73" spans="1:6" ht="15">
      <c r="A73" s="15"/>
      <c r="B73" s="13" t="s">
        <v>11</v>
      </c>
      <c r="C73" s="26">
        <v>0.009</v>
      </c>
      <c r="D73" s="14"/>
      <c r="E73" s="26">
        <f t="shared" si="2"/>
        <v>0.8099999999999999</v>
      </c>
      <c r="F73" s="15"/>
    </row>
    <row r="74" spans="1:6" ht="15">
      <c r="A74" s="15" t="s">
        <v>7</v>
      </c>
      <c r="B74" s="13" t="s">
        <v>9</v>
      </c>
      <c r="C74" s="26">
        <v>0.002</v>
      </c>
      <c r="D74" s="14"/>
      <c r="E74" s="26">
        <v>7.8</v>
      </c>
      <c r="F74" s="15"/>
    </row>
    <row r="75" spans="1:6" ht="15">
      <c r="A75" s="15"/>
      <c r="B75" s="13" t="s">
        <v>10</v>
      </c>
      <c r="C75" s="26">
        <v>0.0015</v>
      </c>
      <c r="D75" s="14"/>
      <c r="E75" s="26"/>
      <c r="F75" s="15"/>
    </row>
    <row r="76" spans="1:6" ht="15">
      <c r="A76" s="15"/>
      <c r="B76" s="13" t="s">
        <v>9</v>
      </c>
      <c r="C76" s="26">
        <v>0.002</v>
      </c>
      <c r="D76" s="14"/>
      <c r="E76" s="26">
        <v>0</v>
      </c>
      <c r="F76" s="15"/>
    </row>
    <row r="77" spans="1:6" ht="15">
      <c r="A77" s="15"/>
      <c r="B77" s="13" t="s">
        <v>10</v>
      </c>
      <c r="C77" s="26">
        <v>0.0015</v>
      </c>
      <c r="D77" s="14"/>
      <c r="E77" s="26"/>
      <c r="F77" s="15"/>
    </row>
    <row r="78" spans="1:6" ht="15.75">
      <c r="A78" s="12"/>
      <c r="B78" s="16"/>
      <c r="C78" s="27">
        <f>SUM(C62:C77)</f>
        <v>0.11499999999999998</v>
      </c>
      <c r="D78" s="16" t="s">
        <v>12</v>
      </c>
      <c r="E78" s="29">
        <f>SUM(E62:E77)</f>
        <v>17.52</v>
      </c>
      <c r="F78" s="12" t="s">
        <v>5</v>
      </c>
    </row>
    <row r="81" spans="1:5" ht="18">
      <c r="A81" s="7" t="s">
        <v>55</v>
      </c>
      <c r="C81" s="28"/>
      <c r="E81" s="28"/>
    </row>
    <row r="82" spans="1:6" ht="15">
      <c r="A82" s="15" t="s">
        <v>7</v>
      </c>
      <c r="B82" s="13" t="s">
        <v>9</v>
      </c>
      <c r="C82" s="26">
        <v>0.002</v>
      </c>
      <c r="D82" s="14"/>
      <c r="E82" s="26">
        <v>7.8</v>
      </c>
      <c r="F82" s="15"/>
    </row>
    <row r="83" spans="1:6" ht="15">
      <c r="A83" s="15"/>
      <c r="B83" s="13" t="s">
        <v>10</v>
      </c>
      <c r="C83" s="26">
        <v>0.0015</v>
      </c>
      <c r="D83" s="14"/>
      <c r="E83" s="26"/>
      <c r="F83" s="15"/>
    </row>
    <row r="84" spans="1:6" ht="15">
      <c r="A84" s="15"/>
      <c r="B84" s="13" t="s">
        <v>9</v>
      </c>
      <c r="C84" s="26">
        <v>0.002</v>
      </c>
      <c r="D84" s="14"/>
      <c r="E84" s="26">
        <v>0</v>
      </c>
      <c r="F84" s="15"/>
    </row>
    <row r="85" spans="1:6" ht="15">
      <c r="A85" s="15"/>
      <c r="B85" s="13" t="s">
        <v>10</v>
      </c>
      <c r="C85" s="26">
        <v>0.0015</v>
      </c>
      <c r="D85" s="14"/>
      <c r="E85" s="26"/>
      <c r="F85" s="15"/>
    </row>
    <row r="86" spans="1:6" ht="15">
      <c r="A86" s="15" t="s">
        <v>7</v>
      </c>
      <c r="B86" s="13" t="s">
        <v>9</v>
      </c>
      <c r="C86" s="26">
        <v>0.002</v>
      </c>
      <c r="D86" s="14"/>
      <c r="E86" s="26">
        <v>7.8</v>
      </c>
      <c r="F86" s="15"/>
    </row>
    <row r="87" spans="1:6" ht="15">
      <c r="A87" s="15"/>
      <c r="B87" s="13" t="s">
        <v>10</v>
      </c>
      <c r="C87" s="26">
        <v>0.0015</v>
      </c>
      <c r="D87" s="14"/>
      <c r="E87" s="26"/>
      <c r="F87" s="13"/>
    </row>
    <row r="88" spans="1:6" ht="15">
      <c r="A88" s="15"/>
      <c r="B88" s="13" t="s">
        <v>9</v>
      </c>
      <c r="C88" s="26">
        <v>0.002</v>
      </c>
      <c r="D88" s="14"/>
      <c r="E88" s="26">
        <v>0</v>
      </c>
      <c r="F88" s="15"/>
    </row>
    <row r="89" spans="1:6" ht="15">
      <c r="A89" s="15"/>
      <c r="B89" s="13" t="s">
        <v>10</v>
      </c>
      <c r="C89" s="26">
        <v>0.0015</v>
      </c>
      <c r="D89" s="14"/>
      <c r="E89" s="26"/>
      <c r="F89" s="13"/>
    </row>
    <row r="90" spans="1:6" ht="15">
      <c r="A90" s="15" t="s">
        <v>8</v>
      </c>
      <c r="B90" s="13" t="s">
        <v>11</v>
      </c>
      <c r="C90" s="26">
        <v>0.009</v>
      </c>
      <c r="D90" s="14"/>
      <c r="E90" s="26">
        <f aca="true" t="shared" si="3" ref="E90:E101">C90*1000*0.09</f>
        <v>0.8099999999999999</v>
      </c>
      <c r="F90" s="15"/>
    </row>
    <row r="91" spans="1:6" ht="15">
      <c r="A91" s="15"/>
      <c r="B91" s="13" t="s">
        <v>11</v>
      </c>
      <c r="C91" s="26">
        <v>0.009</v>
      </c>
      <c r="D91" s="14"/>
      <c r="E91" s="26">
        <f t="shared" si="3"/>
        <v>0.8099999999999999</v>
      </c>
      <c r="F91" s="13"/>
    </row>
    <row r="92" spans="1:6" ht="15">
      <c r="A92" s="15" t="s">
        <v>8</v>
      </c>
      <c r="B92" s="13" t="s">
        <v>11</v>
      </c>
      <c r="C92" s="26">
        <v>0.009</v>
      </c>
      <c r="D92" s="14"/>
      <c r="E92" s="26">
        <f t="shared" si="3"/>
        <v>0.8099999999999999</v>
      </c>
      <c r="F92" s="15"/>
    </row>
    <row r="93" spans="1:6" ht="15">
      <c r="A93" s="15"/>
      <c r="B93" s="13" t="s">
        <v>11</v>
      </c>
      <c r="C93" s="26">
        <v>0.009</v>
      </c>
      <c r="D93" s="14"/>
      <c r="E93" s="26">
        <f t="shared" si="3"/>
        <v>0.8099999999999999</v>
      </c>
      <c r="F93" s="13"/>
    </row>
    <row r="94" spans="1:6" ht="15">
      <c r="A94" s="15" t="s">
        <v>8</v>
      </c>
      <c r="B94" s="13" t="s">
        <v>11</v>
      </c>
      <c r="C94" s="26">
        <v>0.009</v>
      </c>
      <c r="D94" s="14"/>
      <c r="E94" s="26">
        <f t="shared" si="3"/>
        <v>0.8099999999999999</v>
      </c>
      <c r="F94" s="15"/>
    </row>
    <row r="95" spans="1:6" ht="15">
      <c r="A95" s="15"/>
      <c r="B95" s="13" t="s">
        <v>11</v>
      </c>
      <c r="C95" s="26">
        <v>0.009</v>
      </c>
      <c r="D95" s="14"/>
      <c r="E95" s="26">
        <f t="shared" si="3"/>
        <v>0.8099999999999999</v>
      </c>
      <c r="F95" s="13"/>
    </row>
    <row r="96" spans="1:6" ht="15">
      <c r="A96" s="15" t="s">
        <v>8</v>
      </c>
      <c r="B96" s="13" t="s">
        <v>11</v>
      </c>
      <c r="C96" s="26">
        <v>0.009</v>
      </c>
      <c r="D96" s="14"/>
      <c r="E96" s="26">
        <f t="shared" si="3"/>
        <v>0.8099999999999999</v>
      </c>
      <c r="F96" s="15"/>
    </row>
    <row r="97" spans="1:6" ht="15">
      <c r="A97" s="15"/>
      <c r="B97" s="13" t="s">
        <v>11</v>
      </c>
      <c r="C97" s="26">
        <v>0.009</v>
      </c>
      <c r="D97" s="14"/>
      <c r="E97" s="26">
        <f t="shared" si="3"/>
        <v>0.8099999999999999</v>
      </c>
      <c r="F97" s="15"/>
    </row>
    <row r="98" spans="1:6" ht="15">
      <c r="A98" s="15" t="s">
        <v>8</v>
      </c>
      <c r="B98" s="13" t="s">
        <v>11</v>
      </c>
      <c r="C98" s="26">
        <v>0.009</v>
      </c>
      <c r="D98" s="14"/>
      <c r="E98" s="26">
        <f t="shared" si="3"/>
        <v>0.8099999999999999</v>
      </c>
      <c r="F98" s="15"/>
    </row>
    <row r="99" spans="1:6" ht="15">
      <c r="A99" s="15"/>
      <c r="B99" s="13" t="s">
        <v>11</v>
      </c>
      <c r="C99" s="26">
        <v>0.009</v>
      </c>
      <c r="D99" s="14"/>
      <c r="E99" s="26">
        <f t="shared" si="3"/>
        <v>0.8099999999999999</v>
      </c>
      <c r="F99" s="15"/>
    </row>
    <row r="100" spans="1:6" ht="15">
      <c r="A100" s="15" t="s">
        <v>8</v>
      </c>
      <c r="B100" s="13" t="s">
        <v>11</v>
      </c>
      <c r="C100" s="26">
        <v>0.009</v>
      </c>
      <c r="D100" s="14"/>
      <c r="E100" s="26">
        <f t="shared" si="3"/>
        <v>0.8099999999999999</v>
      </c>
      <c r="F100" s="15"/>
    </row>
    <row r="101" spans="1:6" ht="15">
      <c r="A101" s="15"/>
      <c r="B101" s="13" t="s">
        <v>11</v>
      </c>
      <c r="C101" s="26">
        <v>0.009</v>
      </c>
      <c r="D101" s="14"/>
      <c r="E101" s="26">
        <f t="shared" si="3"/>
        <v>0.8099999999999999</v>
      </c>
      <c r="F101" s="15"/>
    </row>
    <row r="102" spans="1:6" ht="15">
      <c r="A102" s="15" t="s">
        <v>7</v>
      </c>
      <c r="B102" s="13" t="s">
        <v>9</v>
      </c>
      <c r="C102" s="26">
        <v>0.002</v>
      </c>
      <c r="D102" s="14"/>
      <c r="E102" s="26">
        <v>7.8</v>
      </c>
      <c r="F102" s="15"/>
    </row>
    <row r="103" spans="1:6" ht="15">
      <c r="A103" s="15"/>
      <c r="B103" s="13" t="s">
        <v>10</v>
      </c>
      <c r="C103" s="26">
        <v>0.0015</v>
      </c>
      <c r="D103" s="14"/>
      <c r="E103" s="26"/>
      <c r="F103" s="15"/>
    </row>
    <row r="104" spans="1:6" ht="15">
      <c r="A104" s="15"/>
      <c r="B104" s="13" t="s">
        <v>9</v>
      </c>
      <c r="C104" s="26">
        <v>0.002</v>
      </c>
      <c r="D104" s="14"/>
      <c r="E104" s="26">
        <v>0</v>
      </c>
      <c r="F104" s="15"/>
    </row>
    <row r="105" spans="1:6" ht="15">
      <c r="A105" s="15"/>
      <c r="B105" s="13" t="s">
        <v>10</v>
      </c>
      <c r="C105" s="26">
        <v>0.0015</v>
      </c>
      <c r="D105" s="14"/>
      <c r="E105" s="26"/>
      <c r="F105" s="15"/>
    </row>
    <row r="106" spans="1:6" ht="15">
      <c r="A106" s="15" t="s">
        <v>7</v>
      </c>
      <c r="B106" s="13" t="s">
        <v>9</v>
      </c>
      <c r="C106" s="26">
        <v>0.002</v>
      </c>
      <c r="D106" s="14"/>
      <c r="E106" s="26">
        <v>7.8</v>
      </c>
      <c r="F106" s="48"/>
    </row>
    <row r="107" spans="1:6" ht="15">
      <c r="A107" s="15"/>
      <c r="B107" s="13" t="s">
        <v>10</v>
      </c>
      <c r="C107" s="26">
        <v>0.0015</v>
      </c>
      <c r="D107" s="14"/>
      <c r="E107" s="26"/>
      <c r="F107" s="48"/>
    </row>
    <row r="108" spans="1:6" ht="15">
      <c r="A108" s="15"/>
      <c r="B108" s="13" t="s">
        <v>9</v>
      </c>
      <c r="C108" s="26">
        <v>0.002</v>
      </c>
      <c r="D108" s="14"/>
      <c r="E108" s="26">
        <v>0</v>
      </c>
      <c r="F108" s="48"/>
    </row>
    <row r="109" spans="1:6" ht="15">
      <c r="A109" s="15"/>
      <c r="B109" s="13" t="s">
        <v>10</v>
      </c>
      <c r="C109" s="26">
        <v>0.0015</v>
      </c>
      <c r="D109" s="14"/>
      <c r="E109" s="26"/>
      <c r="F109" s="48"/>
    </row>
    <row r="110" spans="1:6" ht="15.75">
      <c r="A110" s="12"/>
      <c r="B110" s="16"/>
      <c r="C110" s="27">
        <f>SUM(C82:C109)</f>
        <v>0.13599999999999998</v>
      </c>
      <c r="D110" s="16" t="s">
        <v>12</v>
      </c>
      <c r="E110" s="29">
        <f>SUM(E82:E109)</f>
        <v>40.91999999999998</v>
      </c>
      <c r="F110" s="12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helpdesk</cp:lastModifiedBy>
  <cp:lastPrinted>2005-01-27T16:18:37Z</cp:lastPrinted>
  <dcterms:created xsi:type="dcterms:W3CDTF">2003-01-10T19:26:54Z</dcterms:created>
  <dcterms:modified xsi:type="dcterms:W3CDTF">2006-08-01T20:49:01Z</dcterms:modified>
  <cp:category/>
  <cp:version/>
  <cp:contentType/>
  <cp:contentStatus/>
</cp:coreProperties>
</file>