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20" windowWidth="15660" windowHeight="9975" activeTab="2"/>
  </bookViews>
  <sheets>
    <sheet name="Summary" sheetId="1" r:id="rId1"/>
    <sheet name="conductor data" sheetId="2" r:id="rId2"/>
    <sheet name="Waukesha data" sheetId="3" r:id="rId3"/>
  </sheets>
  <definedNames/>
  <calcPr fullCalcOnLoad="1"/>
</workbook>
</file>

<file path=xl/sharedStrings.xml><?xml version="1.0" encoding="utf-8"?>
<sst xmlns="http://schemas.openxmlformats.org/spreadsheetml/2006/main" count="41" uniqueCount="30">
  <si>
    <t>Analysis</t>
  </si>
  <si>
    <t>CTE</t>
  </si>
  <si>
    <t>material</t>
  </si>
  <si>
    <t>winding pack</t>
  </si>
  <si>
    <t>winding form</t>
  </si>
  <si>
    <t>dL/L at temperature (K)</t>
  </si>
  <si>
    <t>delta strain (WP - MCWF)</t>
  </si>
  <si>
    <t>Temperature</t>
  </si>
  <si>
    <t>(Kelvin)</t>
  </si>
  <si>
    <t>TE</t>
  </si>
  <si>
    <t>microstrain)</t>
  </si>
  <si>
    <t>CTD data for single insulated conductor</t>
  </si>
  <si>
    <t>Test</t>
  </si>
  <si>
    <t>analysis</t>
  </si>
  <si>
    <t>winding form, 77K</t>
  </si>
  <si>
    <t>from PPPL tests of Waukesha dast material</t>
  </si>
  <si>
    <t>Waukesha alloy thermal shrinkage measurements from PPPL</t>
  </si>
  <si>
    <t>L at 23 C</t>
  </si>
  <si>
    <t>L at -194 C</t>
  </si>
  <si>
    <t>delta-L </t>
  </si>
  <si>
    <t xml:space="preserve">delta-T </t>
  </si>
  <si>
    <t>dL / L</t>
  </si>
  <si>
    <t>in</t>
  </si>
  <si>
    <t>C</t>
  </si>
  <si>
    <t>avg</t>
  </si>
  <si>
    <t>assume 77K</t>
  </si>
  <si>
    <t>equv. CTE</t>
  </si>
  <si>
    <t>/K</t>
  </si>
  <si>
    <t>Len's model, I think</t>
  </si>
  <si>
    <t>Kevin's model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</si>
</sst>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E+00"/>
    <numFmt numFmtId="166" formatCode="0.0000%"/>
    <numFmt numFmtId="167" formatCode="0.000%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dL/L vs temperature for insulated cable conductor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77"/>
          <c:w val="0.85775"/>
          <c:h val="0.74775"/>
        </c:manualLayout>
      </c:layout>
      <c:scatterChart>
        <c:scatterStyle val="smoothMarker"/>
        <c:varyColors val="0"/>
        <c:ser>
          <c:idx val="0"/>
          <c:order val="0"/>
          <c:tx>
            <c:v>"test data"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con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'conductor data'!$C$14:$C$30</c:f>
              <c:numCache>
                <c:ptCount val="17"/>
                <c:pt idx="0">
                  <c:v>76</c:v>
                </c:pt>
                <c:pt idx="1">
                  <c:v>80</c:v>
                </c:pt>
                <c:pt idx="2">
                  <c:v>90</c:v>
                </c:pt>
                <c:pt idx="3">
                  <c:v>100</c:v>
                </c:pt>
                <c:pt idx="4">
                  <c:v>110</c:v>
                </c:pt>
                <c:pt idx="5">
                  <c:v>120</c:v>
                </c:pt>
                <c:pt idx="6">
                  <c:v>130</c:v>
                </c:pt>
                <c:pt idx="7">
                  <c:v>140</c:v>
                </c:pt>
                <c:pt idx="8">
                  <c:v>150</c:v>
                </c:pt>
                <c:pt idx="9">
                  <c:v>160</c:v>
                </c:pt>
                <c:pt idx="10">
                  <c:v>180</c:v>
                </c:pt>
                <c:pt idx="11">
                  <c:v>200</c:v>
                </c:pt>
                <c:pt idx="12">
                  <c:v>220</c:v>
                </c:pt>
                <c:pt idx="13">
                  <c:v>240</c:v>
                </c:pt>
                <c:pt idx="14">
                  <c:v>260</c:v>
                </c:pt>
                <c:pt idx="15">
                  <c:v>280</c:v>
                </c:pt>
                <c:pt idx="16">
                  <c:v>293</c:v>
                </c:pt>
              </c:numCache>
            </c:numRef>
          </c:xVal>
          <c:yVal>
            <c:numRef>
              <c:f>'conductor data'!$D$14:$D$30</c:f>
              <c:numCache>
                <c:ptCount val="17"/>
                <c:pt idx="0">
                  <c:v>-3563</c:v>
                </c:pt>
                <c:pt idx="1">
                  <c:v>-3515</c:v>
                </c:pt>
                <c:pt idx="2">
                  <c:v>-3413</c:v>
                </c:pt>
                <c:pt idx="3">
                  <c:v>-3309</c:v>
                </c:pt>
                <c:pt idx="4">
                  <c:v>-3194</c:v>
                </c:pt>
                <c:pt idx="5">
                  <c:v>-3064</c:v>
                </c:pt>
                <c:pt idx="6">
                  <c:v>-2931</c:v>
                </c:pt>
                <c:pt idx="7">
                  <c:v>-2790</c:v>
                </c:pt>
                <c:pt idx="8">
                  <c:v>-2636</c:v>
                </c:pt>
                <c:pt idx="9">
                  <c:v>-2479</c:v>
                </c:pt>
                <c:pt idx="10">
                  <c:v>-2156</c:v>
                </c:pt>
                <c:pt idx="11">
                  <c:v>-1810</c:v>
                </c:pt>
                <c:pt idx="12">
                  <c:v>-1447</c:v>
                </c:pt>
                <c:pt idx="13">
                  <c:v>-1074</c:v>
                </c:pt>
                <c:pt idx="14">
                  <c:v>-686</c:v>
                </c:pt>
                <c:pt idx="15">
                  <c:v>-264</c:v>
                </c:pt>
                <c:pt idx="16">
                  <c:v>0</c:v>
                </c:pt>
              </c:numCache>
            </c:numRef>
          </c:yVal>
          <c:smooth val="1"/>
        </c:ser>
        <c:axId val="2895823"/>
        <c:axId val="26062408"/>
      </c:scatterChart>
      <c:valAx>
        <c:axId val="2895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62408"/>
        <c:crossesAt val="-4000"/>
        <c:crossBetween val="midCat"/>
        <c:dispUnits/>
      </c:valAx>
      <c:valAx>
        <c:axId val="26062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dL/L from room temperature (293 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58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2"/>
          <c:y val="0.57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4</xdr:row>
      <xdr:rowOff>85725</xdr:rowOff>
    </xdr:from>
    <xdr:to>
      <xdr:col>15</xdr:col>
      <xdr:colOff>438150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4343400" y="733425"/>
        <a:ext cx="52387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0"/>
  <sheetViews>
    <sheetView workbookViewId="0" topLeftCell="A1">
      <selection activeCell="E27" sqref="E27"/>
    </sheetView>
  </sheetViews>
  <sheetFormatPr defaultColWidth="9.140625" defaultRowHeight="12.75"/>
  <cols>
    <col min="2" max="2" width="14.00390625" style="0" customWidth="1"/>
    <col min="5" max="5" width="11.7109375" style="0" bestFit="1" customWidth="1"/>
    <col min="6" max="7" width="10.00390625" style="0" bestFit="1" customWidth="1"/>
  </cols>
  <sheetData>
    <row r="4" spans="2:7" ht="12.75">
      <c r="B4" t="s">
        <v>2</v>
      </c>
      <c r="C4" t="s">
        <v>1</v>
      </c>
      <c r="D4" s="6" t="s">
        <v>5</v>
      </c>
      <c r="E4" s="6"/>
      <c r="F4" s="6"/>
      <c r="G4" s="6"/>
    </row>
    <row r="5" spans="4:7" ht="12.75">
      <c r="D5">
        <v>293</v>
      </c>
      <c r="E5">
        <v>85</v>
      </c>
      <c r="F5">
        <f>20+E5</f>
        <v>105</v>
      </c>
      <c r="G5">
        <f>40+E5</f>
        <v>125</v>
      </c>
    </row>
    <row r="6" spans="1:7" ht="12.75">
      <c r="A6" t="s">
        <v>0</v>
      </c>
      <c r="B6" t="s">
        <v>3</v>
      </c>
      <c r="C6" s="2">
        <v>1.5E-05</v>
      </c>
      <c r="D6">
        <v>0</v>
      </c>
      <c r="E6" s="3">
        <f>$C6*(E$5-$D$5)</f>
        <v>-0.00312</v>
      </c>
      <c r="F6" s="3">
        <f>$C6*(F$5-$D$5)</f>
        <v>-0.00282</v>
      </c>
      <c r="G6" s="3">
        <f>$C6*(G$5-$D$5)</f>
        <v>-0.00252</v>
      </c>
    </row>
    <row r="7" spans="1:7" ht="12.75">
      <c r="A7" t="s">
        <v>12</v>
      </c>
      <c r="B7" t="s">
        <v>3</v>
      </c>
      <c r="C7" s="2"/>
      <c r="D7">
        <v>0</v>
      </c>
      <c r="E7" s="3">
        <f>(-0.00005*E5^3+0.0553*E5^2+2.0687*E5-4013.3)*0.000001</f>
        <v>-0.0034686242500000003</v>
      </c>
      <c r="F7" s="3">
        <f>(-0.00005*F5^3+0.0553*F5^2+2.0687*F5-4013.3)*0.000001</f>
        <v>-0.00324428525</v>
      </c>
      <c r="G7" s="3">
        <f>(-0.00005*G5^3+0.0553*G5^2+2.0687*G5-4013.3)*0.000001</f>
        <v>-0.00298830625</v>
      </c>
    </row>
    <row r="8" spans="4:7" ht="12.75">
      <c r="D8" s="6"/>
      <c r="E8" s="6"/>
      <c r="F8" s="6"/>
      <c r="G8" s="6"/>
    </row>
    <row r="9" spans="3:7" ht="12.75">
      <c r="C9" s="2"/>
      <c r="E9">
        <v>85</v>
      </c>
      <c r="F9">
        <v>85</v>
      </c>
      <c r="G9">
        <v>85</v>
      </c>
    </row>
    <row r="10" spans="1:7" ht="12.75">
      <c r="A10" t="s">
        <v>13</v>
      </c>
      <c r="B10" t="s">
        <v>4</v>
      </c>
      <c r="C10" s="2">
        <v>1.3E-05</v>
      </c>
      <c r="D10">
        <v>0</v>
      </c>
      <c r="E10" s="3">
        <f>$C10*(E$9-$D$5)</f>
        <v>-0.002704</v>
      </c>
      <c r="F10" s="3">
        <f>$C10*(F$9-$D$5)</f>
        <v>-0.002704</v>
      </c>
      <c r="G10" s="3">
        <f>$C10*(G$9-$D$5)</f>
        <v>-0.002704</v>
      </c>
    </row>
    <row r="11" spans="1:9" ht="12.75">
      <c r="A11" t="s">
        <v>12</v>
      </c>
      <c r="B11" t="s">
        <v>14</v>
      </c>
      <c r="D11">
        <v>0</v>
      </c>
      <c r="E11" s="3">
        <v>-0.0030777858851173566</v>
      </c>
      <c r="F11" s="3">
        <v>-0.0030777858851173566</v>
      </c>
      <c r="G11" s="3">
        <v>-0.0030777858851173566</v>
      </c>
      <c r="I11" t="s">
        <v>15</v>
      </c>
    </row>
    <row r="13" spans="1:7" ht="12.75">
      <c r="A13" t="s">
        <v>13</v>
      </c>
      <c r="B13" t="s">
        <v>6</v>
      </c>
      <c r="D13">
        <v>0</v>
      </c>
      <c r="E13" s="3">
        <f aca="true" t="shared" si="0" ref="E13:G14">E6-E10</f>
        <v>-0.00041600000000000014</v>
      </c>
      <c r="F13" s="3">
        <f t="shared" si="0"/>
        <v>-0.00011600000000000022</v>
      </c>
      <c r="G13" s="3">
        <f t="shared" si="0"/>
        <v>0.0001839999999999997</v>
      </c>
    </row>
    <row r="14" spans="1:7" ht="12.75">
      <c r="A14" t="s">
        <v>12</v>
      </c>
      <c r="B14" t="s">
        <v>6</v>
      </c>
      <c r="D14">
        <v>0</v>
      </c>
      <c r="E14" s="3">
        <f t="shared" si="0"/>
        <v>-0.00039083836488264375</v>
      </c>
      <c r="F14" s="3">
        <f t="shared" si="0"/>
        <v>-0.00016649936488264327</v>
      </c>
      <c r="G14" s="3">
        <f t="shared" si="0"/>
        <v>8.947963511735666E-05</v>
      </c>
    </row>
    <row r="16" spans="1:7" ht="12.75">
      <c r="A16" t="s">
        <v>13</v>
      </c>
      <c r="B16" t="s">
        <v>6</v>
      </c>
      <c r="D16">
        <v>0</v>
      </c>
      <c r="E16" s="4">
        <f aca="true" t="shared" si="1" ref="E16:G17">E13</f>
        <v>-0.00041600000000000014</v>
      </c>
      <c r="F16" s="4">
        <f t="shared" si="1"/>
        <v>-0.00011600000000000022</v>
      </c>
      <c r="G16" s="4">
        <f t="shared" si="1"/>
        <v>0.0001839999999999997</v>
      </c>
    </row>
    <row r="17" spans="1:7" ht="12.75">
      <c r="A17" t="s">
        <v>12</v>
      </c>
      <c r="B17" t="s">
        <v>6</v>
      </c>
      <c r="D17">
        <v>0</v>
      </c>
      <c r="E17" s="4">
        <f t="shared" si="1"/>
        <v>-0.00039083836488264375</v>
      </c>
      <c r="F17" s="4">
        <f t="shared" si="1"/>
        <v>-0.00016649936488264327</v>
      </c>
      <c r="G17" s="4">
        <f t="shared" si="1"/>
        <v>8.947963511735666E-05</v>
      </c>
    </row>
    <row r="19" spans="2:7" ht="12.75">
      <c r="B19" t="s">
        <v>28</v>
      </c>
      <c r="D19">
        <v>0</v>
      </c>
      <c r="E19" s="4">
        <f>E16</f>
        <v>-0.00041600000000000014</v>
      </c>
      <c r="F19" s="4">
        <f>F16</f>
        <v>-0.00011600000000000022</v>
      </c>
      <c r="G19" s="4">
        <f>G16</f>
        <v>0.0001839999999999997</v>
      </c>
    </row>
    <row r="20" spans="2:7" ht="12.75">
      <c r="B20" t="s">
        <v>29</v>
      </c>
      <c r="D20">
        <v>0</v>
      </c>
      <c r="E20" s="4">
        <v>-0.0004</v>
      </c>
      <c r="F20" s="4">
        <v>-0.0002</v>
      </c>
      <c r="G20" s="4">
        <v>0</v>
      </c>
    </row>
  </sheetData>
  <mergeCells count="2">
    <mergeCell ref="D4:G4"/>
    <mergeCell ref="D8:G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0:D30"/>
  <sheetViews>
    <sheetView workbookViewId="0" topLeftCell="A1">
      <selection activeCell="D38" sqref="D38"/>
    </sheetView>
  </sheetViews>
  <sheetFormatPr defaultColWidth="9.140625" defaultRowHeight="12.75"/>
  <sheetData>
    <row r="10" ht="12.75">
      <c r="C10" t="s">
        <v>11</v>
      </c>
    </row>
    <row r="12" spans="3:4" ht="12.75">
      <c r="C12" t="s">
        <v>7</v>
      </c>
      <c r="D12" t="s">
        <v>9</v>
      </c>
    </row>
    <row r="13" spans="3:4" ht="12.75">
      <c r="C13" t="s">
        <v>8</v>
      </c>
      <c r="D13" t="s">
        <v>10</v>
      </c>
    </row>
    <row r="14" spans="3:4" ht="12.75">
      <c r="C14">
        <v>76</v>
      </c>
      <c r="D14">
        <v>-3563</v>
      </c>
    </row>
    <row r="15" spans="3:4" ht="12.75">
      <c r="C15">
        <v>80</v>
      </c>
      <c r="D15">
        <v>-3515</v>
      </c>
    </row>
    <row r="16" spans="3:4" ht="12.75">
      <c r="C16">
        <v>90</v>
      </c>
      <c r="D16">
        <v>-3413</v>
      </c>
    </row>
    <row r="17" spans="3:4" ht="12.75">
      <c r="C17">
        <v>100</v>
      </c>
      <c r="D17">
        <v>-3309</v>
      </c>
    </row>
    <row r="18" spans="3:4" ht="12.75">
      <c r="C18">
        <v>110</v>
      </c>
      <c r="D18">
        <v>-3194</v>
      </c>
    </row>
    <row r="19" spans="3:4" ht="12.75">
      <c r="C19">
        <v>120</v>
      </c>
      <c r="D19">
        <v>-3064</v>
      </c>
    </row>
    <row r="20" spans="3:4" ht="12.75">
      <c r="C20">
        <v>130</v>
      </c>
      <c r="D20">
        <v>-2931</v>
      </c>
    </row>
    <row r="21" spans="3:4" ht="12.75">
      <c r="C21">
        <v>140</v>
      </c>
      <c r="D21">
        <v>-2790</v>
      </c>
    </row>
    <row r="22" spans="3:4" ht="12.75">
      <c r="C22">
        <v>150</v>
      </c>
      <c r="D22">
        <v>-2636</v>
      </c>
    </row>
    <row r="23" spans="3:4" ht="12.75">
      <c r="C23">
        <v>160</v>
      </c>
      <c r="D23">
        <v>-2479</v>
      </c>
    </row>
    <row r="24" spans="3:4" ht="12.75">
      <c r="C24">
        <v>180</v>
      </c>
      <c r="D24">
        <v>-2156</v>
      </c>
    </row>
    <row r="25" spans="3:4" ht="12.75">
      <c r="C25">
        <v>200</v>
      </c>
      <c r="D25">
        <v>-1810</v>
      </c>
    </row>
    <row r="26" spans="3:4" ht="12.75">
      <c r="C26">
        <v>220</v>
      </c>
      <c r="D26">
        <v>-1447</v>
      </c>
    </row>
    <row r="27" spans="3:4" ht="12.75">
      <c r="C27">
        <v>240</v>
      </c>
      <c r="D27">
        <v>-1074</v>
      </c>
    </row>
    <row r="28" spans="3:4" ht="12.75">
      <c r="C28">
        <v>260</v>
      </c>
      <c r="D28">
        <v>-686</v>
      </c>
    </row>
    <row r="29" spans="3:4" ht="12.75">
      <c r="C29">
        <v>280</v>
      </c>
      <c r="D29">
        <v>-264</v>
      </c>
    </row>
    <row r="30" spans="3:4" ht="12.75">
      <c r="C30">
        <v>293</v>
      </c>
      <c r="D30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11"/>
  <sheetViews>
    <sheetView tabSelected="1" workbookViewId="0" topLeftCell="A1">
      <selection activeCell="F14" sqref="F14"/>
    </sheetView>
  </sheetViews>
  <sheetFormatPr defaultColWidth="9.140625" defaultRowHeight="12.75"/>
  <cols>
    <col min="6" max="6" width="12.421875" style="0" bestFit="1" customWidth="1"/>
  </cols>
  <sheetData>
    <row r="3" ht="12.75">
      <c r="B3" t="s">
        <v>16</v>
      </c>
    </row>
    <row r="5" spans="2:6" ht="12.75"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</row>
    <row r="6" spans="2:6" ht="12.75">
      <c r="B6" s="1" t="s">
        <v>22</v>
      </c>
      <c r="C6" s="1" t="s">
        <v>22</v>
      </c>
      <c r="D6" s="1" t="s">
        <v>22</v>
      </c>
      <c r="E6" s="1" t="s">
        <v>23</v>
      </c>
      <c r="F6" s="1"/>
    </row>
    <row r="7" spans="2:6" ht="12.75">
      <c r="B7" s="1">
        <v>5.851</v>
      </c>
      <c r="C7" s="1">
        <v>5.834</v>
      </c>
      <c r="D7" s="1">
        <f>B7-C7</f>
        <v>0.017000000000000348</v>
      </c>
      <c r="E7" s="1">
        <v>217</v>
      </c>
      <c r="F7" s="1">
        <f>D7/B7</f>
        <v>0.0029054862416681504</v>
      </c>
    </row>
    <row r="8" spans="2:6" ht="12.75">
      <c r="B8" s="1">
        <v>5.846</v>
      </c>
      <c r="C8" s="1">
        <v>5.827</v>
      </c>
      <c r="D8" s="1">
        <f>B8-C8</f>
        <v>0.019000000000000128</v>
      </c>
      <c r="E8" s="1">
        <v>217</v>
      </c>
      <c r="F8" s="1">
        <f>D8/B8</f>
        <v>0.003250085528566563</v>
      </c>
    </row>
    <row r="9" spans="2:6" ht="12.75">
      <c r="B9" s="1"/>
      <c r="C9" s="1"/>
      <c r="D9" s="1"/>
      <c r="E9" s="1"/>
      <c r="F9" s="1"/>
    </row>
    <row r="10" spans="5:7" ht="12.75">
      <c r="E10" t="s">
        <v>24</v>
      </c>
      <c r="F10">
        <f>(F7+F8)/2</f>
        <v>0.0030777858851173566</v>
      </c>
      <c r="G10" t="s">
        <v>25</v>
      </c>
    </row>
    <row r="11" spans="5:7" ht="12.75">
      <c r="E11" t="s">
        <v>26</v>
      </c>
      <c r="F11">
        <f>F10/(194+23)</f>
        <v>1.4183345092706713E-05</v>
      </c>
      <c r="G11" s="5" t="s">
        <v>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Nelson</dc:creator>
  <cp:keywords/>
  <dc:description/>
  <cp:lastModifiedBy>reiersen</cp:lastModifiedBy>
  <dcterms:created xsi:type="dcterms:W3CDTF">2004-05-07T00:03:31Z</dcterms:created>
  <dcterms:modified xsi:type="dcterms:W3CDTF">2006-06-25T11:18:52Z</dcterms:modified>
  <cp:category/>
  <cp:version/>
  <cp:contentType/>
  <cp:contentStatus/>
</cp:coreProperties>
</file>