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66" yWindow="15" windowWidth="15480" windowHeight="10725" activeTab="2"/>
  </bookViews>
  <sheets>
    <sheet name="EasyWay" sheetId="1" r:id="rId1"/>
    <sheet name="HardWay" sheetId="2" r:id="rId2"/>
    <sheet name="Chart" sheetId="3" r:id="rId3"/>
  </sheets>
  <definedNames>
    <definedName name="solver_adj" localSheetId="0" hidden="1">'EasyWay'!$C$172</definedName>
    <definedName name="solver_adj" localSheetId="1" hidden="1">'HardWay'!$C$172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'EasyWay'!$F$172</definedName>
    <definedName name="solver_opt" localSheetId="1" hidden="1">'HardWay'!$F$172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<sst xmlns="http://schemas.openxmlformats.org/spreadsheetml/2006/main" count="485" uniqueCount="38">
  <si>
    <t>ROW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</si>
  <si>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</si>
  <si>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</si>
  <si>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</si>
  <si>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</si>
  <si>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</si>
  <si>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</si>
  <si>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</si>
  <si>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</si>
  <si>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</si>
  <si>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</si>
  <si>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</si>
  <si>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</si>
  <si>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START</t>
  </si>
  <si>
    <t>POINT</t>
  </si>
  <si>
    <t>OUTSIDE EDGE OF COIL TO CENTER 5" HUB</t>
  </si>
  <si>
    <t>Radial Build</t>
  </si>
  <si>
    <t>AVG</t>
  </si>
  <si>
    <t>STD DEV (ABS)</t>
  </si>
  <si>
    <t>STD DEV (%)</t>
  </si>
  <si>
    <t>Nominal width</t>
  </si>
  <si>
    <t>Nominal height</t>
  </si>
  <si>
    <t>Min radius</t>
  </si>
  <si>
    <t>S.D.</t>
  </si>
  <si>
    <t>Aspect ratio</t>
  </si>
  <si>
    <t>Alpha</t>
  </si>
  <si>
    <t>Error</t>
  </si>
  <si>
    <t>dH_Act</t>
  </si>
  <si>
    <t>dH_Est</t>
  </si>
  <si>
    <t>TOP EDGE OF COIL TO BASE PLATE 5" HUB</t>
  </si>
  <si>
    <t>W - Turn width</t>
  </si>
  <si>
    <t>RCI - Inside Edge</t>
  </si>
  <si>
    <t>RCC - Radius at center</t>
  </si>
  <si>
    <t>H* x W*/RCC</t>
  </si>
  <si>
    <t>Avg error</t>
  </si>
  <si>
    <t>W* x W*/RCC</t>
  </si>
  <si>
    <t>Beta</t>
  </si>
  <si>
    <t xml:space="preserve">Comments: Center twisted the reverse way, insulated with 14 mils dry glass (2-HL). Nominal dimensions bare are 0.660" x 0.539"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</si>
</sst>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000000000"/>
    <numFmt numFmtId="172" formatCode="0.00000000000"/>
    <numFmt numFmtId="173" formatCode="0.000000000"/>
    <numFmt numFmtId="174" formatCode="0.00000000000000"/>
    <numFmt numFmtId="175" formatCode="0.000000000000000"/>
    <numFmt numFmtId="176" formatCode="0.0000000000000000"/>
    <numFmt numFmtId="177" formatCode="0.0000000000000"/>
    <numFmt numFmtId="178" formatCode="0.000000000000"/>
    <numFmt numFmtId="179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1" fillId="0" borderId="0" xfId="0" applyNumberFormat="1" applyFont="1" applyAlignment="1">
      <alignment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 wrapText="1"/>
    </xf>
    <xf numFmtId="10" fontId="0" fillId="0" borderId="0" xfId="19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/>
    </xf>
    <xf numFmtId="165" fontId="0" fillId="0" borderId="0" xfId="0" applyNumberFormat="1" applyAlignment="1">
      <alignment wrapText="1"/>
    </xf>
    <xf numFmtId="165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Insulated (1 half-lapped layer of glass)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625"/>
          <c:w val="0.84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v>Hard Way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HardWay!$B$136:$M$136</c:f>
              <c:numCache>
                <c:ptCount val="12"/>
                <c:pt idx="0">
                  <c:v>0.0523548026805659</c:v>
                </c:pt>
                <c:pt idx="1">
                  <c:v>0.052364550363060876</c:v>
                </c:pt>
                <c:pt idx="2">
                  <c:v>0.05243288590604027</c:v>
                </c:pt>
                <c:pt idx="3">
                  <c:v>0.05243288590604027</c:v>
                </c:pt>
                <c:pt idx="4">
                  <c:v>0.05240357741755171</c:v>
                </c:pt>
                <c:pt idx="5">
                  <c:v>0.05233531819873465</c:v>
                </c:pt>
                <c:pt idx="6">
                  <c:v>0.05242311276794035</c:v>
                </c:pt>
                <c:pt idx="7">
                  <c:v>0.052491601343785</c:v>
                </c:pt>
                <c:pt idx="8">
                  <c:v>0.052374301675977654</c:v>
                </c:pt>
                <c:pt idx="9">
                  <c:v>0.05242311276794035</c:v>
                </c:pt>
                <c:pt idx="10">
                  <c:v>0.05240357741755171</c:v>
                </c:pt>
                <c:pt idx="11">
                  <c:v>0.05246222719641858</c:v>
                </c:pt>
              </c:numCache>
            </c:numRef>
          </c:xVal>
          <c:yVal>
            <c:numRef>
              <c:f>HardWay!$B$80:$M$80</c:f>
              <c:numCache>
                <c:ptCount val="12"/>
                <c:pt idx="0">
                  <c:v>0.11000000000000004</c:v>
                </c:pt>
                <c:pt idx="1">
                  <c:v>0.08500000000000002</c:v>
                </c:pt>
                <c:pt idx="2">
                  <c:v>0.06000000000000005</c:v>
                </c:pt>
                <c:pt idx="3">
                  <c:v>0.05700000000000005</c:v>
                </c:pt>
                <c:pt idx="4">
                  <c:v>0.05900000000000005</c:v>
                </c:pt>
                <c:pt idx="5">
                  <c:v>0.049000000000000044</c:v>
                </c:pt>
                <c:pt idx="6">
                  <c:v>0.03400000000000003</c:v>
                </c:pt>
                <c:pt idx="7">
                  <c:v>0.029000000000000026</c:v>
                </c:pt>
                <c:pt idx="8">
                  <c:v>0.016000000000000014</c:v>
                </c:pt>
                <c:pt idx="9">
                  <c:v>0.040000000000000036</c:v>
                </c:pt>
                <c:pt idx="10">
                  <c:v>0.04600000000000004</c:v>
                </c:pt>
                <c:pt idx="11">
                  <c:v>0.065</c:v>
                </c:pt>
              </c:numCache>
            </c:numRef>
          </c:yVal>
          <c:smooth val="0"/>
        </c:ser>
        <c:ser>
          <c:idx val="1"/>
          <c:order val="1"/>
          <c:tx>
            <c:v>Hard Way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HardWay!$B$137:$M$137</c:f>
              <c:numCache>
                <c:ptCount val="12"/>
                <c:pt idx="0">
                  <c:v>0.045940868997059785</c:v>
                </c:pt>
                <c:pt idx="1">
                  <c:v>0.045933365997060265</c:v>
                </c:pt>
                <c:pt idx="2">
                  <c:v>0.04598593852190975</c:v>
                </c:pt>
                <c:pt idx="3">
                  <c:v>0.04609144542772862</c:v>
                </c:pt>
                <c:pt idx="4">
                  <c:v>0.04603863152725487</c:v>
                </c:pt>
                <c:pt idx="5">
                  <c:v>0.04588091353996737</c:v>
                </c:pt>
                <c:pt idx="6">
                  <c:v>0.04603863152725487</c:v>
                </c:pt>
                <c:pt idx="7">
                  <c:v>0.04614438063986874</c:v>
                </c:pt>
                <c:pt idx="8">
                  <c:v>0.04603863152725487</c:v>
                </c:pt>
                <c:pt idx="9">
                  <c:v>0.04619743758212878</c:v>
                </c:pt>
                <c:pt idx="10">
                  <c:v>0.04605370885868675</c:v>
                </c:pt>
                <c:pt idx="11">
                  <c:v>0.046121679239094784</c:v>
                </c:pt>
              </c:numCache>
            </c:numRef>
          </c:xVal>
          <c:yVal>
            <c:numRef>
              <c:f>HardWay!$B$81:$M$81</c:f>
              <c:numCache>
                <c:ptCount val="12"/>
                <c:pt idx="0">
                  <c:v>0.05400000000000005</c:v>
                </c:pt>
                <c:pt idx="1">
                  <c:v>0.051000000000000045</c:v>
                </c:pt>
                <c:pt idx="2">
                  <c:v>0.03400000000000003</c:v>
                </c:pt>
                <c:pt idx="3">
                  <c:v>0.038000000000000034</c:v>
                </c:pt>
                <c:pt idx="4">
                  <c:v>0.05400000000000005</c:v>
                </c:pt>
                <c:pt idx="5">
                  <c:v>0.049000000000000044</c:v>
                </c:pt>
                <c:pt idx="6">
                  <c:v>0.03700000000000003</c:v>
                </c:pt>
                <c:pt idx="7">
                  <c:v>0.03400000000000003</c:v>
                </c:pt>
                <c:pt idx="8">
                  <c:v>0.017000000000000015</c:v>
                </c:pt>
                <c:pt idx="9">
                  <c:v>0.03500000000000003</c:v>
                </c:pt>
                <c:pt idx="10">
                  <c:v>0.03700000000000003</c:v>
                </c:pt>
                <c:pt idx="11">
                  <c:v>0.03700000000000003</c:v>
                </c:pt>
              </c:numCache>
            </c:numRef>
          </c:yVal>
          <c:smooth val="0"/>
        </c:ser>
        <c:ser>
          <c:idx val="2"/>
          <c:order val="2"/>
          <c:tx>
            <c:v>Hard Way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HardWay!$B$138:$M$138</c:f>
              <c:numCache>
                <c:ptCount val="12"/>
                <c:pt idx="0">
                  <c:v>0.04089719354369638</c:v>
                </c:pt>
                <c:pt idx="1">
                  <c:v>0.04087936046511628</c:v>
                </c:pt>
                <c:pt idx="2">
                  <c:v>0.040938864628820966</c:v>
                </c:pt>
                <c:pt idx="3">
                  <c:v>0.04106438896189225</c:v>
                </c:pt>
                <c:pt idx="4">
                  <c:v>0.04095078625509609</c:v>
                </c:pt>
                <c:pt idx="5">
                  <c:v>0.04084374092361313</c:v>
                </c:pt>
                <c:pt idx="6">
                  <c:v>0.04097465034965035</c:v>
                </c:pt>
                <c:pt idx="7">
                  <c:v>0.0410404202539034</c:v>
                </c:pt>
                <c:pt idx="8">
                  <c:v>0.04101647950998979</c:v>
                </c:pt>
                <c:pt idx="9">
                  <c:v>0.04117259552042161</c:v>
                </c:pt>
                <c:pt idx="10">
                  <c:v>0.041028446389496716</c:v>
                </c:pt>
                <c:pt idx="11">
                  <c:v>0.041094389246054935</c:v>
                </c:pt>
              </c:numCache>
            </c:numRef>
          </c:xVal>
          <c:yVal>
            <c:numRef>
              <c:f>HardWay!$B$82:$M$82</c:f>
              <c:numCache>
                <c:ptCount val="12"/>
                <c:pt idx="0">
                  <c:v>0.040000000000000036</c:v>
                </c:pt>
                <c:pt idx="1">
                  <c:v>0.030000000000000027</c:v>
                </c:pt>
                <c:pt idx="2">
                  <c:v>0.027000000000000024</c:v>
                </c:pt>
                <c:pt idx="3">
                  <c:v>0.039000000000000035</c:v>
                </c:pt>
                <c:pt idx="4">
                  <c:v>0.04800000000000004</c:v>
                </c:pt>
                <c:pt idx="5">
                  <c:v>0.05300000000000005</c:v>
                </c:pt>
                <c:pt idx="6">
                  <c:v>0.038000000000000034</c:v>
                </c:pt>
                <c:pt idx="7">
                  <c:v>0.028000000000000025</c:v>
                </c:pt>
                <c:pt idx="8">
                  <c:v>0.028000000000000025</c:v>
                </c:pt>
                <c:pt idx="9">
                  <c:v>0.04200000000000004</c:v>
                </c:pt>
                <c:pt idx="10">
                  <c:v>0.039000000000000035</c:v>
                </c:pt>
                <c:pt idx="11">
                  <c:v>0.03300000000000003</c:v>
                </c:pt>
              </c:numCache>
            </c:numRef>
          </c:yVal>
          <c:smooth val="0"/>
        </c:ser>
        <c:ser>
          <c:idx val="3"/>
          <c:order val="3"/>
          <c:tx>
            <c:v>Hard Way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HardWay!$B$139:$M$139</c:f>
              <c:numCache>
                <c:ptCount val="12"/>
                <c:pt idx="0">
                  <c:v>0.03686107470511141</c:v>
                </c:pt>
                <c:pt idx="1">
                  <c:v>0.03684658718721342</c:v>
                </c:pt>
                <c:pt idx="2">
                  <c:v>0.03693853427895981</c:v>
                </c:pt>
                <c:pt idx="3">
                  <c:v>0.03708954239746803</c:v>
                </c:pt>
                <c:pt idx="4">
                  <c:v>0.03695795006570302</c:v>
                </c:pt>
                <c:pt idx="5">
                  <c:v>0.03682246661429694</c:v>
                </c:pt>
                <c:pt idx="6">
                  <c:v>0.036909448818897635</c:v>
                </c:pt>
                <c:pt idx="7">
                  <c:v>0.03697738627399422</c:v>
                </c:pt>
                <c:pt idx="8">
                  <c:v>0.036991976851242926</c:v>
                </c:pt>
                <c:pt idx="9">
                  <c:v>0.03703094140882159</c:v>
                </c:pt>
                <c:pt idx="10">
                  <c:v>0.03700171030127614</c:v>
                </c:pt>
                <c:pt idx="11">
                  <c:v>0.037074874769311886</c:v>
                </c:pt>
              </c:numCache>
            </c:numRef>
          </c:xVal>
          <c:yVal>
            <c:numRef>
              <c:f>HardWay!$B$83:$M$83</c:f>
              <c:numCache>
                <c:ptCount val="12"/>
                <c:pt idx="0">
                  <c:v>0.028000000000000025</c:v>
                </c:pt>
                <c:pt idx="1">
                  <c:v>0.03500000000000003</c:v>
                </c:pt>
                <c:pt idx="2">
                  <c:v>0.03200000000000003</c:v>
                </c:pt>
                <c:pt idx="3">
                  <c:v>0.029000000000000026</c:v>
                </c:pt>
                <c:pt idx="4">
                  <c:v>0.03400000000000003</c:v>
                </c:pt>
                <c:pt idx="5">
                  <c:v>0.03300000000000003</c:v>
                </c:pt>
                <c:pt idx="6">
                  <c:v>0.025000000000000022</c:v>
                </c:pt>
                <c:pt idx="7">
                  <c:v>0.02200000000000002</c:v>
                </c:pt>
                <c:pt idx="8">
                  <c:v>0.017000000000000015</c:v>
                </c:pt>
                <c:pt idx="9">
                  <c:v>0.031000000000000028</c:v>
                </c:pt>
                <c:pt idx="10">
                  <c:v>0.029000000000000026</c:v>
                </c:pt>
                <c:pt idx="11">
                  <c:v>0.03700000000000003</c:v>
                </c:pt>
              </c:numCache>
            </c:numRef>
          </c:yVal>
          <c:smooth val="0"/>
        </c:ser>
        <c:ser>
          <c:idx val="4"/>
          <c:order val="4"/>
          <c:tx>
            <c:v>Hard Way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HardWay!$B$140:$M$140</c:f>
              <c:numCache>
                <c:ptCount val="12"/>
                <c:pt idx="0">
                  <c:v>0.033502084574151283</c:v>
                </c:pt>
                <c:pt idx="1">
                  <c:v>0.03356605800214823</c:v>
                </c:pt>
                <c:pt idx="2">
                  <c:v>0.033678601365105976</c:v>
                </c:pt>
                <c:pt idx="3">
                  <c:v>0.033812214474633326</c:v>
                </c:pt>
                <c:pt idx="4">
                  <c:v>0.03372302158273381</c:v>
                </c:pt>
                <c:pt idx="5">
                  <c:v>0.03357808022922636</c:v>
                </c:pt>
                <c:pt idx="6">
                  <c:v>0.03361419863750448</c:v>
                </c:pt>
                <c:pt idx="7">
                  <c:v>0.033646369182916615</c:v>
                </c:pt>
                <c:pt idx="8">
                  <c:v>0.03367053753142583</c:v>
                </c:pt>
                <c:pt idx="9">
                  <c:v>0.033694740625374385</c:v>
                </c:pt>
                <c:pt idx="10">
                  <c:v>0.03371493646607528</c:v>
                </c:pt>
                <c:pt idx="11">
                  <c:v>0.033763505402160866</c:v>
                </c:pt>
              </c:numCache>
            </c:numRef>
          </c:xVal>
          <c:yVal>
            <c:numRef>
              <c:f>HardWay!$B$84:$M$84</c:f>
              <c:numCache>
                <c:ptCount val="12"/>
                <c:pt idx="0">
                  <c:v>0.02400000000000002</c:v>
                </c:pt>
                <c:pt idx="1">
                  <c:v>0.020000000000000018</c:v>
                </c:pt>
                <c:pt idx="2">
                  <c:v>0.02100000000000002</c:v>
                </c:pt>
                <c:pt idx="3">
                  <c:v>0.029000000000000026</c:v>
                </c:pt>
                <c:pt idx="4">
                  <c:v>0.03300000000000003</c:v>
                </c:pt>
                <c:pt idx="5">
                  <c:v>0.029000000000000026</c:v>
                </c:pt>
                <c:pt idx="6">
                  <c:v>0.02300000000000002</c:v>
                </c:pt>
                <c:pt idx="7">
                  <c:v>0.016000000000000014</c:v>
                </c:pt>
                <c:pt idx="8">
                  <c:v>0.017000000000000015</c:v>
                </c:pt>
                <c:pt idx="9">
                  <c:v>0.027000000000000024</c:v>
                </c:pt>
                <c:pt idx="10">
                  <c:v>0.027000000000000024</c:v>
                </c:pt>
                <c:pt idx="11">
                  <c:v>0.025000000000000022</c:v>
                </c:pt>
              </c:numCache>
            </c:numRef>
          </c:yVal>
          <c:smooth val="0"/>
        </c:ser>
        <c:ser>
          <c:idx val="5"/>
          <c:order val="5"/>
          <c:tx>
            <c:v>Hard Way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HardWay!$B$141:$M$141</c:f>
              <c:numCache>
                <c:ptCount val="12"/>
                <c:pt idx="0">
                  <c:v>0.030690746398952428</c:v>
                </c:pt>
                <c:pt idx="1">
                  <c:v>0.030757874015748025</c:v>
                </c:pt>
                <c:pt idx="2">
                  <c:v>0.030913387557704987</c:v>
                </c:pt>
                <c:pt idx="3">
                  <c:v>0.031029346866725507</c:v>
                </c:pt>
                <c:pt idx="4">
                  <c:v>0.03094059405940594</c:v>
                </c:pt>
                <c:pt idx="5">
                  <c:v>0.030848963474827244</c:v>
                </c:pt>
                <c:pt idx="6">
                  <c:v>0.03087605664727193</c:v>
                </c:pt>
                <c:pt idx="7">
                  <c:v>0.03086589113257243</c:v>
                </c:pt>
                <c:pt idx="8">
                  <c:v>0.03083881578947368</c:v>
                </c:pt>
                <c:pt idx="9">
                  <c:v>0.030862504115000543</c:v>
                </c:pt>
                <c:pt idx="10">
                  <c:v>0.03092018469656992</c:v>
                </c:pt>
                <c:pt idx="11">
                  <c:v>0.03096103038309115</c:v>
                </c:pt>
              </c:numCache>
            </c:numRef>
          </c:xVal>
          <c:yVal>
            <c:numRef>
              <c:f>HardWay!$B$85:$M$85</c:f>
              <c:numCache>
                <c:ptCount val="12"/>
                <c:pt idx="0">
                  <c:v>0.02100000000000002</c:v>
                </c:pt>
                <c:pt idx="1">
                  <c:v>0.028000000000000025</c:v>
                </c:pt>
                <c:pt idx="2">
                  <c:v>0.02400000000000002</c:v>
                </c:pt>
                <c:pt idx="3">
                  <c:v>0.02200000000000002</c:v>
                </c:pt>
                <c:pt idx="4">
                  <c:v>0.03300000000000003</c:v>
                </c:pt>
                <c:pt idx="5">
                  <c:v>0.028000000000000025</c:v>
                </c:pt>
                <c:pt idx="6">
                  <c:v>0.018000000000000016</c:v>
                </c:pt>
                <c:pt idx="7">
                  <c:v>0.018000000000000016</c:v>
                </c:pt>
                <c:pt idx="8">
                  <c:v>0.01200000000000001</c:v>
                </c:pt>
                <c:pt idx="9">
                  <c:v>0.015000000000000013</c:v>
                </c:pt>
                <c:pt idx="10">
                  <c:v>0.025000000000000022</c:v>
                </c:pt>
                <c:pt idx="11">
                  <c:v>0.025000000000000022</c:v>
                </c:pt>
              </c:numCache>
            </c:numRef>
          </c:yVal>
          <c:smooth val="0"/>
        </c:ser>
        <c:ser>
          <c:idx val="6"/>
          <c:order val="6"/>
          <c:tx>
            <c:v>Easy Way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EasyWay!$B$136:$M$136</c:f>
              <c:numCache>
                <c:ptCount val="12"/>
                <c:pt idx="0">
                  <c:v>0.04445378151260503</c:v>
                </c:pt>
                <c:pt idx="1">
                  <c:v>0.04442889137737961</c:v>
                </c:pt>
                <c:pt idx="2">
                  <c:v>0.04445378151260503</c:v>
                </c:pt>
                <c:pt idx="3">
                  <c:v>0.044222552480029716</c:v>
                </c:pt>
                <c:pt idx="4">
                  <c:v>0.04463716482280142</c:v>
                </c:pt>
                <c:pt idx="5">
                  <c:v>0.044595354065192945</c:v>
                </c:pt>
                <c:pt idx="6">
                  <c:v>0.04452029175238451</c:v>
                </c:pt>
                <c:pt idx="7">
                  <c:v>0.04451196709050111</c:v>
                </c:pt>
                <c:pt idx="8">
                  <c:v>0.044553621560920825</c:v>
                </c:pt>
                <c:pt idx="9">
                  <c:v>0.04458700131110694</c:v>
                </c:pt>
                <c:pt idx="10">
                  <c:v>0.04450364554122265</c:v>
                </c:pt>
                <c:pt idx="11">
                  <c:v>0.044561961812055406</c:v>
                </c:pt>
              </c:numCache>
            </c:numRef>
          </c:xVal>
          <c:yVal>
            <c:numRef>
              <c:f>EasyWay!$B$80:$M$80</c:f>
              <c:numCache>
                <c:ptCount val="12"/>
                <c:pt idx="0">
                  <c:v>0.04899999999999999</c:v>
                </c:pt>
                <c:pt idx="1">
                  <c:v>0.04099999999999998</c:v>
                </c:pt>
                <c:pt idx="2">
                  <c:v>0.030000000000000027</c:v>
                </c:pt>
                <c:pt idx="3">
                  <c:v>0.030000000000000027</c:v>
                </c:pt>
                <c:pt idx="4">
                  <c:v>0.03699999999999998</c:v>
                </c:pt>
                <c:pt idx="5">
                  <c:v>0.033999999999999975</c:v>
                </c:pt>
                <c:pt idx="6">
                  <c:v>0.02300000000000002</c:v>
                </c:pt>
                <c:pt idx="7">
                  <c:v>0.013000000000000012</c:v>
                </c:pt>
                <c:pt idx="8">
                  <c:v>0.006000000000000005</c:v>
                </c:pt>
                <c:pt idx="9">
                  <c:v>0.027000000000000024</c:v>
                </c:pt>
                <c:pt idx="10">
                  <c:v>0.030000000000000027</c:v>
                </c:pt>
                <c:pt idx="11">
                  <c:v>0.028000000000000025</c:v>
                </c:pt>
              </c:numCache>
            </c:numRef>
          </c:yVal>
          <c:smooth val="0"/>
        </c:ser>
        <c:ser>
          <c:idx val="7"/>
          <c:order val="7"/>
          <c:tx>
            <c:v>Easy Way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EasyWay!$B$137:$M$137</c:f>
              <c:numCache>
                <c:ptCount val="12"/>
                <c:pt idx="0">
                  <c:v>0.039340604858701035</c:v>
                </c:pt>
                <c:pt idx="1">
                  <c:v>0.039275697079689816</c:v>
                </c:pt>
                <c:pt idx="2">
                  <c:v>0.03938616810059563</c:v>
                </c:pt>
                <c:pt idx="3">
                  <c:v>0.03936011904761904</c:v>
                </c:pt>
                <c:pt idx="4">
                  <c:v>0.03961557663504742</c:v>
                </c:pt>
                <c:pt idx="5">
                  <c:v>0.03958264050548719</c:v>
                </c:pt>
                <c:pt idx="6">
                  <c:v>0.039497262319561965</c:v>
                </c:pt>
                <c:pt idx="7">
                  <c:v>0.03950381679389312</c:v>
                </c:pt>
                <c:pt idx="8">
                  <c:v>0.039471066158182716</c:v>
                </c:pt>
                <c:pt idx="9">
                  <c:v>0.039471066158182716</c:v>
                </c:pt>
                <c:pt idx="10">
                  <c:v>0.03935361216730037</c:v>
                </c:pt>
                <c:pt idx="11">
                  <c:v>0.03943836978131212</c:v>
                </c:pt>
              </c:numCache>
            </c:numRef>
          </c:xVal>
          <c:yVal>
            <c:numRef>
              <c:f>EasyWay!$B$81:$M$81</c:f>
              <c:numCache>
                <c:ptCount val="12"/>
                <c:pt idx="0">
                  <c:v>0.035999999999999976</c:v>
                </c:pt>
                <c:pt idx="1">
                  <c:v>0.03799999999999998</c:v>
                </c:pt>
                <c:pt idx="2">
                  <c:v>0.029000000000000026</c:v>
                </c:pt>
                <c:pt idx="3">
                  <c:v>0.03199999999999997</c:v>
                </c:pt>
                <c:pt idx="4">
                  <c:v>0.032999999999999974</c:v>
                </c:pt>
                <c:pt idx="5">
                  <c:v>0.034999999999999976</c:v>
                </c:pt>
                <c:pt idx="6">
                  <c:v>0.031000000000000028</c:v>
                </c:pt>
                <c:pt idx="7">
                  <c:v>0.017000000000000015</c:v>
                </c:pt>
                <c:pt idx="8">
                  <c:v>0.019000000000000017</c:v>
                </c:pt>
                <c:pt idx="9">
                  <c:v>0.030000000000000027</c:v>
                </c:pt>
                <c:pt idx="10">
                  <c:v>0.03199999999999997</c:v>
                </c:pt>
                <c:pt idx="11">
                  <c:v>0.033999999999999975</c:v>
                </c:pt>
              </c:numCache>
            </c:numRef>
          </c:yVal>
          <c:smooth val="0"/>
        </c:ser>
        <c:ser>
          <c:idx val="8"/>
          <c:order val="8"/>
          <c:tx>
            <c:v>Easy Way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EasyWay!$B$138:$M$138</c:f>
              <c:numCache>
                <c:ptCount val="12"/>
                <c:pt idx="0">
                  <c:v>0.03533471871753006</c:v>
                </c:pt>
                <c:pt idx="1">
                  <c:v>0.03524578027835357</c:v>
                </c:pt>
                <c:pt idx="2">
                  <c:v>0.03529804270462633</c:v>
                </c:pt>
                <c:pt idx="3">
                  <c:v>0.035545766761236365</c:v>
                </c:pt>
                <c:pt idx="4">
                  <c:v>0.035461045732161474</c:v>
                </c:pt>
                <c:pt idx="5">
                  <c:v>0.035582959641255595</c:v>
                </c:pt>
                <c:pt idx="6">
                  <c:v>0.03548747763864042</c:v>
                </c:pt>
                <c:pt idx="7">
                  <c:v>0.03548747763864042</c:v>
                </c:pt>
                <c:pt idx="8">
                  <c:v>0.03540829986613119</c:v>
                </c:pt>
                <c:pt idx="9">
                  <c:v>0.035360962566844914</c:v>
                </c:pt>
                <c:pt idx="10">
                  <c:v>0.03529280948851</c:v>
                </c:pt>
                <c:pt idx="11">
                  <c:v>0.03538724542886873</c:v>
                </c:pt>
              </c:numCache>
            </c:numRef>
          </c:xVal>
          <c:yVal>
            <c:numRef>
              <c:f>EasyWay!$B$82:$M$82</c:f>
              <c:numCache>
                <c:ptCount val="12"/>
                <c:pt idx="0">
                  <c:v>0.033999999999999975</c:v>
                </c:pt>
                <c:pt idx="1">
                  <c:v>0.029000000000000026</c:v>
                </c:pt>
                <c:pt idx="2">
                  <c:v>0.028000000000000025</c:v>
                </c:pt>
                <c:pt idx="3">
                  <c:v>0.031000000000000028</c:v>
                </c:pt>
                <c:pt idx="4">
                  <c:v>0.032999999999999974</c:v>
                </c:pt>
                <c:pt idx="5">
                  <c:v>0.032999999999999974</c:v>
                </c:pt>
                <c:pt idx="6">
                  <c:v>0.029000000000000026</c:v>
                </c:pt>
                <c:pt idx="7">
                  <c:v>0.02100000000000002</c:v>
                </c:pt>
                <c:pt idx="8">
                  <c:v>0.016000000000000014</c:v>
                </c:pt>
                <c:pt idx="9">
                  <c:v>0.025000000000000022</c:v>
                </c:pt>
                <c:pt idx="10">
                  <c:v>0.03199999999999997</c:v>
                </c:pt>
                <c:pt idx="11">
                  <c:v>0.035999999999999976</c:v>
                </c:pt>
              </c:numCache>
            </c:numRef>
          </c:yVal>
          <c:smooth val="0"/>
        </c:ser>
        <c:ser>
          <c:idx val="9"/>
          <c:order val="9"/>
          <c:tx>
            <c:v>Easy Way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EasyWay!$B$139:$M$139</c:f>
              <c:numCache>
                <c:ptCount val="12"/>
                <c:pt idx="0">
                  <c:v>0.03208653457339264</c:v>
                </c:pt>
                <c:pt idx="1">
                  <c:v>0.03199166778658782</c:v>
                </c:pt>
                <c:pt idx="2">
                  <c:v>0.03196160042964554</c:v>
                </c:pt>
                <c:pt idx="3">
                  <c:v>0.0321515397082658</c:v>
                </c:pt>
                <c:pt idx="4">
                  <c:v>0.032073565076798705</c:v>
                </c:pt>
                <c:pt idx="5">
                  <c:v>0.0321515397082658</c:v>
                </c:pt>
                <c:pt idx="6">
                  <c:v>0.032099514563106786</c:v>
                </c:pt>
                <c:pt idx="7">
                  <c:v>0.032099514563106786</c:v>
                </c:pt>
                <c:pt idx="8">
                  <c:v>0.03208653457339263</c:v>
                </c:pt>
                <c:pt idx="9">
                  <c:v>0.032077887077213305</c:v>
                </c:pt>
                <c:pt idx="10">
                  <c:v>0.032051972532651136</c:v>
                </c:pt>
                <c:pt idx="11">
                  <c:v>0.03212550607287449</c:v>
                </c:pt>
              </c:numCache>
            </c:numRef>
          </c:xVal>
          <c:yVal>
            <c:numRef>
              <c:f>EasyWay!$B$83:$M$83</c:f>
              <c:numCache>
                <c:ptCount val="12"/>
                <c:pt idx="0">
                  <c:v>0.03799999999999998</c:v>
                </c:pt>
                <c:pt idx="1">
                  <c:v>0.030000000000000027</c:v>
                </c:pt>
                <c:pt idx="2">
                  <c:v>0.033999999999999975</c:v>
                </c:pt>
                <c:pt idx="3">
                  <c:v>0.030000000000000027</c:v>
                </c:pt>
                <c:pt idx="4">
                  <c:v>0.030000000000000027</c:v>
                </c:pt>
                <c:pt idx="5">
                  <c:v>0.03799999999999998</c:v>
                </c:pt>
                <c:pt idx="6">
                  <c:v>0.030000000000000027</c:v>
                </c:pt>
                <c:pt idx="7">
                  <c:v>0.016000000000000014</c:v>
                </c:pt>
                <c:pt idx="8">
                  <c:v>0.020000000000000018</c:v>
                </c:pt>
                <c:pt idx="9">
                  <c:v>0.033999999999999975</c:v>
                </c:pt>
                <c:pt idx="10">
                  <c:v>0.03899999999999998</c:v>
                </c:pt>
                <c:pt idx="11">
                  <c:v>0.033999999999999975</c:v>
                </c:pt>
              </c:numCache>
            </c:numRef>
          </c:yVal>
          <c:smooth val="0"/>
        </c:ser>
        <c:ser>
          <c:idx val="10"/>
          <c:order val="10"/>
          <c:tx>
            <c:v>Easy Way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EasyWay!$B$140:$M$140</c:f>
              <c:numCache>
                <c:ptCount val="12"/>
                <c:pt idx="0">
                  <c:v>0.029407041383570098</c:v>
                </c:pt>
                <c:pt idx="1">
                  <c:v>0.029280442804428042</c:v>
                </c:pt>
                <c:pt idx="2">
                  <c:v>0.029280442804428042</c:v>
                </c:pt>
                <c:pt idx="3">
                  <c:v>0.02943249258160237</c:v>
                </c:pt>
                <c:pt idx="4">
                  <c:v>0.029370758790869825</c:v>
                </c:pt>
                <c:pt idx="5">
                  <c:v>0.029323725055432372</c:v>
                </c:pt>
                <c:pt idx="6">
                  <c:v>0.029316502463054183</c:v>
                </c:pt>
                <c:pt idx="7">
                  <c:v>0.029298461538461534</c:v>
                </c:pt>
                <c:pt idx="8">
                  <c:v>0.029320113314447588</c:v>
                </c:pt>
                <c:pt idx="9">
                  <c:v>0.029417943648047448</c:v>
                </c:pt>
                <c:pt idx="10">
                  <c:v>0.029403409090909084</c:v>
                </c:pt>
                <c:pt idx="11">
                  <c:v>0.029381634164403845</c:v>
                </c:pt>
              </c:numCache>
            </c:numRef>
          </c:xVal>
          <c:yVal>
            <c:numRef>
              <c:f>EasyWay!$B$84:$M$84</c:f>
              <c:numCache>
                <c:ptCount val="12"/>
                <c:pt idx="0">
                  <c:v>0.028000000000000025</c:v>
                </c:pt>
                <c:pt idx="1">
                  <c:v>0.027000000000000024</c:v>
                </c:pt>
                <c:pt idx="2">
                  <c:v>0.030000000000000027</c:v>
                </c:pt>
                <c:pt idx="3">
                  <c:v>0.034999999999999976</c:v>
                </c:pt>
                <c:pt idx="4">
                  <c:v>0.031000000000000028</c:v>
                </c:pt>
                <c:pt idx="5">
                  <c:v>0.03699999999999998</c:v>
                </c:pt>
                <c:pt idx="6">
                  <c:v>0.031000000000000028</c:v>
                </c:pt>
                <c:pt idx="7">
                  <c:v>0.018000000000000016</c:v>
                </c:pt>
                <c:pt idx="8">
                  <c:v>0.02100000000000002</c:v>
                </c:pt>
                <c:pt idx="9">
                  <c:v>0.033999999999999975</c:v>
                </c:pt>
                <c:pt idx="10">
                  <c:v>0.03699999999999998</c:v>
                </c:pt>
                <c:pt idx="11">
                  <c:v>0.033999999999999975</c:v>
                </c:pt>
              </c:numCache>
            </c:numRef>
          </c:yVal>
          <c:smooth val="0"/>
        </c:ser>
        <c:ser>
          <c:idx val="11"/>
          <c:order val="11"/>
          <c:tx>
            <c:v>Easy Way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EasyWay!$B$141:$M$141</c:f>
              <c:numCache>
                <c:ptCount val="12"/>
                <c:pt idx="0">
                  <c:v>0.026798378926038494</c:v>
                </c:pt>
                <c:pt idx="1">
                  <c:v>0.02697756119673617</c:v>
                </c:pt>
                <c:pt idx="2">
                  <c:v>0.02699591744159673</c:v>
                </c:pt>
                <c:pt idx="3">
                  <c:v>0.02706343792633014</c:v>
                </c:pt>
                <c:pt idx="4">
                  <c:v>0.02705113636363636</c:v>
                </c:pt>
                <c:pt idx="5">
                  <c:v>0.027063437926330147</c:v>
                </c:pt>
                <c:pt idx="6">
                  <c:v>0.027041917528115408</c:v>
                </c:pt>
                <c:pt idx="7">
                  <c:v>0.027005104934770274</c:v>
                </c:pt>
                <c:pt idx="8">
                  <c:v>0.02700816882232811</c:v>
                </c:pt>
                <c:pt idx="9">
                  <c:v>0.027094240837696328</c:v>
                </c:pt>
                <c:pt idx="10">
                  <c:v>0.02708807464724624</c:v>
                </c:pt>
                <c:pt idx="11">
                  <c:v>0.027081911262798634</c:v>
                </c:pt>
              </c:numCache>
            </c:numRef>
          </c:xVal>
          <c:yVal>
            <c:numRef>
              <c:f>EasyWay!$B$85:$M$85</c:f>
              <c:numCache>
                <c:ptCount val="12"/>
                <c:pt idx="0">
                  <c:v>0.033999999999999975</c:v>
                </c:pt>
                <c:pt idx="1">
                  <c:v>0.028000000000000025</c:v>
                </c:pt>
                <c:pt idx="2">
                  <c:v>0.025000000000000022</c:v>
                </c:pt>
                <c:pt idx="3">
                  <c:v>0.03199999999999997</c:v>
                </c:pt>
                <c:pt idx="4">
                  <c:v>0.025000000000000022</c:v>
                </c:pt>
                <c:pt idx="5">
                  <c:v>0.032999999999999974</c:v>
                </c:pt>
                <c:pt idx="6">
                  <c:v>0.028000000000000025</c:v>
                </c:pt>
                <c:pt idx="7">
                  <c:v>0.014000000000000012</c:v>
                </c:pt>
                <c:pt idx="8">
                  <c:v>0.02200000000000002</c:v>
                </c:pt>
                <c:pt idx="9">
                  <c:v>0.025000000000000022</c:v>
                </c:pt>
                <c:pt idx="10">
                  <c:v>0.031000000000000028</c:v>
                </c:pt>
                <c:pt idx="11">
                  <c:v>0.032999999999999974</c:v>
                </c:pt>
              </c:numCache>
            </c:numRef>
          </c:yVal>
          <c:smooth val="0"/>
        </c:ser>
        <c:axId val="20450510"/>
        <c:axId val="16492223"/>
      </c:scatterChart>
      <c:valAx>
        <c:axId val="2045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(width/radius) x width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92223"/>
        <c:crosses val="autoZero"/>
        <c:crossBetween val="midCat"/>
        <c:dispUnits/>
      </c:valAx>
      <c:valAx>
        <c:axId val="16492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Change in height due to keystoning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crossAx val="20450510"/>
        <c:crosses val="autoZero"/>
        <c:crossBetween val="midCat"/>
        <c:dispUnits/>
        <c:majorUnit val="0.01"/>
        <c:min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31825"/>
          <c:w val="0.102"/>
          <c:h val="0.44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0.55775</cdr:y>
    </cdr:from>
    <cdr:to>
      <cdr:x>0.86475</cdr:x>
      <cdr:y>0.89375</cdr:y>
    </cdr:to>
    <cdr:sp>
      <cdr:nvSpPr>
        <cdr:cNvPr id="1" name="Line 1"/>
        <cdr:cNvSpPr>
          <a:spLocks/>
        </cdr:cNvSpPr>
      </cdr:nvSpPr>
      <cdr:spPr>
        <a:xfrm flipV="1">
          <a:off x="790575" y="3305175"/>
          <a:ext cx="6705600" cy="1990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0.1095</cdr:x>
      <cdr:y>0.354</cdr:y>
    </cdr:from>
    <cdr:to>
      <cdr:x>0.35925</cdr:x>
      <cdr:y>0.44025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2095500"/>
          <a:ext cx="217170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Hard Way
Slope = 0.878, S.D.=0.013</a:t>
          </a:r>
        </a:p>
      </cdr:txBody>
    </cdr:sp>
  </cdr:relSizeAnchor>
  <cdr:relSizeAnchor xmlns:cdr="http://schemas.openxmlformats.org/drawingml/2006/chartDrawing">
    <cdr:from>
      <cdr:x>0.1095</cdr:x>
      <cdr:y>0.46275</cdr:y>
    </cdr:from>
    <cdr:to>
      <cdr:x>0.35925</cdr:x>
      <cdr:y>0.549</cdr:y>
    </cdr:to>
    <cdr:sp>
      <cdr:nvSpPr>
        <cdr:cNvPr id="3" name="TextBox 9"/>
        <cdr:cNvSpPr txBox="1">
          <a:spLocks noChangeArrowheads="1"/>
        </cdr:cNvSpPr>
      </cdr:nvSpPr>
      <cdr:spPr>
        <a:xfrm>
          <a:off x="942975" y="2743200"/>
          <a:ext cx="217170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Easy Way
Slope = 0.829, S.D.=0.009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zoomScale="80" zoomScaleNormal="80" workbookViewId="0" topLeftCell="A136">
      <selection activeCell="L157" sqref="L157"/>
    </sheetView>
  </sheetViews>
  <sheetFormatPr defaultColWidth="9.140625" defaultRowHeight="12.75"/>
  <cols>
    <col min="1" max="1" width="21.00390625" style="0" customWidth="1"/>
    <col min="2" max="2" width="9.421875" style="0" bestFit="1" customWidth="1"/>
    <col min="3" max="4" width="13.00390625" style="0" bestFit="1" customWidth="1"/>
    <col min="5" max="7" width="9.421875" style="0" bestFit="1" customWidth="1"/>
    <col min="8" max="13" width="9.57421875" style="0" bestFit="1" customWidth="1"/>
    <col min="14" max="14" width="9.28125" style="0" bestFit="1" customWidth="1"/>
    <col min="15" max="15" width="12.421875" style="14" bestFit="1" customWidth="1"/>
    <col min="16" max="16" width="10.7109375" style="14" bestFit="1" customWidth="1"/>
  </cols>
  <sheetData>
    <row r="1" spans="10:11" ht="12.75">
      <c r="J1" s="20" t="s">
        <v>20</v>
      </c>
      <c r="K1" s="23">
        <v>0.345</v>
      </c>
    </row>
    <row r="2" spans="10:13" ht="12.75">
      <c r="J2" s="20" t="s">
        <v>21</v>
      </c>
      <c r="K2" s="23">
        <v>0.375</v>
      </c>
      <c r="M2" s="19"/>
    </row>
    <row r="3" spans="10:15" ht="12.75">
      <c r="J3" s="20" t="s">
        <v>22</v>
      </c>
      <c r="K3" s="23">
        <v>2.5</v>
      </c>
      <c r="M3" s="19"/>
      <c r="N3" s="16"/>
      <c r="O3" s="24"/>
    </row>
    <row r="4" spans="10:15" ht="12.75">
      <c r="J4" s="20" t="s">
        <v>24</v>
      </c>
      <c r="K4" s="25">
        <f>K1/K2</f>
        <v>0.9199999999999999</v>
      </c>
      <c r="M4" s="19"/>
      <c r="N4" s="16"/>
      <c r="O4" s="24"/>
    </row>
    <row r="5" spans="10:11" ht="12.75">
      <c r="J5" s="20"/>
      <c r="K5" s="20" t="str">
        <f>IF(K1&lt;K2,"EASY WAY","HARD WAY")</f>
        <v>EASY WAY</v>
      </c>
    </row>
    <row r="6" spans="1:10" ht="12.75">
      <c r="A6" s="27" t="s">
        <v>37</v>
      </c>
      <c r="J6" s="20"/>
    </row>
    <row r="7" spans="1:10" ht="12.75">
      <c r="A7" s="27"/>
      <c r="J7" s="20"/>
    </row>
    <row r="8" spans="1:10" ht="20.25">
      <c r="A8" s="3" t="s">
        <v>15</v>
      </c>
      <c r="J8" s="20"/>
    </row>
    <row r="9" spans="10:11" ht="12.75">
      <c r="J9" s="20"/>
      <c r="K9" s="20"/>
    </row>
    <row r="10" spans="1:2" ht="12.75">
      <c r="A10" t="s">
        <v>16</v>
      </c>
      <c r="B10" s="4" t="s">
        <v>13</v>
      </c>
    </row>
    <row r="11" ht="12.75">
      <c r="B11" s="5" t="s">
        <v>14</v>
      </c>
    </row>
    <row r="12" spans="1:13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</row>
    <row r="13" spans="1:13" ht="12.75">
      <c r="A13" s="1">
        <v>1</v>
      </c>
      <c r="B13" s="21">
        <v>0.355</v>
      </c>
      <c r="C13" s="22">
        <v>0.358</v>
      </c>
      <c r="D13" s="22">
        <v>0.355</v>
      </c>
      <c r="E13" s="22">
        <v>0.383</v>
      </c>
      <c r="F13" s="22">
        <v>0.333</v>
      </c>
      <c r="G13" s="22">
        <v>0.338</v>
      </c>
      <c r="H13" s="22">
        <v>0.347</v>
      </c>
      <c r="I13" s="22">
        <v>0.348</v>
      </c>
      <c r="J13" s="22">
        <v>0.343</v>
      </c>
      <c r="K13" s="22">
        <v>0.339</v>
      </c>
      <c r="L13" s="22">
        <v>0.349</v>
      </c>
      <c r="M13" s="22">
        <v>0.342</v>
      </c>
    </row>
    <row r="14" spans="1:13" ht="12.75">
      <c r="A14" s="1">
        <v>2</v>
      </c>
      <c r="B14" s="22">
        <v>0.696</v>
      </c>
      <c r="C14" s="22">
        <v>0.703</v>
      </c>
      <c r="D14" s="22">
        <v>0.689</v>
      </c>
      <c r="E14" s="22">
        <v>0.665</v>
      </c>
      <c r="F14" s="22">
        <v>0.676</v>
      </c>
      <c r="G14" s="22">
        <v>0.676</v>
      </c>
      <c r="H14" s="22">
        <v>0.68</v>
      </c>
      <c r="I14" s="22">
        <v>0.678</v>
      </c>
      <c r="J14" s="22">
        <v>0.688</v>
      </c>
      <c r="K14" s="22">
        <v>0.692</v>
      </c>
      <c r="L14" s="22">
        <v>0.7</v>
      </c>
      <c r="M14" s="22">
        <v>0.694</v>
      </c>
    </row>
    <row r="15" spans="1:13" ht="12.75">
      <c r="A15" s="1">
        <v>3</v>
      </c>
      <c r="B15" s="22">
        <v>1.041</v>
      </c>
      <c r="C15" s="22">
        <v>1.051</v>
      </c>
      <c r="D15" s="22">
        <v>1.055</v>
      </c>
      <c r="E15" s="22">
        <v>1.032</v>
      </c>
      <c r="F15" s="22">
        <v>1.037</v>
      </c>
      <c r="G15" s="22">
        <v>1.014</v>
      </c>
      <c r="H15" s="22">
        <v>1.028</v>
      </c>
      <c r="I15" s="22">
        <v>1.03</v>
      </c>
      <c r="J15" s="22">
        <v>1.035</v>
      </c>
      <c r="K15" s="22">
        <v>1.04</v>
      </c>
      <c r="L15" s="22">
        <v>1.045</v>
      </c>
      <c r="M15" s="22">
        <v>1.033</v>
      </c>
    </row>
    <row r="16" spans="1:13" ht="12.75">
      <c r="A16" s="1">
        <v>4</v>
      </c>
      <c r="B16" s="22">
        <v>1.378</v>
      </c>
      <c r="C16" s="22">
        <v>1.39</v>
      </c>
      <c r="D16" s="22">
        <v>1.393</v>
      </c>
      <c r="E16" s="22">
        <v>1.372</v>
      </c>
      <c r="F16" s="22">
        <v>1.385</v>
      </c>
      <c r="G16" s="22">
        <v>1.39</v>
      </c>
      <c r="H16" s="22">
        <v>1.388</v>
      </c>
      <c r="I16" s="22">
        <v>1.386</v>
      </c>
      <c r="J16" s="22">
        <v>1.384</v>
      </c>
      <c r="K16" s="22">
        <v>1.381</v>
      </c>
      <c r="L16" s="22">
        <v>1.382</v>
      </c>
      <c r="M16" s="22">
        <v>1.377</v>
      </c>
    </row>
    <row r="17" spans="1:13" ht="12.75">
      <c r="A17" s="1">
        <v>5</v>
      </c>
      <c r="B17" s="22">
        <v>1.717</v>
      </c>
      <c r="C17" s="22">
        <v>1.74</v>
      </c>
      <c r="D17" s="22">
        <v>1.737</v>
      </c>
      <c r="E17" s="22">
        <v>1.716</v>
      </c>
      <c r="F17" s="22">
        <v>1.72</v>
      </c>
      <c r="G17" s="22">
        <v>1.728</v>
      </c>
      <c r="H17" s="22">
        <v>1.732</v>
      </c>
      <c r="I17" s="22">
        <v>1.739</v>
      </c>
      <c r="J17" s="22">
        <v>1.735</v>
      </c>
      <c r="K17" s="22">
        <v>1.711</v>
      </c>
      <c r="L17" s="22">
        <v>1.714</v>
      </c>
      <c r="M17" s="22">
        <v>1.725</v>
      </c>
    </row>
    <row r="18" spans="1:13" ht="12.75">
      <c r="A18" s="1">
        <v>6</v>
      </c>
      <c r="B18" s="22">
        <v>2.166</v>
      </c>
      <c r="C18" s="22">
        <v>2.084</v>
      </c>
      <c r="D18" s="22">
        <v>2.081</v>
      </c>
      <c r="E18" s="22">
        <v>2.08</v>
      </c>
      <c r="F18" s="22">
        <v>2.08</v>
      </c>
      <c r="G18" s="22">
        <v>2.068</v>
      </c>
      <c r="H18" s="22">
        <v>2.071</v>
      </c>
      <c r="I18" s="22">
        <v>2.076</v>
      </c>
      <c r="J18" s="22">
        <v>2.079</v>
      </c>
      <c r="K18" s="22">
        <v>2.075</v>
      </c>
      <c r="L18" s="22">
        <v>2.074</v>
      </c>
      <c r="M18" s="22">
        <v>2.065</v>
      </c>
    </row>
    <row r="19" spans="1:13" ht="12.75">
      <c r="A19" s="1">
        <v>7</v>
      </c>
      <c r="B19" s="6">
        <v>2.414</v>
      </c>
      <c r="C19" s="6">
        <v>2.424</v>
      </c>
      <c r="D19" s="6">
        <v>2.425</v>
      </c>
      <c r="E19" s="6">
        <v>2.402</v>
      </c>
      <c r="F19" s="6">
        <v>2.402</v>
      </c>
      <c r="G19" s="6">
        <v>2.41</v>
      </c>
      <c r="H19" s="6">
        <v>2.412</v>
      </c>
      <c r="I19" s="6">
        <v>2.418</v>
      </c>
      <c r="J19" s="6">
        <v>2.428</v>
      </c>
      <c r="K19" s="6">
        <v>2.427</v>
      </c>
      <c r="L19" s="6">
        <v>2.417</v>
      </c>
      <c r="M19" s="6">
        <v>2.405</v>
      </c>
    </row>
    <row r="20" spans="1:9" ht="12.75">
      <c r="A20" s="1">
        <v>8</v>
      </c>
      <c r="B20" s="6"/>
      <c r="C20" s="6"/>
      <c r="D20" s="6"/>
      <c r="E20" s="6"/>
      <c r="F20" s="6"/>
      <c r="G20" s="6"/>
      <c r="H20" s="6"/>
      <c r="I20" s="6"/>
    </row>
    <row r="21" spans="1:9" ht="12.75">
      <c r="A21" s="1">
        <v>9</v>
      </c>
      <c r="B21" s="6"/>
      <c r="C21" s="6"/>
      <c r="D21" s="6"/>
      <c r="E21" s="6"/>
      <c r="F21" s="6"/>
      <c r="G21" s="6"/>
      <c r="H21" s="6"/>
      <c r="I21" s="6"/>
    </row>
    <row r="23" ht="18">
      <c r="A23" s="28" t="s">
        <v>29</v>
      </c>
    </row>
    <row r="25" ht="12.75">
      <c r="B25" s="4" t="s">
        <v>13</v>
      </c>
    </row>
    <row r="26" spans="1:16" ht="25.5">
      <c r="A26" t="s">
        <v>8</v>
      </c>
      <c r="B26" s="5" t="s">
        <v>14</v>
      </c>
      <c r="N26" t="s">
        <v>17</v>
      </c>
      <c r="O26" s="14" t="s">
        <v>18</v>
      </c>
      <c r="P26" s="14" t="s">
        <v>19</v>
      </c>
    </row>
    <row r="27" spans="1:14" ht="12.7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3">
        <f>$K$2</f>
        <v>0.375</v>
      </c>
    </row>
    <row r="28" spans="1:16" ht="12.75">
      <c r="A28" s="1">
        <v>1</v>
      </c>
      <c r="B28" s="22">
        <v>0.424</v>
      </c>
      <c r="C28" s="22">
        <v>0.416</v>
      </c>
      <c r="D28" s="22">
        <v>0.405</v>
      </c>
      <c r="E28" s="22">
        <v>0.405</v>
      </c>
      <c r="F28" s="22">
        <v>0.412</v>
      </c>
      <c r="G28" s="22">
        <v>0.409</v>
      </c>
      <c r="H28" s="22">
        <v>0.398</v>
      </c>
      <c r="I28" s="22">
        <v>0.388</v>
      </c>
      <c r="J28" s="22">
        <v>0.381</v>
      </c>
      <c r="K28" s="22">
        <v>0.402</v>
      </c>
      <c r="L28" s="22">
        <v>0.405</v>
      </c>
      <c r="M28" s="22">
        <v>0.403</v>
      </c>
      <c r="N28">
        <f aca="true" t="shared" si="0" ref="N28:N33">AVERAGE(B28:M28)</f>
        <v>0.4040000000000001</v>
      </c>
      <c r="O28" s="14">
        <f aca="true" t="shared" si="1" ref="O28:O33">STDEV(B28:M28)</f>
        <v>0.011528620511971815</v>
      </c>
      <c r="P28" s="18">
        <f aca="true" t="shared" si="2" ref="P28:P33">O28/N28</f>
        <v>0.028536189386068844</v>
      </c>
    </row>
    <row r="29" spans="1:16" ht="12.75">
      <c r="A29" s="1">
        <v>2</v>
      </c>
      <c r="B29" s="22">
        <v>0.411</v>
      </c>
      <c r="C29" s="22">
        <v>0.413</v>
      </c>
      <c r="D29" s="22">
        <v>0.404</v>
      </c>
      <c r="E29" s="22">
        <v>0.407</v>
      </c>
      <c r="F29" s="22">
        <v>0.408</v>
      </c>
      <c r="G29" s="22">
        <v>0.41</v>
      </c>
      <c r="H29" s="22">
        <v>0.406</v>
      </c>
      <c r="I29" s="22">
        <v>0.392</v>
      </c>
      <c r="J29" s="22">
        <v>0.394</v>
      </c>
      <c r="K29" s="22">
        <v>0.405</v>
      </c>
      <c r="L29" s="22">
        <v>0.407</v>
      </c>
      <c r="M29" s="22">
        <v>0.409</v>
      </c>
      <c r="N29">
        <f t="shared" si="0"/>
        <v>0.4055</v>
      </c>
      <c r="O29" s="14">
        <f t="shared" si="1"/>
        <v>0.0063746657666352135</v>
      </c>
      <c r="P29" s="18">
        <f t="shared" si="2"/>
        <v>0.01572050743929769</v>
      </c>
    </row>
    <row r="30" spans="1:16" ht="12.75">
      <c r="A30" s="1">
        <v>3</v>
      </c>
      <c r="B30" s="22">
        <v>0.409</v>
      </c>
      <c r="C30" s="22">
        <v>0.404</v>
      </c>
      <c r="D30" s="22">
        <v>0.403</v>
      </c>
      <c r="E30" s="22">
        <v>0.406</v>
      </c>
      <c r="F30" s="22">
        <v>0.408</v>
      </c>
      <c r="G30" s="22">
        <v>0.408</v>
      </c>
      <c r="H30" s="22">
        <v>0.404</v>
      </c>
      <c r="I30" s="22">
        <v>0.396</v>
      </c>
      <c r="J30" s="22">
        <v>0.391</v>
      </c>
      <c r="K30" s="22">
        <v>0.4</v>
      </c>
      <c r="L30" s="22">
        <v>0.407</v>
      </c>
      <c r="M30" s="22">
        <v>0.411</v>
      </c>
      <c r="N30">
        <f t="shared" si="0"/>
        <v>0.40391666666666665</v>
      </c>
      <c r="O30" s="14">
        <f t="shared" si="1"/>
        <v>0.005791189755817324</v>
      </c>
      <c r="P30" s="18">
        <f t="shared" si="2"/>
        <v>0.014337585531216814</v>
      </c>
    </row>
    <row r="31" spans="1:16" ht="12.75">
      <c r="A31" s="1">
        <v>4</v>
      </c>
      <c r="B31" s="22">
        <v>0.413</v>
      </c>
      <c r="C31" s="22">
        <v>0.405</v>
      </c>
      <c r="D31" s="22">
        <v>0.409</v>
      </c>
      <c r="E31" s="22">
        <v>0.405</v>
      </c>
      <c r="F31" s="22">
        <v>0.405</v>
      </c>
      <c r="G31" s="22">
        <v>0.413</v>
      </c>
      <c r="H31" s="22">
        <v>0.405</v>
      </c>
      <c r="I31" s="22">
        <v>0.391</v>
      </c>
      <c r="J31" s="22">
        <v>0.395</v>
      </c>
      <c r="K31" s="22">
        <v>0.409</v>
      </c>
      <c r="L31" s="22">
        <v>0.414</v>
      </c>
      <c r="M31" s="22">
        <v>0.409</v>
      </c>
      <c r="N31">
        <f t="shared" si="0"/>
        <v>0.4060833333333333</v>
      </c>
      <c r="O31" s="14">
        <f t="shared" si="1"/>
        <v>0.0069994588535478965</v>
      </c>
      <c r="P31" s="18">
        <f t="shared" si="2"/>
        <v>0.017236508566093735</v>
      </c>
    </row>
    <row r="32" spans="1:16" ht="12.75">
      <c r="A32" s="1">
        <v>5</v>
      </c>
      <c r="B32" s="22">
        <v>0.403</v>
      </c>
      <c r="C32" s="22">
        <v>0.402</v>
      </c>
      <c r="D32" s="22">
        <v>0.405</v>
      </c>
      <c r="E32" s="22">
        <v>0.41</v>
      </c>
      <c r="F32" s="22">
        <v>0.406</v>
      </c>
      <c r="G32" s="22">
        <v>0.412</v>
      </c>
      <c r="H32" s="22">
        <v>0.406</v>
      </c>
      <c r="I32" s="22">
        <v>0.393</v>
      </c>
      <c r="J32" s="22">
        <v>0.396</v>
      </c>
      <c r="K32" s="22">
        <v>0.409</v>
      </c>
      <c r="L32" s="22">
        <v>0.412</v>
      </c>
      <c r="M32" s="22">
        <v>0.409</v>
      </c>
      <c r="N32">
        <f t="shared" si="0"/>
        <v>0.40524999999999994</v>
      </c>
      <c r="O32" s="14">
        <f t="shared" si="1"/>
        <v>0.005986727744851383</v>
      </c>
      <c r="P32" s="18">
        <f t="shared" si="2"/>
        <v>0.014772924725111372</v>
      </c>
    </row>
    <row r="33" spans="1:16" ht="12.75">
      <c r="A33" s="1">
        <v>6</v>
      </c>
      <c r="B33" s="22">
        <v>0.409</v>
      </c>
      <c r="C33" s="22">
        <v>0.403</v>
      </c>
      <c r="D33" s="22">
        <v>0.4</v>
      </c>
      <c r="E33" s="22">
        <v>0.407</v>
      </c>
      <c r="F33" s="22">
        <v>0.4</v>
      </c>
      <c r="G33" s="22">
        <v>0.408</v>
      </c>
      <c r="H33" s="22">
        <v>0.403</v>
      </c>
      <c r="I33" s="22">
        <v>0.389</v>
      </c>
      <c r="J33" s="22">
        <v>0.397</v>
      </c>
      <c r="K33" s="22">
        <v>0.4</v>
      </c>
      <c r="L33" s="22">
        <v>0.406</v>
      </c>
      <c r="M33" s="22">
        <v>0.408</v>
      </c>
      <c r="N33">
        <f t="shared" si="0"/>
        <v>0.4025000000000001</v>
      </c>
      <c r="O33" s="14">
        <f t="shared" si="1"/>
        <v>0.005776126415132944</v>
      </c>
      <c r="P33" s="18">
        <f t="shared" si="2"/>
        <v>0.014350624633870665</v>
      </c>
    </row>
    <row r="34" spans="1:13" ht="12.75">
      <c r="A34" s="1">
        <v>7</v>
      </c>
      <c r="B34" s="6">
        <v>0.404</v>
      </c>
      <c r="C34" s="6">
        <v>0.402</v>
      </c>
      <c r="D34" s="6">
        <v>0.4</v>
      </c>
      <c r="E34" s="6">
        <v>0.4</v>
      </c>
      <c r="F34" s="6">
        <v>0.403</v>
      </c>
      <c r="G34" s="6">
        <v>0.405</v>
      </c>
      <c r="H34" s="6">
        <v>0.394</v>
      </c>
      <c r="I34" s="6">
        <v>0.391</v>
      </c>
      <c r="J34" s="6">
        <v>0.401</v>
      </c>
      <c r="K34" s="6">
        <v>0.396</v>
      </c>
      <c r="L34" s="6">
        <v>0.399</v>
      </c>
      <c r="M34" s="6">
        <v>0.399</v>
      </c>
    </row>
    <row r="35" spans="1:9" ht="12.75">
      <c r="A35" s="1">
        <v>8</v>
      </c>
      <c r="B35" s="6"/>
      <c r="C35" s="6"/>
      <c r="D35" s="6"/>
      <c r="E35" s="6"/>
      <c r="F35" s="6"/>
      <c r="G35" s="6"/>
      <c r="H35" s="6"/>
      <c r="I35" s="6"/>
    </row>
    <row r="36" spans="1:9" ht="12.75">
      <c r="A36" s="8"/>
      <c r="B36" s="6"/>
      <c r="C36" s="6"/>
      <c r="D36" s="6"/>
      <c r="E36" s="6"/>
      <c r="F36" s="6"/>
      <c r="G36" s="2"/>
      <c r="H36" s="2"/>
      <c r="I36" s="2"/>
    </row>
    <row r="38" ht="12.75">
      <c r="B38" s="4" t="s">
        <v>13</v>
      </c>
    </row>
    <row r="39" spans="1:16" ht="25.5">
      <c r="A39" t="s">
        <v>30</v>
      </c>
      <c r="B39" s="5" t="s">
        <v>14</v>
      </c>
      <c r="N39" t="s">
        <v>17</v>
      </c>
      <c r="O39" s="14" t="s">
        <v>18</v>
      </c>
      <c r="P39" s="14" t="s">
        <v>19</v>
      </c>
    </row>
    <row r="40" spans="1:14" ht="12.7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9">
        <f>$K$1</f>
        <v>0.345</v>
      </c>
    </row>
    <row r="41" spans="1:16" ht="12.75">
      <c r="A41" s="1">
        <v>1</v>
      </c>
      <c r="B41" s="7">
        <f aca="true" t="shared" si="3" ref="B41:M41">B13</f>
        <v>0.355</v>
      </c>
      <c r="C41" s="6">
        <f t="shared" si="3"/>
        <v>0.358</v>
      </c>
      <c r="D41" s="6">
        <f t="shared" si="3"/>
        <v>0.355</v>
      </c>
      <c r="E41" s="6">
        <f t="shared" si="3"/>
        <v>0.383</v>
      </c>
      <c r="F41" s="6">
        <f t="shared" si="3"/>
        <v>0.333</v>
      </c>
      <c r="G41" s="6">
        <f t="shared" si="3"/>
        <v>0.338</v>
      </c>
      <c r="H41" s="6">
        <f t="shared" si="3"/>
        <v>0.347</v>
      </c>
      <c r="I41" s="6">
        <f t="shared" si="3"/>
        <v>0.348</v>
      </c>
      <c r="J41" s="6">
        <f t="shared" si="3"/>
        <v>0.343</v>
      </c>
      <c r="K41" s="6">
        <f t="shared" si="3"/>
        <v>0.339</v>
      </c>
      <c r="L41" s="6">
        <f t="shared" si="3"/>
        <v>0.349</v>
      </c>
      <c r="M41" s="6">
        <f t="shared" si="3"/>
        <v>0.342</v>
      </c>
      <c r="N41">
        <f aca="true" t="shared" si="4" ref="N41:N46">AVERAGE(B41:M41)</f>
        <v>0.3491666666666666</v>
      </c>
      <c r="O41" s="14">
        <f aca="true" t="shared" si="5" ref="O41:O46">STDEV(B41:M41)</f>
        <v>0.01305814502581461</v>
      </c>
      <c r="P41" s="18">
        <f aca="true" t="shared" si="6" ref="P41:P46">O41/N41</f>
        <v>0.0373980287135502</v>
      </c>
    </row>
    <row r="42" spans="1:16" ht="12.75">
      <c r="A42" s="1">
        <v>2</v>
      </c>
      <c r="B42" s="6">
        <f aca="true" t="shared" si="7" ref="B42:M42">B14-B13</f>
        <v>0.34099999999999997</v>
      </c>
      <c r="C42" s="6">
        <f t="shared" si="7"/>
        <v>0.345</v>
      </c>
      <c r="D42" s="6">
        <f t="shared" si="7"/>
        <v>0.33399999999999996</v>
      </c>
      <c r="E42" s="6">
        <f t="shared" si="7"/>
        <v>0.28200000000000003</v>
      </c>
      <c r="F42" s="6">
        <f t="shared" si="7"/>
        <v>0.343</v>
      </c>
      <c r="G42" s="6">
        <f t="shared" si="7"/>
        <v>0.338</v>
      </c>
      <c r="H42" s="6">
        <f t="shared" si="7"/>
        <v>0.3330000000000001</v>
      </c>
      <c r="I42" s="6">
        <f t="shared" si="7"/>
        <v>0.33000000000000007</v>
      </c>
      <c r="J42" s="6">
        <f t="shared" si="7"/>
        <v>0.3449999999999999</v>
      </c>
      <c r="K42" s="6">
        <f t="shared" si="7"/>
        <v>0.3529999999999999</v>
      </c>
      <c r="L42" s="6">
        <f t="shared" si="7"/>
        <v>0.351</v>
      </c>
      <c r="M42" s="6">
        <f t="shared" si="7"/>
        <v>0.3519999999999999</v>
      </c>
      <c r="N42">
        <f t="shared" si="4"/>
        <v>0.33725</v>
      </c>
      <c r="O42" s="14">
        <f t="shared" si="5"/>
        <v>0.018964680089816978</v>
      </c>
      <c r="P42" s="18">
        <f t="shared" si="6"/>
        <v>0.05623329900612892</v>
      </c>
    </row>
    <row r="43" spans="1:16" ht="12.75">
      <c r="A43" s="1">
        <v>3</v>
      </c>
      <c r="B43" s="6">
        <f aca="true" t="shared" si="8" ref="B43:M43">B15-B14</f>
        <v>0.345</v>
      </c>
      <c r="C43" s="6">
        <f t="shared" si="8"/>
        <v>0.348</v>
      </c>
      <c r="D43" s="6">
        <f t="shared" si="8"/>
        <v>0.366</v>
      </c>
      <c r="E43" s="6">
        <f t="shared" si="8"/>
        <v>0.367</v>
      </c>
      <c r="F43" s="6">
        <f t="shared" si="8"/>
        <v>0.3609999999999999</v>
      </c>
      <c r="G43" s="6">
        <f t="shared" si="8"/>
        <v>0.33799999999999997</v>
      </c>
      <c r="H43" s="6">
        <f t="shared" si="8"/>
        <v>0.348</v>
      </c>
      <c r="I43" s="6">
        <f t="shared" si="8"/>
        <v>0.352</v>
      </c>
      <c r="J43" s="6">
        <f t="shared" si="8"/>
        <v>0.347</v>
      </c>
      <c r="K43" s="6">
        <f t="shared" si="8"/>
        <v>0.3480000000000001</v>
      </c>
      <c r="L43" s="6">
        <f t="shared" si="8"/>
        <v>0.345</v>
      </c>
      <c r="M43" s="6">
        <f t="shared" si="8"/>
        <v>0.33899999999999997</v>
      </c>
      <c r="N43">
        <f t="shared" si="4"/>
        <v>0.3503333333333332</v>
      </c>
      <c r="O43" s="14">
        <f t="shared" si="5"/>
        <v>0.009556847457890212</v>
      </c>
      <c r="P43" s="18">
        <f t="shared" si="6"/>
        <v>0.02727929816714619</v>
      </c>
    </row>
    <row r="44" spans="1:16" ht="12.75">
      <c r="A44" s="1">
        <v>4</v>
      </c>
      <c r="B44" s="6">
        <f aca="true" t="shared" si="9" ref="B44:M44">B16-B15</f>
        <v>0.33699999999999997</v>
      </c>
      <c r="C44" s="6">
        <f t="shared" si="9"/>
        <v>0.33899999999999997</v>
      </c>
      <c r="D44" s="6">
        <f t="shared" si="9"/>
        <v>0.3380000000000001</v>
      </c>
      <c r="E44" s="6">
        <f t="shared" si="9"/>
        <v>0.3400000000000001</v>
      </c>
      <c r="F44" s="6">
        <f t="shared" si="9"/>
        <v>0.3480000000000001</v>
      </c>
      <c r="G44" s="6">
        <f t="shared" si="9"/>
        <v>0.3759999999999999</v>
      </c>
      <c r="H44" s="6">
        <f t="shared" si="9"/>
        <v>0.3599999999999999</v>
      </c>
      <c r="I44" s="6">
        <f t="shared" si="9"/>
        <v>0.35599999999999987</v>
      </c>
      <c r="J44" s="6">
        <f t="shared" si="9"/>
        <v>0.349</v>
      </c>
      <c r="K44" s="6">
        <f t="shared" si="9"/>
        <v>0.34099999999999997</v>
      </c>
      <c r="L44" s="6">
        <f t="shared" si="9"/>
        <v>0.33699999999999997</v>
      </c>
      <c r="M44" s="6">
        <f t="shared" si="9"/>
        <v>0.3440000000000001</v>
      </c>
      <c r="N44">
        <f t="shared" si="4"/>
        <v>0.34708333333333335</v>
      </c>
      <c r="O44" s="14">
        <f t="shared" si="5"/>
        <v>0.011812615239136655</v>
      </c>
      <c r="P44" s="18">
        <f t="shared" si="6"/>
        <v>0.03403394546690033</v>
      </c>
    </row>
    <row r="45" spans="1:16" ht="12.75">
      <c r="A45" s="1">
        <v>5</v>
      </c>
      <c r="B45" s="6">
        <f aca="true" t="shared" si="10" ref="B45:M45">B17-B16</f>
        <v>0.3390000000000002</v>
      </c>
      <c r="C45" s="6">
        <f t="shared" si="10"/>
        <v>0.3500000000000001</v>
      </c>
      <c r="D45" s="6">
        <f t="shared" si="10"/>
        <v>0.3440000000000001</v>
      </c>
      <c r="E45" s="6">
        <f t="shared" si="10"/>
        <v>0.34399999999999986</v>
      </c>
      <c r="F45" s="6">
        <f t="shared" si="10"/>
        <v>0.33499999999999996</v>
      </c>
      <c r="G45" s="6">
        <f t="shared" si="10"/>
        <v>0.3380000000000001</v>
      </c>
      <c r="H45" s="6">
        <f t="shared" si="10"/>
        <v>0.3440000000000001</v>
      </c>
      <c r="I45" s="6">
        <f t="shared" si="10"/>
        <v>0.3530000000000002</v>
      </c>
      <c r="J45" s="6">
        <f t="shared" si="10"/>
        <v>0.3510000000000002</v>
      </c>
      <c r="K45" s="6">
        <f t="shared" si="10"/>
        <v>0.33000000000000007</v>
      </c>
      <c r="L45" s="6">
        <f t="shared" si="10"/>
        <v>0.3320000000000001</v>
      </c>
      <c r="M45" s="6">
        <f t="shared" si="10"/>
        <v>0.3480000000000001</v>
      </c>
      <c r="N45">
        <f t="shared" si="4"/>
        <v>0.3423333333333334</v>
      </c>
      <c r="O45" s="14">
        <f t="shared" si="5"/>
        <v>0.007571877794401707</v>
      </c>
      <c r="P45" s="18">
        <f t="shared" si="6"/>
        <v>0.0221184356214266</v>
      </c>
    </row>
    <row r="46" spans="1:16" ht="12.75">
      <c r="A46" s="1">
        <v>6</v>
      </c>
      <c r="B46" s="6">
        <f aca="true" t="shared" si="11" ref="B46:M46">B18-B17</f>
        <v>0.44899999999999984</v>
      </c>
      <c r="C46" s="6">
        <f t="shared" si="11"/>
        <v>0.3440000000000001</v>
      </c>
      <c r="D46" s="6">
        <f t="shared" si="11"/>
        <v>0.34399999999999986</v>
      </c>
      <c r="E46" s="6">
        <f t="shared" si="11"/>
        <v>0.3640000000000001</v>
      </c>
      <c r="F46" s="6">
        <f t="shared" si="11"/>
        <v>0.3600000000000001</v>
      </c>
      <c r="G46" s="6">
        <f t="shared" si="11"/>
        <v>0.3400000000000001</v>
      </c>
      <c r="H46" s="6">
        <f t="shared" si="11"/>
        <v>0.3390000000000002</v>
      </c>
      <c r="I46" s="6">
        <f t="shared" si="11"/>
        <v>0.33699999999999997</v>
      </c>
      <c r="J46" s="6">
        <f t="shared" si="11"/>
        <v>0.3440000000000001</v>
      </c>
      <c r="K46" s="6">
        <f t="shared" si="11"/>
        <v>0.3640000000000001</v>
      </c>
      <c r="L46" s="6">
        <f t="shared" si="11"/>
        <v>0.3599999999999999</v>
      </c>
      <c r="M46" s="6">
        <f t="shared" si="11"/>
        <v>0.33999999999999986</v>
      </c>
      <c r="N46">
        <f t="shared" si="4"/>
        <v>0.35708333333333336</v>
      </c>
      <c r="O46" s="14">
        <f t="shared" si="5"/>
        <v>0.03073185594292943</v>
      </c>
      <c r="P46" s="18">
        <f t="shared" si="6"/>
        <v>0.08606354056362968</v>
      </c>
    </row>
    <row r="47" spans="1:13" ht="12.75">
      <c r="A47" s="1">
        <v>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9" ht="12.75">
      <c r="A48" s="1">
        <v>8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1">
        <v>9</v>
      </c>
      <c r="B49" s="6"/>
      <c r="C49" s="6"/>
      <c r="D49" s="6"/>
      <c r="E49" s="6"/>
      <c r="F49" s="6"/>
      <c r="G49" s="6"/>
      <c r="H49" s="6"/>
      <c r="I49" s="6"/>
    </row>
    <row r="50" spans="1:9" ht="12.75">
      <c r="A50" s="10"/>
      <c r="B50" s="12"/>
      <c r="C50" s="11"/>
      <c r="D50" s="11"/>
      <c r="E50" s="11"/>
      <c r="F50" s="11"/>
      <c r="G50" s="11"/>
      <c r="H50" s="11"/>
      <c r="I50" s="11"/>
    </row>
    <row r="51" ht="12.75">
      <c r="B51" s="4" t="s">
        <v>13</v>
      </c>
    </row>
    <row r="52" spans="1:16" ht="25.5">
      <c r="A52" t="s">
        <v>31</v>
      </c>
      <c r="B52" s="5" t="s">
        <v>14</v>
      </c>
      <c r="N52" t="s">
        <v>17</v>
      </c>
      <c r="O52" s="14" t="s">
        <v>18</v>
      </c>
      <c r="P52" s="14" t="s">
        <v>19</v>
      </c>
    </row>
    <row r="53" spans="1:14" ht="12.7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1" t="s">
        <v>12</v>
      </c>
      <c r="N53" s="9"/>
    </row>
    <row r="54" spans="1:16" ht="12.75">
      <c r="A54" s="1">
        <v>1</v>
      </c>
      <c r="B54" s="7">
        <f aca="true" t="shared" si="12" ref="B54:M54">$K$3</f>
        <v>2.5</v>
      </c>
      <c r="C54" s="6">
        <f t="shared" si="12"/>
        <v>2.5</v>
      </c>
      <c r="D54" s="6">
        <f t="shared" si="12"/>
        <v>2.5</v>
      </c>
      <c r="E54" s="6">
        <f t="shared" si="12"/>
        <v>2.5</v>
      </c>
      <c r="F54" s="6">
        <f t="shared" si="12"/>
        <v>2.5</v>
      </c>
      <c r="G54" s="6">
        <f t="shared" si="12"/>
        <v>2.5</v>
      </c>
      <c r="H54" s="6">
        <f t="shared" si="12"/>
        <v>2.5</v>
      </c>
      <c r="I54" s="6">
        <f t="shared" si="12"/>
        <v>2.5</v>
      </c>
      <c r="J54" s="6">
        <f t="shared" si="12"/>
        <v>2.5</v>
      </c>
      <c r="K54" s="6">
        <f t="shared" si="12"/>
        <v>2.5</v>
      </c>
      <c r="L54" s="6">
        <f t="shared" si="12"/>
        <v>2.5</v>
      </c>
      <c r="M54" s="6">
        <f t="shared" si="12"/>
        <v>2.5</v>
      </c>
      <c r="N54">
        <f aca="true" t="shared" si="13" ref="N54:N59">AVERAGE(B54:M54)</f>
        <v>2.5</v>
      </c>
      <c r="O54" s="14">
        <f aca="true" t="shared" si="14" ref="O54:O59">STDEV(B54:M54)</f>
        <v>0</v>
      </c>
      <c r="P54" s="18">
        <f aca="true" t="shared" si="15" ref="P54:P59">O54/N54</f>
        <v>0</v>
      </c>
    </row>
    <row r="55" spans="1:16" ht="12.75">
      <c r="A55" s="1">
        <v>2</v>
      </c>
      <c r="B55" s="6">
        <f aca="true" t="shared" si="16" ref="B55:M55">B13+$K$3</f>
        <v>2.855</v>
      </c>
      <c r="C55" s="6">
        <f t="shared" si="16"/>
        <v>2.858</v>
      </c>
      <c r="D55" s="6">
        <f t="shared" si="16"/>
        <v>2.855</v>
      </c>
      <c r="E55" s="6">
        <f t="shared" si="16"/>
        <v>2.883</v>
      </c>
      <c r="F55" s="6">
        <f t="shared" si="16"/>
        <v>2.833</v>
      </c>
      <c r="G55" s="6">
        <f t="shared" si="16"/>
        <v>2.838</v>
      </c>
      <c r="H55" s="6">
        <f t="shared" si="16"/>
        <v>2.847</v>
      </c>
      <c r="I55" s="6">
        <f t="shared" si="16"/>
        <v>2.848</v>
      </c>
      <c r="J55" s="6">
        <f t="shared" si="16"/>
        <v>2.843</v>
      </c>
      <c r="K55" s="6">
        <f t="shared" si="16"/>
        <v>2.839</v>
      </c>
      <c r="L55" s="6">
        <f t="shared" si="16"/>
        <v>2.849</v>
      </c>
      <c r="M55" s="6">
        <f t="shared" si="16"/>
        <v>2.842</v>
      </c>
      <c r="N55">
        <f t="shared" si="13"/>
        <v>2.8491666666666666</v>
      </c>
      <c r="O55" s="14">
        <f t="shared" si="14"/>
        <v>0.01305814502589963</v>
      </c>
      <c r="P55" s="18">
        <f t="shared" si="15"/>
        <v>0.0045831453732318094</v>
      </c>
    </row>
    <row r="56" spans="1:16" ht="12.75">
      <c r="A56" s="1">
        <v>3</v>
      </c>
      <c r="B56" s="6">
        <f aca="true" t="shared" si="17" ref="B56:M56">B14+$K$3</f>
        <v>3.1959999999999997</v>
      </c>
      <c r="C56" s="6">
        <f t="shared" si="17"/>
        <v>3.203</v>
      </c>
      <c r="D56" s="6">
        <f t="shared" si="17"/>
        <v>3.189</v>
      </c>
      <c r="E56" s="6">
        <f t="shared" si="17"/>
        <v>3.165</v>
      </c>
      <c r="F56" s="6">
        <f t="shared" si="17"/>
        <v>3.176</v>
      </c>
      <c r="G56" s="6">
        <f t="shared" si="17"/>
        <v>3.176</v>
      </c>
      <c r="H56" s="6">
        <f t="shared" si="17"/>
        <v>3.18</v>
      </c>
      <c r="I56" s="6">
        <f t="shared" si="17"/>
        <v>3.178</v>
      </c>
      <c r="J56" s="6">
        <f t="shared" si="17"/>
        <v>3.1879999999999997</v>
      </c>
      <c r="K56" s="6">
        <f t="shared" si="17"/>
        <v>3.192</v>
      </c>
      <c r="L56" s="6">
        <f t="shared" si="17"/>
        <v>3.2</v>
      </c>
      <c r="M56" s="6">
        <f t="shared" si="17"/>
        <v>3.194</v>
      </c>
      <c r="N56">
        <f t="shared" si="13"/>
        <v>3.1864166666666667</v>
      </c>
      <c r="O56" s="14">
        <f t="shared" si="14"/>
        <v>0.011429295160994113</v>
      </c>
      <c r="P56" s="18">
        <f t="shared" si="15"/>
        <v>0.0035868802974064217</v>
      </c>
    </row>
    <row r="57" spans="1:16" ht="12.75">
      <c r="A57" s="1">
        <v>4</v>
      </c>
      <c r="B57" s="6">
        <f aca="true" t="shared" si="18" ref="B57:M57">B15+$K$3</f>
        <v>3.541</v>
      </c>
      <c r="C57" s="6">
        <f t="shared" si="18"/>
        <v>3.551</v>
      </c>
      <c r="D57" s="6">
        <f t="shared" si="18"/>
        <v>3.5549999999999997</v>
      </c>
      <c r="E57" s="6">
        <f t="shared" si="18"/>
        <v>3.532</v>
      </c>
      <c r="F57" s="6">
        <f t="shared" si="18"/>
        <v>3.537</v>
      </c>
      <c r="G57" s="6">
        <f t="shared" si="18"/>
        <v>3.5140000000000002</v>
      </c>
      <c r="H57" s="6">
        <f t="shared" si="18"/>
        <v>3.528</v>
      </c>
      <c r="I57" s="6">
        <f t="shared" si="18"/>
        <v>3.5300000000000002</v>
      </c>
      <c r="J57" s="6">
        <f t="shared" si="18"/>
        <v>3.535</v>
      </c>
      <c r="K57" s="6">
        <f t="shared" si="18"/>
        <v>3.54</v>
      </c>
      <c r="L57" s="6">
        <f t="shared" si="18"/>
        <v>3.545</v>
      </c>
      <c r="M57" s="6">
        <f t="shared" si="18"/>
        <v>3.533</v>
      </c>
      <c r="N57">
        <f t="shared" si="13"/>
        <v>3.53675</v>
      </c>
      <c r="O57" s="14">
        <f t="shared" si="14"/>
        <v>0.010922245856113958</v>
      </c>
      <c r="P57" s="18">
        <f t="shared" si="15"/>
        <v>0.0030882154113561766</v>
      </c>
    </row>
    <row r="58" spans="1:16" ht="12.75">
      <c r="A58" s="1">
        <v>5</v>
      </c>
      <c r="B58" s="6">
        <f aca="true" t="shared" si="19" ref="B58:M58">B16+$K$3</f>
        <v>3.878</v>
      </c>
      <c r="C58" s="6">
        <f t="shared" si="19"/>
        <v>3.8899999999999997</v>
      </c>
      <c r="D58" s="6">
        <f t="shared" si="19"/>
        <v>3.893</v>
      </c>
      <c r="E58" s="6">
        <f t="shared" si="19"/>
        <v>3.872</v>
      </c>
      <c r="F58" s="6">
        <f t="shared" si="19"/>
        <v>3.885</v>
      </c>
      <c r="G58" s="6">
        <f t="shared" si="19"/>
        <v>3.8899999999999997</v>
      </c>
      <c r="H58" s="6">
        <f t="shared" si="19"/>
        <v>3.888</v>
      </c>
      <c r="I58" s="6">
        <f t="shared" si="19"/>
        <v>3.886</v>
      </c>
      <c r="J58" s="6">
        <f t="shared" si="19"/>
        <v>3.884</v>
      </c>
      <c r="K58" s="6">
        <f t="shared" si="19"/>
        <v>3.8810000000000002</v>
      </c>
      <c r="L58" s="6">
        <f t="shared" si="19"/>
        <v>3.8819999999999997</v>
      </c>
      <c r="M58" s="6">
        <f t="shared" si="19"/>
        <v>3.877</v>
      </c>
      <c r="N58">
        <f t="shared" si="13"/>
        <v>3.883833333333333</v>
      </c>
      <c r="O58" s="14">
        <f t="shared" si="14"/>
        <v>0.006147184623114687</v>
      </c>
      <c r="P58" s="18">
        <f t="shared" si="15"/>
        <v>0.001582762208243064</v>
      </c>
    </row>
    <row r="59" spans="1:16" ht="12.75">
      <c r="A59" s="1">
        <v>6</v>
      </c>
      <c r="B59" s="6">
        <f aca="true" t="shared" si="20" ref="B59:M59">B17+$K$3</f>
        <v>4.2170000000000005</v>
      </c>
      <c r="C59" s="6">
        <f t="shared" si="20"/>
        <v>4.24</v>
      </c>
      <c r="D59" s="6">
        <f t="shared" si="20"/>
        <v>4.237</v>
      </c>
      <c r="E59" s="6">
        <f t="shared" si="20"/>
        <v>4.216</v>
      </c>
      <c r="F59" s="6">
        <f t="shared" si="20"/>
        <v>4.22</v>
      </c>
      <c r="G59" s="6">
        <f t="shared" si="20"/>
        <v>4.228</v>
      </c>
      <c r="H59" s="6">
        <f t="shared" si="20"/>
        <v>4.232</v>
      </c>
      <c r="I59" s="6">
        <f t="shared" si="20"/>
        <v>4.239</v>
      </c>
      <c r="J59" s="6">
        <f t="shared" si="20"/>
        <v>4.235</v>
      </c>
      <c r="K59" s="6">
        <f t="shared" si="20"/>
        <v>4.211</v>
      </c>
      <c r="L59" s="6">
        <f t="shared" si="20"/>
        <v>4.214</v>
      </c>
      <c r="M59" s="6">
        <f t="shared" si="20"/>
        <v>4.225</v>
      </c>
      <c r="N59">
        <f t="shared" si="13"/>
        <v>4.226166666666666</v>
      </c>
      <c r="O59" s="14">
        <f t="shared" si="14"/>
        <v>0.010417060599103481</v>
      </c>
      <c r="P59" s="18">
        <f t="shared" si="15"/>
        <v>0.0024648958313136767</v>
      </c>
    </row>
    <row r="60" spans="1:13" ht="12.75">
      <c r="A60" s="1">
        <v>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9" ht="12.75">
      <c r="A61" s="1">
        <v>8</v>
      </c>
      <c r="B61" s="6"/>
      <c r="C61" s="6"/>
      <c r="D61" s="6"/>
      <c r="E61" s="6"/>
      <c r="F61" s="6"/>
      <c r="G61" s="6"/>
      <c r="H61" s="6"/>
      <c r="I61" s="6"/>
    </row>
    <row r="62" spans="1:9" ht="12.75">
      <c r="A62" s="1">
        <v>9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10"/>
      <c r="B63" s="12"/>
      <c r="C63" s="11"/>
      <c r="D63" s="11"/>
      <c r="E63" s="11"/>
      <c r="F63" s="11"/>
      <c r="G63" s="11"/>
      <c r="H63" s="11"/>
      <c r="I63" s="11"/>
    </row>
    <row r="64" ht="12.75">
      <c r="B64" s="4" t="s">
        <v>13</v>
      </c>
    </row>
    <row r="65" spans="1:16" ht="25.5">
      <c r="A65" t="s">
        <v>32</v>
      </c>
      <c r="B65" s="5" t="s">
        <v>14</v>
      </c>
      <c r="N65" t="s">
        <v>17</v>
      </c>
      <c r="O65" s="14" t="s">
        <v>18</v>
      </c>
      <c r="P65" s="14" t="s">
        <v>19</v>
      </c>
    </row>
    <row r="66" spans="1:14" ht="12.7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9"/>
    </row>
    <row r="67" spans="1:16" ht="12.75">
      <c r="A67" s="1">
        <v>1</v>
      </c>
      <c r="B67" s="7">
        <f aca="true" t="shared" si="21" ref="B67:M67">B54+B41/2</f>
        <v>2.6775</v>
      </c>
      <c r="C67" s="6">
        <f t="shared" si="21"/>
        <v>2.679</v>
      </c>
      <c r="D67" s="6">
        <f t="shared" si="21"/>
        <v>2.6775</v>
      </c>
      <c r="E67" s="6">
        <f t="shared" si="21"/>
        <v>2.6915</v>
      </c>
      <c r="F67" s="6">
        <f t="shared" si="21"/>
        <v>2.6665</v>
      </c>
      <c r="G67" s="6">
        <f t="shared" si="21"/>
        <v>2.669</v>
      </c>
      <c r="H67" s="6">
        <f t="shared" si="21"/>
        <v>2.6734999999999998</v>
      </c>
      <c r="I67" s="6">
        <f t="shared" si="21"/>
        <v>2.674</v>
      </c>
      <c r="J67" s="6">
        <f t="shared" si="21"/>
        <v>2.6715</v>
      </c>
      <c r="K67" s="6">
        <f t="shared" si="21"/>
        <v>2.6695</v>
      </c>
      <c r="L67" s="6">
        <f t="shared" si="21"/>
        <v>2.6745</v>
      </c>
      <c r="M67" s="6">
        <f t="shared" si="21"/>
        <v>2.671</v>
      </c>
      <c r="N67">
        <f aca="true" t="shared" si="22" ref="N67:N72">AVERAGE(B67:M67)</f>
        <v>2.674583333333333</v>
      </c>
      <c r="O67" s="14">
        <f aca="true" t="shared" si="23" ref="O67:O72">STDEV(B67:M67)</f>
        <v>0.006529072513073483</v>
      </c>
      <c r="P67" s="18">
        <f aca="true" t="shared" si="24" ref="P67:P72">O67/N67</f>
        <v>0.002441155013456358</v>
      </c>
    </row>
    <row r="68" spans="1:16" ht="12.75">
      <c r="A68" s="1">
        <v>2</v>
      </c>
      <c r="B68" s="6">
        <f aca="true" t="shared" si="25" ref="B68:M68">B55+B42/2</f>
        <v>3.0255</v>
      </c>
      <c r="C68" s="6">
        <f t="shared" si="25"/>
        <v>3.0305</v>
      </c>
      <c r="D68" s="6">
        <f t="shared" si="25"/>
        <v>3.022</v>
      </c>
      <c r="E68" s="6">
        <f t="shared" si="25"/>
        <v>3.024</v>
      </c>
      <c r="F68" s="6">
        <f t="shared" si="25"/>
        <v>3.0045</v>
      </c>
      <c r="G68" s="6">
        <f t="shared" si="25"/>
        <v>3.007</v>
      </c>
      <c r="H68" s="6">
        <f t="shared" si="25"/>
        <v>3.0135</v>
      </c>
      <c r="I68" s="6">
        <f t="shared" si="25"/>
        <v>3.013</v>
      </c>
      <c r="J68" s="6">
        <f t="shared" si="25"/>
        <v>3.0155</v>
      </c>
      <c r="K68" s="6">
        <f t="shared" si="25"/>
        <v>3.0155</v>
      </c>
      <c r="L68" s="6">
        <f t="shared" si="25"/>
        <v>3.0245</v>
      </c>
      <c r="M68" s="6">
        <f t="shared" si="25"/>
        <v>3.0180000000000002</v>
      </c>
      <c r="N68">
        <f t="shared" si="22"/>
        <v>3.017791666666667</v>
      </c>
      <c r="O68" s="14">
        <f t="shared" si="23"/>
        <v>0.0077882730412952425</v>
      </c>
      <c r="P68" s="18">
        <f t="shared" si="24"/>
        <v>0.002580785521850771</v>
      </c>
    </row>
    <row r="69" spans="1:16" ht="12.75">
      <c r="A69" s="1">
        <v>3</v>
      </c>
      <c r="B69" s="6">
        <f aca="true" t="shared" si="26" ref="B69:M69">B56+B43/2</f>
        <v>3.3684999999999996</v>
      </c>
      <c r="C69" s="6">
        <f t="shared" si="26"/>
        <v>3.377</v>
      </c>
      <c r="D69" s="6">
        <f t="shared" si="26"/>
        <v>3.372</v>
      </c>
      <c r="E69" s="6">
        <f t="shared" si="26"/>
        <v>3.3485</v>
      </c>
      <c r="F69" s="6">
        <f t="shared" si="26"/>
        <v>3.3565</v>
      </c>
      <c r="G69" s="6">
        <f t="shared" si="26"/>
        <v>3.345</v>
      </c>
      <c r="H69" s="6">
        <f t="shared" si="26"/>
        <v>3.354</v>
      </c>
      <c r="I69" s="6">
        <f t="shared" si="26"/>
        <v>3.354</v>
      </c>
      <c r="J69" s="6">
        <f t="shared" si="26"/>
        <v>3.3614999999999995</v>
      </c>
      <c r="K69" s="6">
        <f t="shared" si="26"/>
        <v>3.366</v>
      </c>
      <c r="L69" s="6">
        <f t="shared" si="26"/>
        <v>3.3725</v>
      </c>
      <c r="M69" s="6">
        <f t="shared" si="26"/>
        <v>3.3635</v>
      </c>
      <c r="N69">
        <f t="shared" si="22"/>
        <v>3.3615833333333334</v>
      </c>
      <c r="O69" s="14">
        <f t="shared" si="23"/>
        <v>0.010105878876878995</v>
      </c>
      <c r="P69" s="18">
        <f t="shared" si="24"/>
        <v>0.003006285394346611</v>
      </c>
    </row>
    <row r="70" spans="1:16" ht="12.75">
      <c r="A70" s="1">
        <v>4</v>
      </c>
      <c r="B70" s="6">
        <f aca="true" t="shared" si="27" ref="B70:M70">B57+B44/2</f>
        <v>3.7095</v>
      </c>
      <c r="C70" s="6">
        <f t="shared" si="27"/>
        <v>3.7205000000000004</v>
      </c>
      <c r="D70" s="6">
        <f t="shared" si="27"/>
        <v>3.7239999999999998</v>
      </c>
      <c r="E70" s="6">
        <f t="shared" si="27"/>
        <v>3.702</v>
      </c>
      <c r="F70" s="6">
        <f t="shared" si="27"/>
        <v>3.711</v>
      </c>
      <c r="G70" s="6">
        <f t="shared" si="27"/>
        <v>3.702</v>
      </c>
      <c r="H70" s="6">
        <f t="shared" si="27"/>
        <v>3.708</v>
      </c>
      <c r="I70" s="6">
        <f t="shared" si="27"/>
        <v>3.708</v>
      </c>
      <c r="J70" s="6">
        <f t="shared" si="27"/>
        <v>3.7095000000000002</v>
      </c>
      <c r="K70" s="6">
        <f t="shared" si="27"/>
        <v>3.7105</v>
      </c>
      <c r="L70" s="6">
        <f t="shared" si="27"/>
        <v>3.7135</v>
      </c>
      <c r="M70" s="6">
        <f t="shared" si="27"/>
        <v>3.705</v>
      </c>
      <c r="N70">
        <f t="shared" si="22"/>
        <v>3.7102916666666665</v>
      </c>
      <c r="O70" s="14">
        <f t="shared" si="23"/>
        <v>0.006607359303831618</v>
      </c>
      <c r="P70" s="18">
        <f t="shared" si="24"/>
        <v>0.001780819379563139</v>
      </c>
    </row>
    <row r="71" spans="1:16" ht="12.75">
      <c r="A71" s="1">
        <v>5</v>
      </c>
      <c r="B71" s="6">
        <f aca="true" t="shared" si="28" ref="B71:M71">B58+B45/2</f>
        <v>4.0475</v>
      </c>
      <c r="C71" s="6">
        <f t="shared" si="28"/>
        <v>4.0649999999999995</v>
      </c>
      <c r="D71" s="6">
        <f t="shared" si="28"/>
        <v>4.0649999999999995</v>
      </c>
      <c r="E71" s="6">
        <f t="shared" si="28"/>
        <v>4.044</v>
      </c>
      <c r="F71" s="6">
        <f t="shared" si="28"/>
        <v>4.0525</v>
      </c>
      <c r="G71" s="6">
        <f t="shared" si="28"/>
        <v>4.058999999999999</v>
      </c>
      <c r="H71" s="6">
        <f t="shared" si="28"/>
        <v>4.06</v>
      </c>
      <c r="I71" s="6">
        <f t="shared" si="28"/>
        <v>4.0625</v>
      </c>
      <c r="J71" s="6">
        <f t="shared" si="28"/>
        <v>4.0595</v>
      </c>
      <c r="K71" s="6">
        <f t="shared" si="28"/>
        <v>4.046</v>
      </c>
      <c r="L71" s="6">
        <f t="shared" si="28"/>
        <v>4.048</v>
      </c>
      <c r="M71" s="6">
        <f t="shared" si="28"/>
        <v>4.051</v>
      </c>
      <c r="N71">
        <f t="shared" si="22"/>
        <v>4.055000000000001</v>
      </c>
      <c r="O71" s="14">
        <f t="shared" si="23"/>
        <v>0.007669301259683879</v>
      </c>
      <c r="P71" s="18">
        <f t="shared" si="24"/>
        <v>0.0018913196694658146</v>
      </c>
    </row>
    <row r="72" spans="1:16" ht="12.75">
      <c r="A72" s="1">
        <v>6</v>
      </c>
      <c r="B72" s="6">
        <f aca="true" t="shared" si="29" ref="B72:M72">B59+B46/2</f>
        <v>4.4415000000000004</v>
      </c>
      <c r="C72" s="6">
        <f t="shared" si="29"/>
        <v>4.412</v>
      </c>
      <c r="D72" s="6">
        <f t="shared" si="29"/>
        <v>4.409</v>
      </c>
      <c r="E72" s="6">
        <f t="shared" si="29"/>
        <v>4.398000000000001</v>
      </c>
      <c r="F72" s="6">
        <f t="shared" si="29"/>
        <v>4.3999999999999995</v>
      </c>
      <c r="G72" s="6">
        <f t="shared" si="29"/>
        <v>4.398</v>
      </c>
      <c r="H72" s="6">
        <f t="shared" si="29"/>
        <v>4.4015</v>
      </c>
      <c r="I72" s="6">
        <f t="shared" si="29"/>
        <v>4.4075</v>
      </c>
      <c r="J72" s="6">
        <f t="shared" si="29"/>
        <v>4.407</v>
      </c>
      <c r="K72" s="6">
        <f t="shared" si="29"/>
        <v>4.393000000000001</v>
      </c>
      <c r="L72" s="6">
        <f t="shared" si="29"/>
        <v>4.394</v>
      </c>
      <c r="M72" s="6">
        <f t="shared" si="29"/>
        <v>4.395</v>
      </c>
      <c r="N72">
        <f t="shared" si="22"/>
        <v>4.404708333333333</v>
      </c>
      <c r="O72" s="14">
        <f t="shared" si="23"/>
        <v>0.01316582755289142</v>
      </c>
      <c r="P72" s="18">
        <f t="shared" si="24"/>
        <v>0.002989035040812333</v>
      </c>
    </row>
    <row r="73" spans="1:13" ht="12.75">
      <c r="A73" s="1">
        <v>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9" ht="12.75">
      <c r="A74" s="1">
        <v>8</v>
      </c>
      <c r="B74" s="6"/>
      <c r="C74" s="6"/>
      <c r="D74" s="6"/>
      <c r="E74" s="6"/>
      <c r="F74" s="6"/>
      <c r="G74" s="6"/>
      <c r="H74" s="6"/>
      <c r="I74" s="6"/>
    </row>
    <row r="75" spans="1:9" ht="12.75">
      <c r="A75" s="1">
        <v>9</v>
      </c>
      <c r="B75" s="6"/>
      <c r="C75" s="6"/>
      <c r="D75" s="6"/>
      <c r="E75" s="6"/>
      <c r="F75" s="6"/>
      <c r="G75" s="6"/>
      <c r="H75" s="6"/>
      <c r="I75" s="6"/>
    </row>
    <row r="77" ht="12.75">
      <c r="B77" s="4" t="s">
        <v>13</v>
      </c>
    </row>
    <row r="78" spans="1:16" ht="25.5">
      <c r="A78" t="s">
        <v>27</v>
      </c>
      <c r="B78" s="5" t="s">
        <v>14</v>
      </c>
      <c r="N78" t="s">
        <v>17</v>
      </c>
      <c r="O78" s="14" t="s">
        <v>18</v>
      </c>
      <c r="P78" s="14" t="s">
        <v>19</v>
      </c>
    </row>
    <row r="79" spans="1:14" ht="12.7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3"/>
    </row>
    <row r="80" spans="1:16" ht="12.75">
      <c r="A80" s="1">
        <v>1</v>
      </c>
      <c r="B80" s="15">
        <f aca="true" t="shared" si="30" ref="B80:M80">(B28-$N$27)</f>
        <v>0.04899999999999999</v>
      </c>
      <c r="C80" s="15">
        <f t="shared" si="30"/>
        <v>0.04099999999999998</v>
      </c>
      <c r="D80" s="15">
        <f t="shared" si="30"/>
        <v>0.030000000000000027</v>
      </c>
      <c r="E80" s="15">
        <f t="shared" si="30"/>
        <v>0.030000000000000027</v>
      </c>
      <c r="F80" s="15">
        <f t="shared" si="30"/>
        <v>0.03699999999999998</v>
      </c>
      <c r="G80" s="15">
        <f t="shared" si="30"/>
        <v>0.033999999999999975</v>
      </c>
      <c r="H80" s="15">
        <f t="shared" si="30"/>
        <v>0.02300000000000002</v>
      </c>
      <c r="I80" s="15">
        <f t="shared" si="30"/>
        <v>0.013000000000000012</v>
      </c>
      <c r="J80" s="15">
        <f t="shared" si="30"/>
        <v>0.006000000000000005</v>
      </c>
      <c r="K80" s="15">
        <f t="shared" si="30"/>
        <v>0.027000000000000024</v>
      </c>
      <c r="L80" s="15">
        <f t="shared" si="30"/>
        <v>0.030000000000000027</v>
      </c>
      <c r="M80" s="15">
        <f t="shared" si="30"/>
        <v>0.028000000000000025</v>
      </c>
      <c r="N80">
        <f aca="true" t="shared" si="31" ref="N80:N85">AVERAGE(B80:M80)</f>
        <v>0.02900000000000001</v>
      </c>
      <c r="O80" s="14">
        <f aca="true" t="shared" si="32" ref="O80:O85">STDEV(B80:M80)</f>
        <v>0.011528620511973266</v>
      </c>
      <c r="P80" s="18">
        <f aca="true" t="shared" si="33" ref="P80:P85">O80/N80</f>
        <v>0.3975386383439056</v>
      </c>
    </row>
    <row r="81" spans="1:16" ht="12.75">
      <c r="A81" s="1">
        <v>2</v>
      </c>
      <c r="B81" s="15">
        <f aca="true" t="shared" si="34" ref="B81:M81">(B29-$N$27)</f>
        <v>0.035999999999999976</v>
      </c>
      <c r="C81" s="15">
        <f t="shared" si="34"/>
        <v>0.03799999999999998</v>
      </c>
      <c r="D81" s="15">
        <f t="shared" si="34"/>
        <v>0.029000000000000026</v>
      </c>
      <c r="E81" s="15">
        <f t="shared" si="34"/>
        <v>0.03199999999999997</v>
      </c>
      <c r="F81" s="15">
        <f t="shared" si="34"/>
        <v>0.032999999999999974</v>
      </c>
      <c r="G81" s="15">
        <f t="shared" si="34"/>
        <v>0.034999999999999976</v>
      </c>
      <c r="H81" s="15">
        <f t="shared" si="34"/>
        <v>0.031000000000000028</v>
      </c>
      <c r="I81" s="15">
        <f t="shared" si="34"/>
        <v>0.017000000000000015</v>
      </c>
      <c r="J81" s="15">
        <f t="shared" si="34"/>
        <v>0.019000000000000017</v>
      </c>
      <c r="K81" s="15">
        <f t="shared" si="34"/>
        <v>0.030000000000000027</v>
      </c>
      <c r="L81" s="15">
        <f t="shared" si="34"/>
        <v>0.03199999999999997</v>
      </c>
      <c r="M81" s="15">
        <f t="shared" si="34"/>
        <v>0.033999999999999975</v>
      </c>
      <c r="N81">
        <f t="shared" si="31"/>
        <v>0.030499999999999996</v>
      </c>
      <c r="O81" s="14">
        <f t="shared" si="32"/>
        <v>0.006374665766639333</v>
      </c>
      <c r="P81" s="18">
        <f t="shared" si="33"/>
        <v>0.20900543497178142</v>
      </c>
    </row>
    <row r="82" spans="1:16" ht="12.75">
      <c r="A82" s="1">
        <v>3</v>
      </c>
      <c r="B82" s="15">
        <f aca="true" t="shared" si="35" ref="B82:M82">(B30-$N$27)</f>
        <v>0.033999999999999975</v>
      </c>
      <c r="C82" s="15">
        <f t="shared" si="35"/>
        <v>0.029000000000000026</v>
      </c>
      <c r="D82" s="15">
        <f t="shared" si="35"/>
        <v>0.028000000000000025</v>
      </c>
      <c r="E82" s="15">
        <f t="shared" si="35"/>
        <v>0.031000000000000028</v>
      </c>
      <c r="F82" s="15">
        <f t="shared" si="35"/>
        <v>0.032999999999999974</v>
      </c>
      <c r="G82" s="15">
        <f t="shared" si="35"/>
        <v>0.032999999999999974</v>
      </c>
      <c r="H82" s="15">
        <f t="shared" si="35"/>
        <v>0.029000000000000026</v>
      </c>
      <c r="I82" s="15">
        <f t="shared" si="35"/>
        <v>0.02100000000000002</v>
      </c>
      <c r="J82" s="15">
        <f t="shared" si="35"/>
        <v>0.016000000000000014</v>
      </c>
      <c r="K82" s="15">
        <f t="shared" si="35"/>
        <v>0.025000000000000022</v>
      </c>
      <c r="L82" s="15">
        <f t="shared" si="35"/>
        <v>0.03199999999999997</v>
      </c>
      <c r="M82" s="15">
        <f t="shared" si="35"/>
        <v>0.035999999999999976</v>
      </c>
      <c r="N82">
        <f t="shared" si="31"/>
        <v>0.02891666666666667</v>
      </c>
      <c r="O82" s="14">
        <f t="shared" si="32"/>
        <v>0.0057911897558169025</v>
      </c>
      <c r="P82" s="18">
        <f t="shared" si="33"/>
        <v>0.20027169184381216</v>
      </c>
    </row>
    <row r="83" spans="1:16" ht="12.75">
      <c r="A83" s="1">
        <v>4</v>
      </c>
      <c r="B83" s="15">
        <f aca="true" t="shared" si="36" ref="B83:M83">(B31-$N$27)</f>
        <v>0.03799999999999998</v>
      </c>
      <c r="C83" s="15">
        <f t="shared" si="36"/>
        <v>0.030000000000000027</v>
      </c>
      <c r="D83" s="15">
        <f t="shared" si="36"/>
        <v>0.033999999999999975</v>
      </c>
      <c r="E83" s="15">
        <f t="shared" si="36"/>
        <v>0.030000000000000027</v>
      </c>
      <c r="F83" s="15">
        <f t="shared" si="36"/>
        <v>0.030000000000000027</v>
      </c>
      <c r="G83" s="15">
        <f t="shared" si="36"/>
        <v>0.03799999999999998</v>
      </c>
      <c r="H83" s="15">
        <f t="shared" si="36"/>
        <v>0.030000000000000027</v>
      </c>
      <c r="I83" s="15">
        <f t="shared" si="36"/>
        <v>0.016000000000000014</v>
      </c>
      <c r="J83" s="15">
        <f t="shared" si="36"/>
        <v>0.020000000000000018</v>
      </c>
      <c r="K83" s="15">
        <f t="shared" si="36"/>
        <v>0.033999999999999975</v>
      </c>
      <c r="L83" s="15">
        <f t="shared" si="36"/>
        <v>0.03899999999999998</v>
      </c>
      <c r="M83" s="15">
        <f t="shared" si="36"/>
        <v>0.033999999999999975</v>
      </c>
      <c r="N83">
        <f t="shared" si="31"/>
        <v>0.031083333333333334</v>
      </c>
      <c r="O83" s="14">
        <f t="shared" si="32"/>
        <v>0.006999458853541757</v>
      </c>
      <c r="P83" s="18">
        <f t="shared" si="33"/>
        <v>0.22518366284852837</v>
      </c>
    </row>
    <row r="84" spans="1:16" ht="12.75">
      <c r="A84" s="1">
        <v>5</v>
      </c>
      <c r="B84" s="15">
        <f aca="true" t="shared" si="37" ref="B84:M84">(B32-$N$27)</f>
        <v>0.028000000000000025</v>
      </c>
      <c r="C84" s="15">
        <f t="shared" si="37"/>
        <v>0.027000000000000024</v>
      </c>
      <c r="D84" s="15">
        <f t="shared" si="37"/>
        <v>0.030000000000000027</v>
      </c>
      <c r="E84" s="15">
        <f t="shared" si="37"/>
        <v>0.034999999999999976</v>
      </c>
      <c r="F84" s="15">
        <f t="shared" si="37"/>
        <v>0.031000000000000028</v>
      </c>
      <c r="G84" s="15">
        <f t="shared" si="37"/>
        <v>0.03699999999999998</v>
      </c>
      <c r="H84" s="15">
        <f t="shared" si="37"/>
        <v>0.031000000000000028</v>
      </c>
      <c r="I84" s="15">
        <f t="shared" si="37"/>
        <v>0.018000000000000016</v>
      </c>
      <c r="J84" s="15">
        <f t="shared" si="37"/>
        <v>0.02100000000000002</v>
      </c>
      <c r="K84" s="15">
        <f t="shared" si="37"/>
        <v>0.033999999999999975</v>
      </c>
      <c r="L84" s="15">
        <f t="shared" si="37"/>
        <v>0.03699999999999998</v>
      </c>
      <c r="M84" s="15">
        <f t="shared" si="37"/>
        <v>0.033999999999999975</v>
      </c>
      <c r="N84">
        <f t="shared" si="31"/>
        <v>0.030250000000000003</v>
      </c>
      <c r="O84" s="14">
        <f t="shared" si="32"/>
        <v>0.0059867277448459955</v>
      </c>
      <c r="P84" s="18">
        <f t="shared" si="33"/>
        <v>0.1979083552015205</v>
      </c>
    </row>
    <row r="85" spans="1:16" ht="12.75">
      <c r="A85" s="1">
        <v>6</v>
      </c>
      <c r="B85" s="15">
        <f aca="true" t="shared" si="38" ref="B85:M85">(B33-$N$27)</f>
        <v>0.033999999999999975</v>
      </c>
      <c r="C85" s="15">
        <f t="shared" si="38"/>
        <v>0.028000000000000025</v>
      </c>
      <c r="D85" s="15">
        <f t="shared" si="38"/>
        <v>0.025000000000000022</v>
      </c>
      <c r="E85" s="15">
        <f t="shared" si="38"/>
        <v>0.03199999999999997</v>
      </c>
      <c r="F85" s="15">
        <f t="shared" si="38"/>
        <v>0.025000000000000022</v>
      </c>
      <c r="G85" s="15">
        <f t="shared" si="38"/>
        <v>0.032999999999999974</v>
      </c>
      <c r="H85" s="15">
        <f t="shared" si="38"/>
        <v>0.028000000000000025</v>
      </c>
      <c r="I85" s="15">
        <f t="shared" si="38"/>
        <v>0.014000000000000012</v>
      </c>
      <c r="J85" s="15">
        <f t="shared" si="38"/>
        <v>0.02200000000000002</v>
      </c>
      <c r="K85" s="15">
        <f t="shared" si="38"/>
        <v>0.025000000000000022</v>
      </c>
      <c r="L85" s="15">
        <f t="shared" si="38"/>
        <v>0.031000000000000028</v>
      </c>
      <c r="M85" s="15">
        <f t="shared" si="38"/>
        <v>0.032999999999999974</v>
      </c>
      <c r="N85">
        <f t="shared" si="31"/>
        <v>0.027500000000000007</v>
      </c>
      <c r="O85" s="14">
        <f t="shared" si="32"/>
        <v>0.005776126415136357</v>
      </c>
      <c r="P85" s="18">
        <f t="shared" si="33"/>
        <v>0.21004096055041294</v>
      </c>
    </row>
    <row r="86" spans="1:13" ht="12.75">
      <c r="A86" s="1">
        <v>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9" ht="12.75">
      <c r="A87" s="1">
        <v>8</v>
      </c>
      <c r="B87" s="6"/>
      <c r="C87" s="6"/>
      <c r="D87" s="6"/>
      <c r="E87" s="6"/>
      <c r="F87" s="6"/>
      <c r="G87" s="6"/>
      <c r="H87" s="6"/>
      <c r="I87" s="6"/>
    </row>
    <row r="88" spans="1:9" ht="12.75">
      <c r="A88" s="8"/>
      <c r="B88" s="6"/>
      <c r="C88" s="6"/>
      <c r="D88" s="6"/>
      <c r="E88" s="6"/>
      <c r="F88" s="6"/>
      <c r="G88" s="2"/>
      <c r="H88" s="2"/>
      <c r="I88" s="2"/>
    </row>
    <row r="89" spans="1:9" ht="12.75">
      <c r="A89" s="10"/>
      <c r="B89" s="12"/>
      <c r="C89" s="11"/>
      <c r="D89" s="11"/>
      <c r="E89" s="11"/>
      <c r="F89" s="11"/>
      <c r="G89" s="11"/>
      <c r="H89" s="11"/>
      <c r="I89" s="11"/>
    </row>
    <row r="90" ht="12.75">
      <c r="B90" s="4" t="s">
        <v>13</v>
      </c>
    </row>
    <row r="91" spans="1:16" ht="25.5">
      <c r="A91" t="s">
        <v>33</v>
      </c>
      <c r="B91" s="5" t="s">
        <v>14</v>
      </c>
      <c r="N91" t="s">
        <v>17</v>
      </c>
      <c r="O91" s="14" t="s">
        <v>18</v>
      </c>
      <c r="P91" s="14" t="s">
        <v>19</v>
      </c>
    </row>
    <row r="92" spans="1:14" ht="12.7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9"/>
    </row>
    <row r="93" spans="1:16" ht="12.75">
      <c r="A93" s="1">
        <v>1</v>
      </c>
      <c r="B93" s="7">
        <f aca="true" t="shared" si="39" ref="B93:M93">$K$1*$K$2/B67</f>
        <v>0.04831932773109243</v>
      </c>
      <c r="C93" s="6">
        <f t="shared" si="39"/>
        <v>0.04829227323628219</v>
      </c>
      <c r="D93" s="6">
        <f t="shared" si="39"/>
        <v>0.04831932773109243</v>
      </c>
      <c r="E93" s="6">
        <f t="shared" si="39"/>
        <v>0.04806799182611926</v>
      </c>
      <c r="F93" s="6">
        <f t="shared" si="39"/>
        <v>0.0485186574160885</v>
      </c>
      <c r="G93" s="6">
        <f t="shared" si="39"/>
        <v>0.04847321094042712</v>
      </c>
      <c r="H93" s="6">
        <f t="shared" si="39"/>
        <v>0.048391621469983166</v>
      </c>
      <c r="I93" s="6">
        <f t="shared" si="39"/>
        <v>0.04838257292445774</v>
      </c>
      <c r="J93" s="6">
        <f t="shared" si="39"/>
        <v>0.04842784952274003</v>
      </c>
      <c r="K93" s="6">
        <f t="shared" si="39"/>
        <v>0.04846413185989885</v>
      </c>
      <c r="L93" s="6">
        <f t="shared" si="39"/>
        <v>0.04837352776219853</v>
      </c>
      <c r="M93" s="6">
        <f t="shared" si="39"/>
        <v>0.0484369150131037</v>
      </c>
      <c r="N93">
        <f aca="true" t="shared" si="40" ref="N93:N98">AVERAGE(B93:M93)</f>
        <v>0.04837228395279033</v>
      </c>
      <c r="O93" s="14">
        <f aca="true" t="shared" si="41" ref="O93:O98">STDEV(B93:M93)</f>
        <v>0.0001177044363373262</v>
      </c>
      <c r="P93" s="18">
        <f aca="true" t="shared" si="42" ref="P93:P98">O93/N93</f>
        <v>0.002433303262095328</v>
      </c>
    </row>
    <row r="94" spans="1:16" ht="12.75">
      <c r="A94" s="1">
        <v>2</v>
      </c>
      <c r="B94" s="6">
        <f aca="true" t="shared" si="43" ref="B94:M94">$K$1*$K$2/B68</f>
        <v>0.04276152702032721</v>
      </c>
      <c r="C94" s="6">
        <f t="shared" si="43"/>
        <v>0.042690975086619364</v>
      </c>
      <c r="D94" s="6">
        <f t="shared" si="43"/>
        <v>0.04281105228325612</v>
      </c>
      <c r="E94" s="6">
        <f t="shared" si="43"/>
        <v>0.04278273809523809</v>
      </c>
      <c r="F94" s="6">
        <f t="shared" si="43"/>
        <v>0.043060409385921115</v>
      </c>
      <c r="G94" s="6">
        <f t="shared" si="43"/>
        <v>0.043024609245094776</v>
      </c>
      <c r="H94" s="6">
        <f t="shared" si="43"/>
        <v>0.042931806869089095</v>
      </c>
      <c r="I94" s="6">
        <f t="shared" si="43"/>
        <v>0.04293893129770992</v>
      </c>
      <c r="J94" s="6">
        <f t="shared" si="43"/>
        <v>0.042903332780633394</v>
      </c>
      <c r="K94" s="6">
        <f t="shared" si="43"/>
        <v>0.042903332780633394</v>
      </c>
      <c r="L94" s="6">
        <f t="shared" si="43"/>
        <v>0.042775665399239535</v>
      </c>
      <c r="M94" s="6">
        <f t="shared" si="43"/>
        <v>0.04286779324055665</v>
      </c>
      <c r="N94">
        <f t="shared" si="40"/>
        <v>0.04287101445702656</v>
      </c>
      <c r="O94" s="14">
        <f t="shared" si="41"/>
        <v>0.00011068005970712136</v>
      </c>
      <c r="P94" s="18">
        <f t="shared" si="42"/>
        <v>0.002581699106235656</v>
      </c>
    </row>
    <row r="95" spans="1:16" ht="12.75">
      <c r="A95" s="1">
        <v>3</v>
      </c>
      <c r="B95" s="6">
        <f aca="true" t="shared" si="44" ref="B95:M95">$K$1*$K$2/B69</f>
        <v>0.03840730295383702</v>
      </c>
      <c r="C95" s="6">
        <f t="shared" si="44"/>
        <v>0.03831063073734083</v>
      </c>
      <c r="D95" s="6">
        <f t="shared" si="44"/>
        <v>0.03836743772241993</v>
      </c>
      <c r="E95" s="6">
        <f t="shared" si="44"/>
        <v>0.038636703001343885</v>
      </c>
      <c r="F95" s="6">
        <f t="shared" si="44"/>
        <v>0.038544614926262474</v>
      </c>
      <c r="G95" s="6">
        <f t="shared" si="44"/>
        <v>0.03867713004484304</v>
      </c>
      <c r="H95" s="6">
        <f t="shared" si="44"/>
        <v>0.03857334525939177</v>
      </c>
      <c r="I95" s="6">
        <f t="shared" si="44"/>
        <v>0.03857334525939177</v>
      </c>
      <c r="J95" s="6">
        <f t="shared" si="44"/>
        <v>0.03848728246318608</v>
      </c>
      <c r="K95" s="6">
        <f t="shared" si="44"/>
        <v>0.03843582887700534</v>
      </c>
      <c r="L95" s="6">
        <f t="shared" si="44"/>
        <v>0.03836174944403261</v>
      </c>
      <c r="M95" s="6">
        <f t="shared" si="44"/>
        <v>0.0384643972052921</v>
      </c>
      <c r="N95">
        <f t="shared" si="40"/>
        <v>0.0384866473245289</v>
      </c>
      <c r="O95" s="14">
        <f t="shared" si="41"/>
        <v>0.00011574244262904608</v>
      </c>
      <c r="P95" s="18">
        <f t="shared" si="42"/>
        <v>0.0030073402251195656</v>
      </c>
    </row>
    <row r="96" spans="1:16" ht="12.75">
      <c r="A96" s="1">
        <v>4</v>
      </c>
      <c r="B96" s="6">
        <f aca="true" t="shared" si="45" ref="B96:M96">$K$1*$K$2/B70</f>
        <v>0.034876668014557216</v>
      </c>
      <c r="C96" s="6">
        <f t="shared" si="45"/>
        <v>0.03477355194194328</v>
      </c>
      <c r="D96" s="6">
        <f t="shared" si="45"/>
        <v>0.03474087003222342</v>
      </c>
      <c r="E96" s="6">
        <f t="shared" si="45"/>
        <v>0.03494732576985413</v>
      </c>
      <c r="F96" s="6">
        <f t="shared" si="45"/>
        <v>0.034862570735650765</v>
      </c>
      <c r="G96" s="6">
        <f t="shared" si="45"/>
        <v>0.03494732576985413</v>
      </c>
      <c r="H96" s="6">
        <f t="shared" si="45"/>
        <v>0.034890776699029125</v>
      </c>
      <c r="I96" s="6">
        <f t="shared" si="45"/>
        <v>0.034890776699029125</v>
      </c>
      <c r="J96" s="6">
        <f t="shared" si="45"/>
        <v>0.034876668014557216</v>
      </c>
      <c r="K96" s="6">
        <f t="shared" si="45"/>
        <v>0.03486726856218838</v>
      </c>
      <c r="L96" s="6">
        <f t="shared" si="45"/>
        <v>0.03483910057896863</v>
      </c>
      <c r="M96" s="6">
        <f t="shared" si="45"/>
        <v>0.03491902834008097</v>
      </c>
      <c r="N96">
        <f t="shared" si="40"/>
        <v>0.0348693275964947</v>
      </c>
      <c r="O96" s="14">
        <f t="shared" si="41"/>
        <v>6.201420268918447E-05</v>
      </c>
      <c r="P96" s="18">
        <f t="shared" si="42"/>
        <v>0.0017784742914118755</v>
      </c>
    </row>
    <row r="97" spans="1:16" ht="12.75">
      <c r="A97" s="1">
        <v>5</v>
      </c>
      <c r="B97" s="6">
        <f aca="true" t="shared" si="46" ref="B97:M97">$K$1*$K$2/B71</f>
        <v>0.03196417541692402</v>
      </c>
      <c r="C97" s="6">
        <f t="shared" si="46"/>
        <v>0.031826568265682656</v>
      </c>
      <c r="D97" s="6">
        <f t="shared" si="46"/>
        <v>0.031826568265682656</v>
      </c>
      <c r="E97" s="6">
        <f t="shared" si="46"/>
        <v>0.031991839762611274</v>
      </c>
      <c r="F97" s="6">
        <f t="shared" si="46"/>
        <v>0.03192473781616286</v>
      </c>
      <c r="G97" s="6">
        <f t="shared" si="46"/>
        <v>0.03187361419068736</v>
      </c>
      <c r="H97" s="6">
        <f t="shared" si="46"/>
        <v>0.03186576354679803</v>
      </c>
      <c r="I97" s="6">
        <f t="shared" si="46"/>
        <v>0.031846153846153843</v>
      </c>
      <c r="J97" s="6">
        <f t="shared" si="46"/>
        <v>0.03186968838526912</v>
      </c>
      <c r="K97" s="6">
        <f t="shared" si="46"/>
        <v>0.031976025704399405</v>
      </c>
      <c r="L97" s="6">
        <f t="shared" si="46"/>
        <v>0.03196022727272727</v>
      </c>
      <c r="M97" s="6">
        <f t="shared" si="46"/>
        <v>0.03193655887435201</v>
      </c>
      <c r="N97">
        <f t="shared" si="40"/>
        <v>0.03190516011228755</v>
      </c>
      <c r="O97" s="14">
        <f t="shared" si="41"/>
        <v>6.034765576693394E-05</v>
      </c>
      <c r="P97" s="18">
        <f t="shared" si="42"/>
        <v>0.0018914700805307168</v>
      </c>
    </row>
    <row r="98" spans="1:16" ht="12.75">
      <c r="A98" s="1">
        <v>6</v>
      </c>
      <c r="B98" s="6">
        <f aca="true" t="shared" si="47" ref="B98:M98">$K$1*$K$2/B72</f>
        <v>0.029128672745694018</v>
      </c>
      <c r="C98" s="6">
        <f t="shared" si="47"/>
        <v>0.029323436083408882</v>
      </c>
      <c r="D98" s="6">
        <f t="shared" si="47"/>
        <v>0.02934338852347471</v>
      </c>
      <c r="E98" s="6">
        <f t="shared" si="47"/>
        <v>0.029416780354706677</v>
      </c>
      <c r="F98" s="6">
        <f t="shared" si="47"/>
        <v>0.02940340909090909</v>
      </c>
      <c r="G98" s="6">
        <f t="shared" si="47"/>
        <v>0.029416780354706684</v>
      </c>
      <c r="H98" s="6">
        <f t="shared" si="47"/>
        <v>0.02939338861751675</v>
      </c>
      <c r="I98" s="6">
        <f t="shared" si="47"/>
        <v>0.029353374929098126</v>
      </c>
      <c r="J98" s="6">
        <f t="shared" si="47"/>
        <v>0.02935670524166099</v>
      </c>
      <c r="K98" s="6">
        <f t="shared" si="47"/>
        <v>0.029450261780104705</v>
      </c>
      <c r="L98" s="6">
        <f t="shared" si="47"/>
        <v>0.029443559399180697</v>
      </c>
      <c r="M98" s="6">
        <f t="shared" si="47"/>
        <v>0.029436860068259386</v>
      </c>
      <c r="N98">
        <f t="shared" si="40"/>
        <v>0.029372218099060057</v>
      </c>
      <c r="O98" s="14">
        <f t="shared" si="41"/>
        <v>8.731995603592005E-05</v>
      </c>
      <c r="P98" s="18">
        <f t="shared" si="42"/>
        <v>0.0029728757883189755</v>
      </c>
    </row>
    <row r="99" spans="1:13" ht="12.75">
      <c r="A99" s="1">
        <v>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9" ht="12.75">
      <c r="A100" s="1">
        <v>8</v>
      </c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1">
        <v>9</v>
      </c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10"/>
      <c r="B102" s="29"/>
      <c r="C102" s="11"/>
      <c r="D102" s="11"/>
      <c r="E102" s="11"/>
      <c r="F102" s="11"/>
      <c r="G102" s="11"/>
      <c r="H102" s="11"/>
      <c r="I102" s="11"/>
    </row>
    <row r="103" spans="1:16" ht="25.5">
      <c r="A103" t="s">
        <v>28</v>
      </c>
      <c r="B103" s="5" t="s">
        <v>14</v>
      </c>
      <c r="N103" t="s">
        <v>17</v>
      </c>
      <c r="O103" s="14" t="s">
        <v>18</v>
      </c>
      <c r="P103" s="14" t="s">
        <v>19</v>
      </c>
    </row>
    <row r="104" spans="1:14" ht="12.7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  <c r="I104" s="1" t="s">
        <v>8</v>
      </c>
      <c r="J104" s="1" t="s">
        <v>9</v>
      </c>
      <c r="K104" s="1" t="s">
        <v>10</v>
      </c>
      <c r="L104" s="1" t="s">
        <v>11</v>
      </c>
      <c r="M104" s="1" t="s">
        <v>12</v>
      </c>
      <c r="N104" s="13"/>
    </row>
    <row r="105" spans="1:16" ht="12.75">
      <c r="A105" s="1">
        <v>1</v>
      </c>
      <c r="B105" s="15">
        <f aca="true" t="shared" si="48" ref="B105:M105">$C$129*B93</f>
        <v>0.03686312638076247</v>
      </c>
      <c r="C105" s="15">
        <f t="shared" si="48"/>
        <v>0.036842486332396986</v>
      </c>
      <c r="D105" s="15">
        <f t="shared" si="48"/>
        <v>0.03686312638076247</v>
      </c>
      <c r="E105" s="15">
        <f t="shared" si="48"/>
        <v>0.03667138059984824</v>
      </c>
      <c r="F105" s="15">
        <f t="shared" si="48"/>
        <v>0.03701519628145191</v>
      </c>
      <c r="G105" s="15">
        <f t="shared" si="48"/>
        <v>0.036980524872420956</v>
      </c>
      <c r="H105" s="15">
        <f t="shared" si="48"/>
        <v>0.03691827973985096</v>
      </c>
      <c r="I105" s="15">
        <f t="shared" si="48"/>
        <v>0.036911376546182324</v>
      </c>
      <c r="J105" s="15">
        <f t="shared" si="48"/>
        <v>0.036945918354666485</v>
      </c>
      <c r="K105" s="15">
        <f t="shared" si="48"/>
        <v>0.03697359838340195</v>
      </c>
      <c r="L105" s="15">
        <f t="shared" si="48"/>
        <v>0.036904475933629284</v>
      </c>
      <c r="M105" s="15">
        <f t="shared" si="48"/>
        <v>0.036952834475661375</v>
      </c>
      <c r="N105">
        <f aca="true" t="shared" si="49" ref="N105:N110">AVERAGE(B105:M105)</f>
        <v>0.03690352702341962</v>
      </c>
      <c r="O105" s="14">
        <f aca="true" t="shared" si="50" ref="O105:O110">STDEV(B105:M105)</f>
        <v>8.979747268846601E-05</v>
      </c>
      <c r="P105" s="18">
        <f aca="true" t="shared" si="51" ref="P105:P110">O105/N105</f>
        <v>0.0024333032620832955</v>
      </c>
    </row>
    <row r="106" spans="1:16" ht="12.75">
      <c r="A106" s="1">
        <v>2</v>
      </c>
      <c r="B106" s="15">
        <f aca="true" t="shared" si="52" ref="B106:M106">$C$129*B94</f>
        <v>0.03262304441728359</v>
      </c>
      <c r="C106" s="15">
        <f t="shared" si="52"/>
        <v>0.03256921989258919</v>
      </c>
      <c r="D106" s="15">
        <f t="shared" si="52"/>
        <v>0.03266082755939495</v>
      </c>
      <c r="E106" s="15">
        <f t="shared" si="52"/>
        <v>0.03263922648296677</v>
      </c>
      <c r="F106" s="15">
        <f t="shared" si="52"/>
        <v>0.032851063699281584</v>
      </c>
      <c r="G106" s="15">
        <f t="shared" si="52"/>
        <v>0.0328237515412343</v>
      </c>
      <c r="H106" s="15">
        <f t="shared" si="52"/>
        <v>0.03275295201078199</v>
      </c>
      <c r="I106" s="15">
        <f t="shared" si="52"/>
        <v>0.03275838728326967</v>
      </c>
      <c r="J106" s="15">
        <f t="shared" si="52"/>
        <v>0.0327312289452799</v>
      </c>
      <c r="K106" s="15">
        <f t="shared" si="52"/>
        <v>0.0327312289452799</v>
      </c>
      <c r="L106" s="15">
        <f t="shared" si="52"/>
        <v>0.032633830677629865</v>
      </c>
      <c r="M106" s="15">
        <f t="shared" si="52"/>
        <v>0.03270411560122317</v>
      </c>
      <c r="N106">
        <f t="shared" si="49"/>
        <v>0.03270657308801791</v>
      </c>
      <c r="O106" s="14">
        <f t="shared" si="50"/>
        <v>8.443853050875998E-05</v>
      </c>
      <c r="P106" s="18">
        <f t="shared" si="51"/>
        <v>0.0025816991062170965</v>
      </c>
    </row>
    <row r="107" spans="1:16" ht="12.75">
      <c r="A107" s="1">
        <v>3</v>
      </c>
      <c r="B107" s="15">
        <f aca="true" t="shared" si="53" ref="B107:M107">$C$129*B95</f>
        <v>0.029301178828704626</v>
      </c>
      <c r="C107" s="15">
        <f t="shared" si="53"/>
        <v>0.029227426972014074</v>
      </c>
      <c r="D107" s="15">
        <f t="shared" si="53"/>
        <v>0.029270765386859885</v>
      </c>
      <c r="E107" s="15">
        <f t="shared" si="53"/>
        <v>0.029476189602655377</v>
      </c>
      <c r="F107" s="15">
        <f t="shared" si="53"/>
        <v>0.029405935016979454</v>
      </c>
      <c r="G107" s="15">
        <f t="shared" si="53"/>
        <v>0.02950703165455651</v>
      </c>
      <c r="H107" s="15">
        <f t="shared" si="53"/>
        <v>0.029427853573193656</v>
      </c>
      <c r="I107" s="15">
        <f t="shared" si="53"/>
        <v>0.029427853573193656</v>
      </c>
      <c r="J107" s="15">
        <f t="shared" si="53"/>
        <v>0.02936219571158457</v>
      </c>
      <c r="K107" s="15">
        <f t="shared" si="53"/>
        <v>0.029322941439242876</v>
      </c>
      <c r="L107" s="15">
        <f t="shared" si="53"/>
        <v>0.029266425762636477</v>
      </c>
      <c r="M107" s="15">
        <f t="shared" si="53"/>
        <v>0.029344736400919138</v>
      </c>
      <c r="N107">
        <f t="shared" si="49"/>
        <v>0.02936171116021169</v>
      </c>
      <c r="O107" s="14">
        <f t="shared" si="50"/>
        <v>8.830065505053528E-05</v>
      </c>
      <c r="P107" s="18">
        <f t="shared" si="51"/>
        <v>0.0030073402251225827</v>
      </c>
    </row>
    <row r="108" spans="1:16" ht="12.75">
      <c r="A108" s="1">
        <v>4</v>
      </c>
      <c r="B108" s="15">
        <f aca="true" t="shared" si="54" ref="B108:M108">$C$129*B96</f>
        <v>0.026607634690522047</v>
      </c>
      <c r="C108" s="15">
        <f t="shared" si="54"/>
        <v>0.026528966774490396</v>
      </c>
      <c r="D108" s="15">
        <f t="shared" si="54"/>
        <v>0.026504033535040692</v>
      </c>
      <c r="E108" s="15">
        <f t="shared" si="54"/>
        <v>0.026661539947188423</v>
      </c>
      <c r="F108" s="15">
        <f t="shared" si="54"/>
        <v>0.026596879785635012</v>
      </c>
      <c r="G108" s="15">
        <f t="shared" si="54"/>
        <v>0.026661539947188423</v>
      </c>
      <c r="H108" s="15">
        <f t="shared" si="54"/>
        <v>0.02661839829678844</v>
      </c>
      <c r="I108" s="15">
        <f t="shared" si="54"/>
        <v>0.02661839829678844</v>
      </c>
      <c r="J108" s="15">
        <f t="shared" si="54"/>
        <v>0.026607634690522047</v>
      </c>
      <c r="K108" s="15">
        <f t="shared" si="54"/>
        <v>0.026600463787762166</v>
      </c>
      <c r="L108" s="15">
        <f t="shared" si="54"/>
        <v>0.026578974251916396</v>
      </c>
      <c r="M108" s="15">
        <f t="shared" si="54"/>
        <v>0.026639951655733206</v>
      </c>
      <c r="N108">
        <f t="shared" si="49"/>
        <v>0.026602034638297977</v>
      </c>
      <c r="O108" s="14">
        <f t="shared" si="50"/>
        <v>4.731103470031214E-05</v>
      </c>
      <c r="P108" s="18">
        <f t="shared" si="51"/>
        <v>0.0017784742912935001</v>
      </c>
    </row>
    <row r="109" spans="1:16" ht="12.75">
      <c r="A109" s="1">
        <v>5</v>
      </c>
      <c r="B109" s="15">
        <f aca="true" t="shared" si="55" ref="B109:M109">$C$129*B97</f>
        <v>0.024385675326619276</v>
      </c>
      <c r="C109" s="15">
        <f t="shared" si="55"/>
        <v>0.024280693944524364</v>
      </c>
      <c r="D109" s="15">
        <f t="shared" si="55"/>
        <v>0.024280693944524364</v>
      </c>
      <c r="E109" s="15">
        <f t="shared" si="55"/>
        <v>0.024406780634147262</v>
      </c>
      <c r="F109" s="15">
        <f t="shared" si="55"/>
        <v>0.024355588126956578</v>
      </c>
      <c r="G109" s="15">
        <f t="shared" si="55"/>
        <v>0.02431658558376239</v>
      </c>
      <c r="H109" s="15">
        <f t="shared" si="55"/>
        <v>0.024310596276968358</v>
      </c>
      <c r="I109" s="15">
        <f t="shared" si="55"/>
        <v>0.024295635910028684</v>
      </c>
      <c r="J109" s="15">
        <f t="shared" si="55"/>
        <v>0.02431359056152027</v>
      </c>
      <c r="K109" s="15">
        <f t="shared" si="55"/>
        <v>0.024394715987269285</v>
      </c>
      <c r="L109" s="15">
        <f t="shared" si="55"/>
        <v>0.024382663261979135</v>
      </c>
      <c r="M109" s="15">
        <f t="shared" si="55"/>
        <v>0.024364606488395838</v>
      </c>
      <c r="N109">
        <f t="shared" si="49"/>
        <v>0.024340652170557985</v>
      </c>
      <c r="O109" s="14">
        <f t="shared" si="50"/>
        <v>4.6039615320144756E-05</v>
      </c>
      <c r="P109" s="18">
        <f t="shared" si="51"/>
        <v>0.0018914700804867277</v>
      </c>
    </row>
    <row r="110" spans="1:16" ht="12.75">
      <c r="A110" s="1">
        <v>6</v>
      </c>
      <c r="B110" s="15">
        <f aca="true" t="shared" si="56" ref="B110:M110">$C$129*B98</f>
        <v>0.022222452073509293</v>
      </c>
      <c r="C110" s="15">
        <f t="shared" si="56"/>
        <v>0.02237103827844323</v>
      </c>
      <c r="D110" s="15">
        <f t="shared" si="56"/>
        <v>0.022386260123495472</v>
      </c>
      <c r="E110" s="15">
        <f t="shared" si="56"/>
        <v>0.02244225122430457</v>
      </c>
      <c r="F110" s="15">
        <f t="shared" si="56"/>
        <v>0.022432050201020803</v>
      </c>
      <c r="G110" s="15">
        <f t="shared" si="56"/>
        <v>0.022442251224304578</v>
      </c>
      <c r="H110" s="15">
        <f t="shared" si="56"/>
        <v>0.02242440551732171</v>
      </c>
      <c r="I110" s="15">
        <f t="shared" si="56"/>
        <v>0.0223938788166742</v>
      </c>
      <c r="J110" s="15">
        <f t="shared" si="56"/>
        <v>0.022396419533581013</v>
      </c>
      <c r="K110" s="15">
        <f t="shared" si="56"/>
        <v>0.02246779441941532</v>
      </c>
      <c r="L110" s="15">
        <f t="shared" si="56"/>
        <v>0.02246268112983421</v>
      </c>
      <c r="M110" s="15">
        <f t="shared" si="56"/>
        <v>0.022457570167119804</v>
      </c>
      <c r="N110">
        <f t="shared" si="49"/>
        <v>0.022408254392418687</v>
      </c>
      <c r="O110" s="14">
        <f t="shared" si="50"/>
        <v>6.661695694073881E-05</v>
      </c>
      <c r="P110" s="18">
        <f t="shared" si="51"/>
        <v>0.002972875788275463</v>
      </c>
    </row>
    <row r="111" spans="1:13" ht="12.75">
      <c r="A111" s="1">
        <v>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5" ht="12.75">
      <c r="A112" s="1">
        <v>8</v>
      </c>
      <c r="B112" s="6"/>
      <c r="C112" s="6"/>
      <c r="D112" s="6"/>
      <c r="E112" s="6"/>
      <c r="F112" s="6"/>
      <c r="G112" s="6"/>
      <c r="H112" s="6"/>
      <c r="I112" s="6"/>
      <c r="N112" s="13">
        <f>AVERAGE(B105:M110)</f>
        <v>0.0287204587454873</v>
      </c>
      <c r="O112" s="17">
        <f>STDEV(B105:M110)</f>
        <v>0.004981199688870007</v>
      </c>
    </row>
    <row r="113" spans="1:9" ht="12.75">
      <c r="A113" s="8"/>
      <c r="B113" s="6"/>
      <c r="C113" s="6"/>
      <c r="D113" s="6"/>
      <c r="E113" s="6"/>
      <c r="F113" s="6"/>
      <c r="G113" s="2"/>
      <c r="H113" s="2"/>
      <c r="I113" s="2"/>
    </row>
    <row r="115" ht="12.75">
      <c r="B115" s="4" t="s">
        <v>13</v>
      </c>
    </row>
    <row r="116" spans="1:15" ht="25.5">
      <c r="A116" s="26" t="s">
        <v>26</v>
      </c>
      <c r="B116" s="5" t="s">
        <v>14</v>
      </c>
      <c r="N116" t="s">
        <v>17</v>
      </c>
      <c r="O116" s="14" t="s">
        <v>18</v>
      </c>
    </row>
    <row r="117" spans="1:14" ht="12.7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1" t="s">
        <v>9</v>
      </c>
      <c r="K117" s="1" t="s">
        <v>10</v>
      </c>
      <c r="L117" s="1" t="s">
        <v>11</v>
      </c>
      <c r="M117" s="1" t="s">
        <v>12</v>
      </c>
      <c r="N117" s="13"/>
    </row>
    <row r="118" spans="1:16" ht="12.75">
      <c r="A118" s="1">
        <v>1</v>
      </c>
      <c r="B118" s="15">
        <f aca="true" t="shared" si="57" ref="B118:M118">B80-B105</f>
        <v>0.012136873619237515</v>
      </c>
      <c r="C118" s="15">
        <f t="shared" si="57"/>
        <v>0.004157513667602995</v>
      </c>
      <c r="D118" s="15">
        <f t="shared" si="57"/>
        <v>-0.0068631263807624465</v>
      </c>
      <c r="E118" s="15">
        <f t="shared" si="57"/>
        <v>-0.00667138059984821</v>
      </c>
      <c r="F118" s="15">
        <f t="shared" si="57"/>
        <v>-1.5196281451933247E-05</v>
      </c>
      <c r="G118" s="15">
        <f t="shared" si="57"/>
        <v>-0.002980524872420981</v>
      </c>
      <c r="H118" s="15">
        <f t="shared" si="57"/>
        <v>-0.013918279739850936</v>
      </c>
      <c r="I118" s="15">
        <f t="shared" si="57"/>
        <v>-0.023911376546182313</v>
      </c>
      <c r="J118" s="15">
        <f t="shared" si="57"/>
        <v>-0.03094591835466648</v>
      </c>
      <c r="K118" s="15">
        <f t="shared" si="57"/>
        <v>-0.009973598383401928</v>
      </c>
      <c r="L118" s="15">
        <f t="shared" si="57"/>
        <v>-0.006904475933629257</v>
      </c>
      <c r="M118" s="15">
        <f t="shared" si="57"/>
        <v>-0.00895283447566135</v>
      </c>
      <c r="N118">
        <f aca="true" t="shared" si="58" ref="N118:N123">AVERAGE(B118:M118)</f>
        <v>-0.00790352702341961</v>
      </c>
      <c r="O118" s="14">
        <f aca="true" t="shared" si="59" ref="O118:O123">STDEV(B118:M118)</f>
        <v>0.01154403951018092</v>
      </c>
      <c r="P118" s="18"/>
    </row>
    <row r="119" spans="1:16" ht="12.75">
      <c r="A119" s="1">
        <v>2</v>
      </c>
      <c r="B119" s="15">
        <f aca="true" t="shared" si="60" ref="B119:M119">B81-B106</f>
        <v>0.003376955582716383</v>
      </c>
      <c r="C119" s="15">
        <f t="shared" si="60"/>
        <v>0.005430780107410792</v>
      </c>
      <c r="D119" s="15">
        <f t="shared" si="60"/>
        <v>-0.0036608275593949247</v>
      </c>
      <c r="E119" s="15">
        <f t="shared" si="60"/>
        <v>-0.0006392264829667982</v>
      </c>
      <c r="F119" s="15">
        <f t="shared" si="60"/>
        <v>0.00014893630071838998</v>
      </c>
      <c r="G119" s="15">
        <f t="shared" si="60"/>
        <v>0.002176248458765677</v>
      </c>
      <c r="H119" s="15">
        <f t="shared" si="60"/>
        <v>-0.0017529520107819607</v>
      </c>
      <c r="I119" s="15">
        <f t="shared" si="60"/>
        <v>-0.015758387283269656</v>
      </c>
      <c r="J119" s="15">
        <f t="shared" si="60"/>
        <v>-0.01373122894527988</v>
      </c>
      <c r="K119" s="15">
        <f t="shared" si="60"/>
        <v>-0.0027312289452798705</v>
      </c>
      <c r="L119" s="15">
        <f t="shared" si="60"/>
        <v>-0.0006338306776298916</v>
      </c>
      <c r="M119" s="15">
        <f t="shared" si="60"/>
        <v>0.0012958843987768073</v>
      </c>
      <c r="N119">
        <f t="shared" si="58"/>
        <v>-0.002206573088017911</v>
      </c>
      <c r="O119" s="14">
        <f t="shared" si="59"/>
        <v>0.006399751845227043</v>
      </c>
      <c r="P119" s="18"/>
    </row>
    <row r="120" spans="1:16" ht="12.75">
      <c r="A120" s="1">
        <v>3</v>
      </c>
      <c r="B120" s="15">
        <f aca="true" t="shared" si="61" ref="B120:M120">B82-B107</f>
        <v>0.004698821171295348</v>
      </c>
      <c r="C120" s="15">
        <f t="shared" si="61"/>
        <v>-0.00022742697201404843</v>
      </c>
      <c r="D120" s="15">
        <f t="shared" si="61"/>
        <v>-0.0012707653868598602</v>
      </c>
      <c r="E120" s="15">
        <f t="shared" si="61"/>
        <v>0.0015238103973446507</v>
      </c>
      <c r="F120" s="15">
        <f t="shared" si="61"/>
        <v>0.00359406498302052</v>
      </c>
      <c r="G120" s="15">
        <f t="shared" si="61"/>
        <v>0.0034929683454434646</v>
      </c>
      <c r="H120" s="15">
        <f t="shared" si="61"/>
        <v>-0.0004278535731936303</v>
      </c>
      <c r="I120" s="15">
        <f t="shared" si="61"/>
        <v>-0.008427853573193637</v>
      </c>
      <c r="J120" s="15">
        <f t="shared" si="61"/>
        <v>-0.013362195711584555</v>
      </c>
      <c r="K120" s="15">
        <f t="shared" si="61"/>
        <v>-0.004322941439242854</v>
      </c>
      <c r="L120" s="15">
        <f t="shared" si="61"/>
        <v>0.002733574237363496</v>
      </c>
      <c r="M120" s="15">
        <f t="shared" si="61"/>
        <v>0.0066552635990808386</v>
      </c>
      <c r="N120">
        <f t="shared" si="58"/>
        <v>-0.0004450444935450223</v>
      </c>
      <c r="O120" s="14">
        <f t="shared" si="59"/>
        <v>0.005792013899327748</v>
      </c>
      <c r="P120" s="18"/>
    </row>
    <row r="121" spans="1:16" ht="12.75">
      <c r="A121" s="1">
        <v>4</v>
      </c>
      <c r="B121" s="15">
        <f aca="true" t="shared" si="62" ref="B121:M121">B83-B108</f>
        <v>0.011392365309477931</v>
      </c>
      <c r="C121" s="15">
        <f t="shared" si="62"/>
        <v>0.00347103322550963</v>
      </c>
      <c r="D121" s="15">
        <f t="shared" si="62"/>
        <v>0.007495966464959283</v>
      </c>
      <c r="E121" s="15">
        <f t="shared" si="62"/>
        <v>0.0033384600528116037</v>
      </c>
      <c r="F121" s="15">
        <f t="shared" si="62"/>
        <v>0.0034031202143650144</v>
      </c>
      <c r="G121" s="15">
        <f t="shared" si="62"/>
        <v>0.011338460052811555</v>
      </c>
      <c r="H121" s="15">
        <f t="shared" si="62"/>
        <v>0.0033816017032115876</v>
      </c>
      <c r="I121" s="15">
        <f t="shared" si="62"/>
        <v>-0.010618398296788425</v>
      </c>
      <c r="J121" s="15">
        <f t="shared" si="62"/>
        <v>-0.0066076346905220296</v>
      </c>
      <c r="K121" s="15">
        <f t="shared" si="62"/>
        <v>0.007399536212237809</v>
      </c>
      <c r="L121" s="15">
        <f t="shared" si="62"/>
        <v>0.012421025748083583</v>
      </c>
      <c r="M121" s="15">
        <f t="shared" si="62"/>
        <v>0.007360048344266769</v>
      </c>
      <c r="N121">
        <f t="shared" si="58"/>
        <v>0.004481298695035359</v>
      </c>
      <c r="O121" s="14">
        <f t="shared" si="59"/>
        <v>0.007002454845466876</v>
      </c>
      <c r="P121" s="18"/>
    </row>
    <row r="122" spans="1:16" ht="12.75">
      <c r="A122" s="1">
        <v>5</v>
      </c>
      <c r="B122" s="15">
        <f aca="true" t="shared" si="63" ref="B122:M122">B84-B109</f>
        <v>0.003614324673380749</v>
      </c>
      <c r="C122" s="15">
        <f t="shared" si="63"/>
        <v>0.00271930605547566</v>
      </c>
      <c r="D122" s="15">
        <f t="shared" si="63"/>
        <v>0.005719306055475663</v>
      </c>
      <c r="E122" s="15">
        <f t="shared" si="63"/>
        <v>0.010593219365852714</v>
      </c>
      <c r="F122" s="15">
        <f t="shared" si="63"/>
        <v>0.006644411873043449</v>
      </c>
      <c r="G122" s="15">
        <f t="shared" si="63"/>
        <v>0.012683414416237587</v>
      </c>
      <c r="H122" s="15">
        <f t="shared" si="63"/>
        <v>0.006689403723031669</v>
      </c>
      <c r="I122" s="15">
        <f t="shared" si="63"/>
        <v>-0.006295635910028668</v>
      </c>
      <c r="J122" s="15">
        <f t="shared" si="63"/>
        <v>-0.003313590561520252</v>
      </c>
      <c r="K122" s="15">
        <f t="shared" si="63"/>
        <v>0.00960528401273069</v>
      </c>
      <c r="L122" s="15">
        <f t="shared" si="63"/>
        <v>0.012617336738020842</v>
      </c>
      <c r="M122" s="15">
        <f t="shared" si="63"/>
        <v>0.009635393511604137</v>
      </c>
      <c r="N122">
        <f t="shared" si="58"/>
        <v>0.00590934782944202</v>
      </c>
      <c r="O122" s="14">
        <f t="shared" si="59"/>
        <v>0.005962151436413215</v>
      </c>
      <c r="P122" s="18"/>
    </row>
    <row r="123" spans="1:16" ht="12.75">
      <c r="A123" s="1">
        <v>6</v>
      </c>
      <c r="B123" s="15">
        <f aca="true" t="shared" si="64" ref="B123:M123">B85-B110</f>
        <v>0.011777547926490682</v>
      </c>
      <c r="C123" s="15">
        <f t="shared" si="64"/>
        <v>0.005628961721556795</v>
      </c>
      <c r="D123" s="15">
        <f t="shared" si="64"/>
        <v>0.00261373987650455</v>
      </c>
      <c r="E123" s="15">
        <f t="shared" si="64"/>
        <v>0.009557748775695402</v>
      </c>
      <c r="F123" s="15">
        <f t="shared" si="64"/>
        <v>0.0025679497989792195</v>
      </c>
      <c r="G123" s="15">
        <f t="shared" si="64"/>
        <v>0.010557748775695396</v>
      </c>
      <c r="H123" s="15">
        <f t="shared" si="64"/>
        <v>0.005575594482678314</v>
      </c>
      <c r="I123" s="15">
        <f t="shared" si="64"/>
        <v>-0.008393878816674187</v>
      </c>
      <c r="J123" s="15">
        <f t="shared" si="64"/>
        <v>-0.0003964195335809939</v>
      </c>
      <c r="K123" s="15">
        <f t="shared" si="64"/>
        <v>0.002532205580584701</v>
      </c>
      <c r="L123" s="15">
        <f t="shared" si="64"/>
        <v>0.008537318870165816</v>
      </c>
      <c r="M123" s="15">
        <f t="shared" si="64"/>
        <v>0.01054242983288017</v>
      </c>
      <c r="N123">
        <f t="shared" si="58"/>
        <v>0.005091745607581321</v>
      </c>
      <c r="O123" s="14">
        <f t="shared" si="59"/>
        <v>0.0057813988372042175</v>
      </c>
      <c r="P123" s="18"/>
    </row>
    <row r="124" spans="1:13" ht="12.75">
      <c r="A124" s="1">
        <v>7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5" ht="12.75">
      <c r="A125" s="1">
        <v>8</v>
      </c>
      <c r="B125" s="6"/>
      <c r="C125" s="6"/>
      <c r="D125" s="6"/>
      <c r="E125" s="6"/>
      <c r="F125" s="6"/>
      <c r="G125" s="6"/>
      <c r="H125" s="6"/>
      <c r="I125" s="6"/>
      <c r="N125" s="13">
        <f>AVERAGE(B118:M123)</f>
        <v>0.0008212079211793589</v>
      </c>
      <c r="O125" s="17">
        <f>STDEV(B118:M123)</f>
        <v>0.008653343854009492</v>
      </c>
    </row>
    <row r="126" spans="1:9" ht="12.75">
      <c r="A126" s="8"/>
      <c r="B126" s="6"/>
      <c r="C126" s="6"/>
      <c r="D126" s="6"/>
      <c r="E126" s="6"/>
      <c r="F126" s="6"/>
      <c r="G126" s="2"/>
      <c r="H126" s="2"/>
      <c r="I126" s="2"/>
    </row>
    <row r="127" spans="1:9" ht="12.75">
      <c r="A127" s="31"/>
      <c r="B127" s="11"/>
      <c r="C127" s="11"/>
      <c r="D127" s="11"/>
      <c r="E127" s="11"/>
      <c r="F127" s="11"/>
      <c r="G127" s="32"/>
      <c r="H127" s="32"/>
      <c r="I127" s="32"/>
    </row>
    <row r="129" spans="2:6" ht="12.75">
      <c r="B129" t="s">
        <v>25</v>
      </c>
      <c r="C129">
        <v>0.7629064416192582</v>
      </c>
      <c r="F129">
        <f>SUMSQ(B118:M123)</f>
        <v>0.0053650610861425505</v>
      </c>
    </row>
    <row r="130" spans="2:6" ht="12.75">
      <c r="B130" t="s">
        <v>34</v>
      </c>
      <c r="C130" s="16">
        <f>AVERAGE(B118:M123)</f>
        <v>0.0008212079211793589</v>
      </c>
      <c r="E130">
        <v>0.14</v>
      </c>
      <c r="F130">
        <f>C129*E130</f>
        <v>0.10680690182669617</v>
      </c>
    </row>
    <row r="131" spans="2:7" ht="12.75">
      <c r="B131" t="s">
        <v>23</v>
      </c>
      <c r="C131">
        <f>STDEV(B118:M123)</f>
        <v>0.008653343854009492</v>
      </c>
      <c r="F131">
        <f>C131/C129</f>
        <v>0.011342601637551901</v>
      </c>
      <c r="G131">
        <f>E130*C129-C131</f>
        <v>0.09815355797268667</v>
      </c>
    </row>
    <row r="132" spans="1:9" ht="12.75">
      <c r="A132" s="10"/>
      <c r="B132" s="12"/>
      <c r="C132" s="11"/>
      <c r="D132" s="11"/>
      <c r="E132" s="11"/>
      <c r="F132" s="11"/>
      <c r="G132" s="11"/>
      <c r="H132" s="11"/>
      <c r="I132" s="11"/>
    </row>
    <row r="133" ht="12.75">
      <c r="B133" s="4" t="s">
        <v>13</v>
      </c>
    </row>
    <row r="134" spans="1:16" ht="25.5">
      <c r="A134" t="s">
        <v>35</v>
      </c>
      <c r="B134" s="5" t="s">
        <v>14</v>
      </c>
      <c r="N134" t="s">
        <v>17</v>
      </c>
      <c r="O134" s="14" t="s">
        <v>18</v>
      </c>
      <c r="P134" s="14" t="s">
        <v>19</v>
      </c>
    </row>
    <row r="135" spans="1:14" ht="12.7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" t="s">
        <v>6</v>
      </c>
      <c r="H135" s="1" t="s">
        <v>7</v>
      </c>
      <c r="I135" s="1" t="s">
        <v>8</v>
      </c>
      <c r="J135" s="1" t="s">
        <v>9</v>
      </c>
      <c r="K135" s="1" t="s">
        <v>10</v>
      </c>
      <c r="L135" s="1" t="s">
        <v>11</v>
      </c>
      <c r="M135" s="1" t="s">
        <v>12</v>
      </c>
      <c r="N135" s="9"/>
    </row>
    <row r="136" spans="1:16" ht="12.75">
      <c r="A136" s="1">
        <v>1</v>
      </c>
      <c r="B136" s="7">
        <f aca="true" t="shared" si="65" ref="B136:M136">$K$1*$K$1/B67</f>
        <v>0.04445378151260503</v>
      </c>
      <c r="C136" s="6">
        <f t="shared" si="65"/>
        <v>0.04442889137737961</v>
      </c>
      <c r="D136" s="6">
        <f t="shared" si="65"/>
        <v>0.04445378151260503</v>
      </c>
      <c r="E136" s="6">
        <f t="shared" si="65"/>
        <v>0.044222552480029716</v>
      </c>
      <c r="F136" s="6">
        <f t="shared" si="65"/>
        <v>0.04463716482280142</v>
      </c>
      <c r="G136" s="6">
        <f t="shared" si="65"/>
        <v>0.044595354065192945</v>
      </c>
      <c r="H136" s="6">
        <f t="shared" si="65"/>
        <v>0.04452029175238451</v>
      </c>
      <c r="I136" s="6">
        <f t="shared" si="65"/>
        <v>0.04451196709050111</v>
      </c>
      <c r="J136" s="6">
        <f t="shared" si="65"/>
        <v>0.044553621560920825</v>
      </c>
      <c r="K136" s="6">
        <f t="shared" si="65"/>
        <v>0.04458700131110694</v>
      </c>
      <c r="L136" s="6">
        <f t="shared" si="65"/>
        <v>0.04450364554122265</v>
      </c>
      <c r="M136" s="6">
        <f t="shared" si="65"/>
        <v>0.044561961812055406</v>
      </c>
      <c r="N136">
        <f aca="true" t="shared" si="66" ref="N136:N141">AVERAGE(B136:M136)</f>
        <v>0.0445025012365671</v>
      </c>
      <c r="O136" s="14">
        <f aca="true" t="shared" si="67" ref="O136:O141">STDEV(B136:M136)</f>
        <v>0.0001082880814299067</v>
      </c>
      <c r="P136" s="18">
        <f aca="true" t="shared" si="68" ref="P136:P141">O136/N136</f>
        <v>0.0024333032620855893</v>
      </c>
    </row>
    <row r="137" spans="1:16" ht="12.75">
      <c r="A137" s="1">
        <v>2</v>
      </c>
      <c r="B137" s="6">
        <f aca="true" t="shared" si="69" ref="B137:M137">$K$1*$K$1/B68</f>
        <v>0.039340604858701035</v>
      </c>
      <c r="C137" s="6">
        <f t="shared" si="69"/>
        <v>0.039275697079689816</v>
      </c>
      <c r="D137" s="6">
        <f t="shared" si="69"/>
        <v>0.03938616810059563</v>
      </c>
      <c r="E137" s="6">
        <f t="shared" si="69"/>
        <v>0.03936011904761904</v>
      </c>
      <c r="F137" s="6">
        <f t="shared" si="69"/>
        <v>0.03961557663504742</v>
      </c>
      <c r="G137" s="6">
        <f t="shared" si="69"/>
        <v>0.03958264050548719</v>
      </c>
      <c r="H137" s="6">
        <f t="shared" si="69"/>
        <v>0.039497262319561965</v>
      </c>
      <c r="I137" s="6">
        <f t="shared" si="69"/>
        <v>0.03950381679389312</v>
      </c>
      <c r="J137" s="6">
        <f t="shared" si="69"/>
        <v>0.039471066158182716</v>
      </c>
      <c r="K137" s="6">
        <f t="shared" si="69"/>
        <v>0.039471066158182716</v>
      </c>
      <c r="L137" s="6">
        <f t="shared" si="69"/>
        <v>0.03935361216730037</v>
      </c>
      <c r="M137" s="6">
        <f t="shared" si="69"/>
        <v>0.03943836978131212</v>
      </c>
      <c r="N137">
        <f t="shared" si="66"/>
        <v>0.03944133330046443</v>
      </c>
      <c r="O137" s="14">
        <f t="shared" si="67"/>
        <v>0.00010182565492955302</v>
      </c>
      <c r="P137" s="18">
        <f t="shared" si="68"/>
        <v>0.0025816991062103368</v>
      </c>
    </row>
    <row r="138" spans="1:16" ht="12.75">
      <c r="A138" s="1">
        <v>3</v>
      </c>
      <c r="B138" s="6">
        <f aca="true" t="shared" si="70" ref="B138:M138">$K$1*$K$1/B69</f>
        <v>0.03533471871753006</v>
      </c>
      <c r="C138" s="6">
        <f t="shared" si="70"/>
        <v>0.03524578027835357</v>
      </c>
      <c r="D138" s="6">
        <f t="shared" si="70"/>
        <v>0.03529804270462633</v>
      </c>
      <c r="E138" s="6">
        <f t="shared" si="70"/>
        <v>0.035545766761236365</v>
      </c>
      <c r="F138" s="6">
        <f t="shared" si="70"/>
        <v>0.035461045732161474</v>
      </c>
      <c r="G138" s="6">
        <f t="shared" si="70"/>
        <v>0.035582959641255595</v>
      </c>
      <c r="H138" s="6">
        <f t="shared" si="70"/>
        <v>0.03548747763864042</v>
      </c>
      <c r="I138" s="6">
        <f t="shared" si="70"/>
        <v>0.03548747763864042</v>
      </c>
      <c r="J138" s="6">
        <f t="shared" si="70"/>
        <v>0.03540829986613119</v>
      </c>
      <c r="K138" s="6">
        <f t="shared" si="70"/>
        <v>0.035360962566844914</v>
      </c>
      <c r="L138" s="6">
        <f t="shared" si="70"/>
        <v>0.03529280948851</v>
      </c>
      <c r="M138" s="6">
        <f t="shared" si="70"/>
        <v>0.03538724542886873</v>
      </c>
      <c r="N138">
        <f t="shared" si="66"/>
        <v>0.035407715538566586</v>
      </c>
      <c r="O138" s="14">
        <f t="shared" si="67"/>
        <v>0.00010648304721799846</v>
      </c>
      <c r="P138" s="18">
        <f t="shared" si="68"/>
        <v>0.0030073402250991206</v>
      </c>
    </row>
    <row r="139" spans="1:16" ht="12.75">
      <c r="A139" s="1">
        <v>4</v>
      </c>
      <c r="B139" s="6">
        <f aca="true" t="shared" si="71" ref="B139:M139">$K$1*$K$1/B70</f>
        <v>0.03208653457339264</v>
      </c>
      <c r="C139" s="6">
        <f t="shared" si="71"/>
        <v>0.03199166778658782</v>
      </c>
      <c r="D139" s="6">
        <f t="shared" si="71"/>
        <v>0.03196160042964554</v>
      </c>
      <c r="E139" s="6">
        <f t="shared" si="71"/>
        <v>0.0321515397082658</v>
      </c>
      <c r="F139" s="6">
        <f t="shared" si="71"/>
        <v>0.032073565076798705</v>
      </c>
      <c r="G139" s="6">
        <f t="shared" si="71"/>
        <v>0.0321515397082658</v>
      </c>
      <c r="H139" s="6">
        <f t="shared" si="71"/>
        <v>0.032099514563106786</v>
      </c>
      <c r="I139" s="6">
        <f t="shared" si="71"/>
        <v>0.032099514563106786</v>
      </c>
      <c r="J139" s="6">
        <f t="shared" si="71"/>
        <v>0.03208653457339263</v>
      </c>
      <c r="K139" s="6">
        <f t="shared" si="71"/>
        <v>0.032077887077213305</v>
      </c>
      <c r="L139" s="6">
        <f t="shared" si="71"/>
        <v>0.032051972532651136</v>
      </c>
      <c r="M139" s="6">
        <f t="shared" si="71"/>
        <v>0.03212550607287449</v>
      </c>
      <c r="N139">
        <f t="shared" si="66"/>
        <v>0.03207978138877512</v>
      </c>
      <c r="O139" s="14">
        <f t="shared" si="67"/>
        <v>5.705306647164381E-05</v>
      </c>
      <c r="P139" s="18">
        <f t="shared" si="68"/>
        <v>0.0017784742913368786</v>
      </c>
    </row>
    <row r="140" spans="1:16" ht="12.75">
      <c r="A140" s="1">
        <v>5</v>
      </c>
      <c r="B140" s="6">
        <f aca="true" t="shared" si="72" ref="B140:M140">$K$1*$K$1/B71</f>
        <v>0.029407041383570098</v>
      </c>
      <c r="C140" s="6">
        <f t="shared" si="72"/>
        <v>0.029280442804428042</v>
      </c>
      <c r="D140" s="6">
        <f t="shared" si="72"/>
        <v>0.029280442804428042</v>
      </c>
      <c r="E140" s="6">
        <f t="shared" si="72"/>
        <v>0.02943249258160237</v>
      </c>
      <c r="F140" s="6">
        <f t="shared" si="72"/>
        <v>0.029370758790869825</v>
      </c>
      <c r="G140" s="6">
        <f t="shared" si="72"/>
        <v>0.029323725055432372</v>
      </c>
      <c r="H140" s="6">
        <f t="shared" si="72"/>
        <v>0.029316502463054183</v>
      </c>
      <c r="I140" s="6">
        <f t="shared" si="72"/>
        <v>0.029298461538461534</v>
      </c>
      <c r="J140" s="6">
        <f t="shared" si="72"/>
        <v>0.029320113314447588</v>
      </c>
      <c r="K140" s="6">
        <f t="shared" si="72"/>
        <v>0.029417943648047448</v>
      </c>
      <c r="L140" s="6">
        <f t="shared" si="72"/>
        <v>0.029403409090909084</v>
      </c>
      <c r="M140" s="6">
        <f t="shared" si="72"/>
        <v>0.029381634164403845</v>
      </c>
      <c r="N140">
        <f t="shared" si="66"/>
        <v>0.029352747303304536</v>
      </c>
      <c r="O140" s="14">
        <f t="shared" si="67"/>
        <v>5.5519843305854186E-05</v>
      </c>
      <c r="P140" s="18">
        <f t="shared" si="68"/>
        <v>0.0018914700805400847</v>
      </c>
    </row>
    <row r="141" spans="1:16" ht="12.75">
      <c r="A141" s="1">
        <v>6</v>
      </c>
      <c r="B141" s="6">
        <f aca="true" t="shared" si="73" ref="B141:M141">$K$1*$K$1/B72</f>
        <v>0.026798378926038494</v>
      </c>
      <c r="C141" s="6">
        <f t="shared" si="73"/>
        <v>0.02697756119673617</v>
      </c>
      <c r="D141" s="6">
        <f t="shared" si="73"/>
        <v>0.02699591744159673</v>
      </c>
      <c r="E141" s="6">
        <f t="shared" si="73"/>
        <v>0.02706343792633014</v>
      </c>
      <c r="F141" s="6">
        <f t="shared" si="73"/>
        <v>0.02705113636363636</v>
      </c>
      <c r="G141" s="6">
        <f t="shared" si="73"/>
        <v>0.027063437926330147</v>
      </c>
      <c r="H141" s="6">
        <f t="shared" si="73"/>
        <v>0.027041917528115408</v>
      </c>
      <c r="I141" s="6">
        <f t="shared" si="73"/>
        <v>0.027005104934770274</v>
      </c>
      <c r="J141" s="6">
        <f t="shared" si="73"/>
        <v>0.02700816882232811</v>
      </c>
      <c r="K141" s="6">
        <f t="shared" si="73"/>
        <v>0.027094240837696328</v>
      </c>
      <c r="L141" s="6">
        <f t="shared" si="73"/>
        <v>0.02708807464724624</v>
      </c>
      <c r="M141" s="6">
        <f t="shared" si="73"/>
        <v>0.027081911262798634</v>
      </c>
      <c r="N141">
        <f t="shared" si="66"/>
        <v>0.02702244065113525</v>
      </c>
      <c r="O141" s="14">
        <f t="shared" si="67"/>
        <v>8.033435955216227E-05</v>
      </c>
      <c r="P141" s="18">
        <f t="shared" si="68"/>
        <v>0.002972875788286256</v>
      </c>
    </row>
    <row r="142" spans="1:13" ht="12.75">
      <c r="A142" s="1">
        <v>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9" ht="12.75">
      <c r="A143" s="1">
        <v>8</v>
      </c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1">
        <v>9</v>
      </c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10"/>
      <c r="B145" s="29"/>
      <c r="C145" s="11"/>
      <c r="D145" s="11"/>
      <c r="E145" s="11"/>
      <c r="F145" s="11"/>
      <c r="G145" s="11"/>
      <c r="H145" s="11"/>
      <c r="I145" s="11"/>
    </row>
    <row r="146" spans="1:16" ht="25.5">
      <c r="A146" t="s">
        <v>28</v>
      </c>
      <c r="B146" s="5" t="s">
        <v>14</v>
      </c>
      <c r="N146" t="s">
        <v>17</v>
      </c>
      <c r="O146" s="14" t="s">
        <v>18</v>
      </c>
      <c r="P146" s="14" t="s">
        <v>19</v>
      </c>
    </row>
    <row r="147" spans="1:14" ht="12.7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1" t="s">
        <v>6</v>
      </c>
      <c r="H147" s="1" t="s">
        <v>7</v>
      </c>
      <c r="I147" s="1" t="s">
        <v>8</v>
      </c>
      <c r="J147" s="1" t="s">
        <v>9</v>
      </c>
      <c r="K147" s="1" t="s">
        <v>10</v>
      </c>
      <c r="L147" s="1" t="s">
        <v>11</v>
      </c>
      <c r="M147" s="1" t="s">
        <v>12</v>
      </c>
      <c r="N147" s="13"/>
    </row>
    <row r="148" spans="1:16" ht="12.75">
      <c r="A148" s="1">
        <v>1</v>
      </c>
      <c r="B148" s="15">
        <f aca="true" t="shared" si="74" ref="B148:M148">$C$172*B136</f>
        <v>0.03686312636062288</v>
      </c>
      <c r="C148" s="15">
        <f t="shared" si="74"/>
        <v>0.03684248631226867</v>
      </c>
      <c r="D148" s="15">
        <f t="shared" si="74"/>
        <v>0.03686312636062288</v>
      </c>
      <c r="E148" s="15">
        <f t="shared" si="74"/>
        <v>0.0366713805798134</v>
      </c>
      <c r="F148" s="15">
        <f t="shared" si="74"/>
        <v>0.03701519626122924</v>
      </c>
      <c r="G148" s="15">
        <f t="shared" si="74"/>
        <v>0.03698052485221722</v>
      </c>
      <c r="H148" s="15">
        <f t="shared" si="74"/>
        <v>0.036918279719681237</v>
      </c>
      <c r="I148" s="15">
        <f t="shared" si="74"/>
        <v>0.03691137652601637</v>
      </c>
      <c r="J148" s="15">
        <f t="shared" si="74"/>
        <v>0.03694591833448167</v>
      </c>
      <c r="K148" s="15">
        <f t="shared" si="74"/>
        <v>0.036973598363202013</v>
      </c>
      <c r="L148" s="15">
        <f t="shared" si="74"/>
        <v>0.03690447591346711</v>
      </c>
      <c r="M148" s="15">
        <f t="shared" si="74"/>
        <v>0.036952834455472774</v>
      </c>
      <c r="N148">
        <f aca="true" t="shared" si="75" ref="N148:N153">AVERAGE(B148:M148)</f>
        <v>0.03690352700325796</v>
      </c>
      <c r="O148" s="14">
        <f aca="true" t="shared" si="76" ref="O148:O153">STDEV(B148:M148)</f>
        <v>8.979747263753627E-05</v>
      </c>
      <c r="P148" s="18">
        <f aca="true" t="shared" si="77" ref="P148:P153">O148/N148</f>
        <v>0.0024333032620326143</v>
      </c>
    </row>
    <row r="149" spans="1:16" ht="12.75">
      <c r="A149" s="1">
        <v>2</v>
      </c>
      <c r="B149" s="15">
        <f aca="true" t="shared" si="78" ref="B149:M149">$C$172*B137</f>
        <v>0.03262304439946051</v>
      </c>
      <c r="C149" s="15">
        <f t="shared" si="78"/>
        <v>0.0325692198747955</v>
      </c>
      <c r="D149" s="15">
        <f t="shared" si="78"/>
        <v>0.03266082754155122</v>
      </c>
      <c r="E149" s="15">
        <f t="shared" si="78"/>
        <v>0.03263922646513485</v>
      </c>
      <c r="F149" s="15">
        <f t="shared" si="78"/>
        <v>0.03285106368133392</v>
      </c>
      <c r="G149" s="15">
        <f t="shared" si="78"/>
        <v>0.03282375152330155</v>
      </c>
      <c r="H149" s="15">
        <f t="shared" si="78"/>
        <v>0.03275295199288793</v>
      </c>
      <c r="I149" s="15">
        <f t="shared" si="78"/>
        <v>0.03275838726537264</v>
      </c>
      <c r="J149" s="15">
        <f t="shared" si="78"/>
        <v>0.0327312289273977</v>
      </c>
      <c r="K149" s="15">
        <f t="shared" si="78"/>
        <v>0.0327312289273977</v>
      </c>
      <c r="L149" s="15">
        <f t="shared" si="78"/>
        <v>0.03263383065980088</v>
      </c>
      <c r="M149" s="15">
        <f t="shared" si="78"/>
        <v>0.03270411558335579</v>
      </c>
      <c r="N149">
        <f t="shared" si="75"/>
        <v>0.03270657307014919</v>
      </c>
      <c r="O149" s="14">
        <f t="shared" si="76"/>
        <v>8.443853046393623E-05</v>
      </c>
      <c r="P149" s="18">
        <f t="shared" si="77"/>
        <v>0.002581699106257086</v>
      </c>
    </row>
    <row r="150" spans="1:16" ht="12.75">
      <c r="A150" s="1">
        <v>3</v>
      </c>
      <c r="B150" s="15">
        <f aca="true" t="shared" si="79" ref="B150:M150">$C$172*B138</f>
        <v>0.02930117881269639</v>
      </c>
      <c r="C150" s="15">
        <f t="shared" si="79"/>
        <v>0.029227426956046132</v>
      </c>
      <c r="D150" s="15">
        <f t="shared" si="79"/>
        <v>0.029270765370868264</v>
      </c>
      <c r="E150" s="15">
        <f t="shared" si="79"/>
        <v>0.02947618958655152</v>
      </c>
      <c r="F150" s="15">
        <f t="shared" si="79"/>
        <v>0.029405935000913982</v>
      </c>
      <c r="G150" s="15">
        <f t="shared" si="79"/>
        <v>0.029507031638435804</v>
      </c>
      <c r="H150" s="15">
        <f t="shared" si="79"/>
        <v>0.02942785355711621</v>
      </c>
      <c r="I150" s="15">
        <f t="shared" si="79"/>
        <v>0.02942785355711621</v>
      </c>
      <c r="J150" s="15">
        <f t="shared" si="79"/>
        <v>0.029362195695543</v>
      </c>
      <c r="K150" s="15">
        <f t="shared" si="79"/>
        <v>0.02932294142322275</v>
      </c>
      <c r="L150" s="15">
        <f t="shared" si="79"/>
        <v>0.029266425746647225</v>
      </c>
      <c r="M150" s="15">
        <f t="shared" si="79"/>
        <v>0.0293447363848871</v>
      </c>
      <c r="N150">
        <f t="shared" si="75"/>
        <v>0.029361711144170383</v>
      </c>
      <c r="O150" s="14">
        <f t="shared" si="76"/>
        <v>8.830065500052817E-05</v>
      </c>
      <c r="P150" s="18">
        <f t="shared" si="77"/>
        <v>0.003007340225062456</v>
      </c>
    </row>
    <row r="151" spans="1:16" ht="12.75">
      <c r="A151" s="1">
        <v>4</v>
      </c>
      <c r="B151" s="15">
        <f aca="true" t="shared" si="80" ref="B151:M151">$C$172*B139</f>
        <v>0.026607634675985384</v>
      </c>
      <c r="C151" s="15">
        <f t="shared" si="80"/>
        <v>0.026528966759996712</v>
      </c>
      <c r="D151" s="15">
        <f t="shared" si="80"/>
        <v>0.02650403352056063</v>
      </c>
      <c r="E151" s="15">
        <f t="shared" si="80"/>
        <v>0.026661539932622307</v>
      </c>
      <c r="F151" s="15">
        <f t="shared" si="80"/>
        <v>0.026596879771104226</v>
      </c>
      <c r="G151" s="15">
        <f t="shared" si="80"/>
        <v>0.026661539932622307</v>
      </c>
      <c r="H151" s="15">
        <f t="shared" si="80"/>
        <v>0.02661839828224589</v>
      </c>
      <c r="I151" s="15">
        <f t="shared" si="80"/>
        <v>0.02661839828224589</v>
      </c>
      <c r="J151" s="15">
        <f t="shared" si="80"/>
        <v>0.02660763467598538</v>
      </c>
      <c r="K151" s="15">
        <f t="shared" si="80"/>
        <v>0.02660046377322942</v>
      </c>
      <c r="L151" s="15">
        <f t="shared" si="80"/>
        <v>0.026578974237395393</v>
      </c>
      <c r="M151" s="15">
        <f t="shared" si="80"/>
        <v>0.026639951641178886</v>
      </c>
      <c r="N151">
        <f t="shared" si="75"/>
        <v>0.026602034623764367</v>
      </c>
      <c r="O151" s="14">
        <f t="shared" si="76"/>
        <v>4.731103467864565E-05</v>
      </c>
      <c r="P151" s="18">
        <f t="shared" si="77"/>
        <v>0.0017784742914506747</v>
      </c>
    </row>
    <row r="152" spans="1:16" ht="12.75">
      <c r="A152" s="1">
        <v>5</v>
      </c>
      <c r="B152" s="15">
        <f aca="true" t="shared" si="81" ref="B152:M152">$C$172*B140</f>
        <v>0.024385675313296544</v>
      </c>
      <c r="C152" s="15">
        <f t="shared" si="81"/>
        <v>0.02428069393125899</v>
      </c>
      <c r="D152" s="15">
        <f t="shared" si="81"/>
        <v>0.02428069393125899</v>
      </c>
      <c r="E152" s="15">
        <f t="shared" si="81"/>
        <v>0.024406780620813005</v>
      </c>
      <c r="F152" s="15">
        <f t="shared" si="81"/>
        <v>0.02435558811365028</v>
      </c>
      <c r="G152" s="15">
        <f t="shared" si="81"/>
        <v>0.024316585570477407</v>
      </c>
      <c r="H152" s="15">
        <f t="shared" si="81"/>
        <v>0.024310596263686646</v>
      </c>
      <c r="I152" s="15">
        <f t="shared" si="81"/>
        <v>0.024295635896755145</v>
      </c>
      <c r="J152" s="15">
        <f t="shared" si="81"/>
        <v>0.02431359054823692</v>
      </c>
      <c r="K152" s="15">
        <f t="shared" si="81"/>
        <v>0.024394715973941612</v>
      </c>
      <c r="L152" s="15">
        <f t="shared" si="81"/>
        <v>0.024382663248658044</v>
      </c>
      <c r="M152" s="15">
        <f t="shared" si="81"/>
        <v>0.024364606475084614</v>
      </c>
      <c r="N152">
        <f t="shared" si="75"/>
        <v>0.02434065215725985</v>
      </c>
      <c r="O152" s="14">
        <f t="shared" si="76"/>
        <v>4.60396152970236E-05</v>
      </c>
      <c r="P152" s="18">
        <f t="shared" si="77"/>
        <v>0.0018914700805702043</v>
      </c>
    </row>
    <row r="153" spans="1:16" ht="12.75">
      <c r="A153" s="1">
        <v>6</v>
      </c>
      <c r="B153" s="15">
        <f aca="true" t="shared" si="82" ref="B153:M153">$C$172*B141</f>
        <v>0.022222452061368404</v>
      </c>
      <c r="C153" s="15">
        <f t="shared" si="82"/>
        <v>0.022371038266221163</v>
      </c>
      <c r="D153" s="15">
        <f t="shared" si="82"/>
        <v>0.02238626011126509</v>
      </c>
      <c r="E153" s="15">
        <f t="shared" si="82"/>
        <v>0.0224422512120436</v>
      </c>
      <c r="F153" s="15">
        <f t="shared" si="82"/>
        <v>0.022432050188765405</v>
      </c>
      <c r="G153" s="15">
        <f t="shared" si="82"/>
        <v>0.022442251212043608</v>
      </c>
      <c r="H153" s="15">
        <f t="shared" si="82"/>
        <v>0.02242440550507049</v>
      </c>
      <c r="I153" s="15">
        <f t="shared" si="82"/>
        <v>0.022393878804439653</v>
      </c>
      <c r="J153" s="15">
        <f t="shared" si="82"/>
        <v>0.022396419521345082</v>
      </c>
      <c r="K153" s="15">
        <f t="shared" si="82"/>
        <v>0.022467794407140397</v>
      </c>
      <c r="L153" s="15">
        <f t="shared" si="82"/>
        <v>0.02246268111756208</v>
      </c>
      <c r="M153" s="15">
        <f t="shared" si="82"/>
        <v>0.022457570154850465</v>
      </c>
      <c r="N153">
        <f t="shared" si="75"/>
        <v>0.022408254380176285</v>
      </c>
      <c r="O153" s="14">
        <f t="shared" si="76"/>
        <v>6.661695690463753E-05</v>
      </c>
      <c r="P153" s="18">
        <f t="shared" si="77"/>
        <v>0.002972875788288577</v>
      </c>
    </row>
    <row r="154" spans="1:13" ht="12.75">
      <c r="A154" s="1">
        <v>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5" ht="12.75">
      <c r="A155" s="1">
        <v>8</v>
      </c>
      <c r="B155" s="6"/>
      <c r="C155" s="6"/>
      <c r="D155" s="6"/>
      <c r="E155" s="6"/>
      <c r="F155" s="6"/>
      <c r="G155" s="6"/>
      <c r="H155" s="6"/>
      <c r="I155" s="6"/>
      <c r="N155" s="13">
        <f>AVERAGE(B148:M153)</f>
        <v>0.028720458729796332</v>
      </c>
      <c r="O155" s="17">
        <f>STDEV(B148:M153)</f>
        <v>0.0049811996861486504</v>
      </c>
    </row>
    <row r="156" spans="1:9" ht="12.75">
      <c r="A156" s="8"/>
      <c r="B156" s="6"/>
      <c r="C156" s="6"/>
      <c r="D156" s="6"/>
      <c r="E156" s="6"/>
      <c r="F156" s="6"/>
      <c r="G156" s="2"/>
      <c r="H156" s="2"/>
      <c r="I156" s="2"/>
    </row>
    <row r="158" ht="12.75">
      <c r="B158" s="4" t="s">
        <v>13</v>
      </c>
    </row>
    <row r="159" spans="1:15" ht="25.5">
      <c r="A159" s="26" t="s">
        <v>26</v>
      </c>
      <c r="B159" s="5" t="s">
        <v>14</v>
      </c>
      <c r="N159" t="s">
        <v>17</v>
      </c>
      <c r="O159" s="14" t="s">
        <v>18</v>
      </c>
    </row>
    <row r="160" spans="1:14" ht="12.7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  <c r="H160" s="1" t="s">
        <v>7</v>
      </c>
      <c r="I160" s="1" t="s">
        <v>8</v>
      </c>
      <c r="J160" s="1" t="s">
        <v>9</v>
      </c>
      <c r="K160" s="1" t="s">
        <v>10</v>
      </c>
      <c r="L160" s="1" t="s">
        <v>11</v>
      </c>
      <c r="M160" s="1" t="s">
        <v>12</v>
      </c>
      <c r="N160" s="13"/>
    </row>
    <row r="161" spans="1:16" ht="12.75">
      <c r="A161" s="1">
        <v>1</v>
      </c>
      <c r="B161" s="15">
        <f aca="true" t="shared" si="83" ref="B161:M161">B80-B148</f>
        <v>0.012136873639377106</v>
      </c>
      <c r="C161" s="15">
        <f t="shared" si="83"/>
        <v>0.004157513687731311</v>
      </c>
      <c r="D161" s="15">
        <f t="shared" si="83"/>
        <v>-0.006863126360622855</v>
      </c>
      <c r="E161" s="15">
        <f t="shared" si="83"/>
        <v>-0.0066713805798133755</v>
      </c>
      <c r="F161" s="15">
        <f t="shared" si="83"/>
        <v>-1.5196261229262487E-05</v>
      </c>
      <c r="G161" s="15">
        <f t="shared" si="83"/>
        <v>-0.0029805248522172464</v>
      </c>
      <c r="H161" s="15">
        <f t="shared" si="83"/>
        <v>-0.013918279719681216</v>
      </c>
      <c r="I161" s="15">
        <f t="shared" si="83"/>
        <v>-0.02391137652601636</v>
      </c>
      <c r="J161" s="15">
        <f t="shared" si="83"/>
        <v>-0.030945918334481667</v>
      </c>
      <c r="K161" s="15">
        <f t="shared" si="83"/>
        <v>-0.00997359836320199</v>
      </c>
      <c r="L161" s="15">
        <f t="shared" si="83"/>
        <v>-0.00690447591346708</v>
      </c>
      <c r="M161" s="15">
        <f t="shared" si="83"/>
        <v>-0.00895283445547275</v>
      </c>
      <c r="N161">
        <f aca="true" t="shared" si="84" ref="N161:N166">AVERAGE(B161:M161)</f>
        <v>-0.007903527003257948</v>
      </c>
      <c r="O161" s="14">
        <f aca="true" t="shared" si="85" ref="O161:O166">STDEV(B161:M161)</f>
        <v>0.011544039510172311</v>
      </c>
      <c r="P161" s="18"/>
    </row>
    <row r="162" spans="1:16" ht="12.75">
      <c r="A162" s="1">
        <v>2</v>
      </c>
      <c r="B162" s="15">
        <f aca="true" t="shared" si="86" ref="B162:M162">B81-B149</f>
        <v>0.0033769556005394663</v>
      </c>
      <c r="C162" s="15">
        <f t="shared" si="86"/>
        <v>0.005430780125204475</v>
      </c>
      <c r="D162" s="15">
        <f t="shared" si="86"/>
        <v>-0.0036608275415511912</v>
      </c>
      <c r="E162" s="15">
        <f t="shared" si="86"/>
        <v>-0.0006392264651348747</v>
      </c>
      <c r="F162" s="15">
        <f t="shared" si="86"/>
        <v>0.00014893631866605417</v>
      </c>
      <c r="G162" s="15">
        <f t="shared" si="86"/>
        <v>0.0021762484766984225</v>
      </c>
      <c r="H162" s="15">
        <f t="shared" si="86"/>
        <v>-0.0017529519928878995</v>
      </c>
      <c r="I162" s="15">
        <f t="shared" si="86"/>
        <v>-0.015758387265372625</v>
      </c>
      <c r="J162" s="15">
        <f t="shared" si="86"/>
        <v>-0.013731228927397685</v>
      </c>
      <c r="K162" s="15">
        <f t="shared" si="86"/>
        <v>-0.0027312289273976748</v>
      </c>
      <c r="L162" s="15">
        <f t="shared" si="86"/>
        <v>-0.0006338306598009102</v>
      </c>
      <c r="M162" s="15">
        <f t="shared" si="86"/>
        <v>0.0012958844166441816</v>
      </c>
      <c r="N162">
        <f t="shared" si="84"/>
        <v>-0.0022065730701491884</v>
      </c>
      <c r="O162" s="14">
        <f t="shared" si="85"/>
        <v>0.006399751845213058</v>
      </c>
      <c r="P162" s="18"/>
    </row>
    <row r="163" spans="1:16" ht="12.75">
      <c r="A163" s="1">
        <v>3</v>
      </c>
      <c r="B163" s="15">
        <f aca="true" t="shared" si="87" ref="B163:M163">B82-B150</f>
        <v>0.004698821187303585</v>
      </c>
      <c r="C163" s="15">
        <f t="shared" si="87"/>
        <v>-0.0002274269560461062</v>
      </c>
      <c r="D163" s="15">
        <f t="shared" si="87"/>
        <v>-0.001270765370868239</v>
      </c>
      <c r="E163" s="15">
        <f t="shared" si="87"/>
        <v>0.0015238104134485085</v>
      </c>
      <c r="F163" s="15">
        <f t="shared" si="87"/>
        <v>0.003594064999085992</v>
      </c>
      <c r="G163" s="15">
        <f t="shared" si="87"/>
        <v>0.00349296836156417</v>
      </c>
      <c r="H163" s="15">
        <f t="shared" si="87"/>
        <v>-0.0004278535571161854</v>
      </c>
      <c r="I163" s="15">
        <f t="shared" si="87"/>
        <v>-0.008427853557116192</v>
      </c>
      <c r="J163" s="15">
        <f t="shared" si="87"/>
        <v>-0.013362195695542985</v>
      </c>
      <c r="K163" s="15">
        <f t="shared" si="87"/>
        <v>-0.004322941423222728</v>
      </c>
      <c r="L163" s="15">
        <f t="shared" si="87"/>
        <v>0.0027335742533527475</v>
      </c>
      <c r="M163" s="15">
        <f t="shared" si="87"/>
        <v>0.006655263615112875</v>
      </c>
      <c r="N163">
        <f t="shared" si="84"/>
        <v>-0.00044504447750371313</v>
      </c>
      <c r="O163" s="14">
        <f t="shared" si="85"/>
        <v>0.00579201389932693</v>
      </c>
      <c r="P163" s="18"/>
    </row>
    <row r="164" spans="1:16" ht="12.75">
      <c r="A164" s="1">
        <v>4</v>
      </c>
      <c r="B164" s="15">
        <f aca="true" t="shared" si="88" ref="B164:M164">B83-B151</f>
        <v>0.011392365324014594</v>
      </c>
      <c r="C164" s="15">
        <f t="shared" si="88"/>
        <v>0.003471033240003314</v>
      </c>
      <c r="D164" s="15">
        <f t="shared" si="88"/>
        <v>0.007495966479439346</v>
      </c>
      <c r="E164" s="15">
        <f t="shared" si="88"/>
        <v>0.0033384600673777194</v>
      </c>
      <c r="F164" s="15">
        <f t="shared" si="88"/>
        <v>0.0034031202288958007</v>
      </c>
      <c r="G164" s="15">
        <f t="shared" si="88"/>
        <v>0.011338460067377671</v>
      </c>
      <c r="H164" s="15">
        <f t="shared" si="88"/>
        <v>0.0033816017177541353</v>
      </c>
      <c r="I164" s="15">
        <f t="shared" si="88"/>
        <v>-0.010618398282245877</v>
      </c>
      <c r="J164" s="15">
        <f t="shared" si="88"/>
        <v>-0.0066076346759853626</v>
      </c>
      <c r="K164" s="15">
        <f t="shared" si="88"/>
        <v>0.007399536226770555</v>
      </c>
      <c r="L164" s="15">
        <f t="shared" si="88"/>
        <v>0.012421025762604586</v>
      </c>
      <c r="M164" s="15">
        <f t="shared" si="88"/>
        <v>0.007360048358821088</v>
      </c>
      <c r="N164">
        <f t="shared" si="84"/>
        <v>0.004481298709568963</v>
      </c>
      <c r="O164" s="14">
        <f t="shared" si="85"/>
        <v>0.007002454845465153</v>
      </c>
      <c r="P164" s="18"/>
    </row>
    <row r="165" spans="1:16" ht="12.75">
      <c r="A165" s="1">
        <v>5</v>
      </c>
      <c r="B165" s="15">
        <f aca="true" t="shared" si="89" ref="B165:M165">B84-B152</f>
        <v>0.003614324686703481</v>
      </c>
      <c r="C165" s="15">
        <f t="shared" si="89"/>
        <v>0.002719306068741035</v>
      </c>
      <c r="D165" s="15">
        <f t="shared" si="89"/>
        <v>0.0057193060687410376</v>
      </c>
      <c r="E165" s="15">
        <f t="shared" si="89"/>
        <v>0.010593219379186971</v>
      </c>
      <c r="F165" s="15">
        <f t="shared" si="89"/>
        <v>0.0066444118863497464</v>
      </c>
      <c r="G165" s="15">
        <f t="shared" si="89"/>
        <v>0.01268341442952257</v>
      </c>
      <c r="H165" s="15">
        <f t="shared" si="89"/>
        <v>0.006689403736313382</v>
      </c>
      <c r="I165" s="15">
        <f t="shared" si="89"/>
        <v>-0.006295635896755129</v>
      </c>
      <c r="J165" s="15">
        <f t="shared" si="89"/>
        <v>-0.003313590548236902</v>
      </c>
      <c r="K165" s="15">
        <f t="shared" si="89"/>
        <v>0.009605284026058362</v>
      </c>
      <c r="L165" s="15">
        <f t="shared" si="89"/>
        <v>0.012617336751341933</v>
      </c>
      <c r="M165" s="15">
        <f t="shared" si="89"/>
        <v>0.00963539352491536</v>
      </c>
      <c r="N165">
        <f t="shared" si="84"/>
        <v>0.005909347842740153</v>
      </c>
      <c r="O165" s="14">
        <f t="shared" si="85"/>
        <v>0.005962151436426573</v>
      </c>
      <c r="P165" s="18"/>
    </row>
    <row r="166" spans="1:16" ht="12.75">
      <c r="A166" s="1">
        <v>6</v>
      </c>
      <c r="B166" s="15">
        <f aca="true" t="shared" si="90" ref="B166:M166">B85-B153</f>
        <v>0.011777547938631571</v>
      </c>
      <c r="C166" s="15">
        <f t="shared" si="90"/>
        <v>0.005628961733778862</v>
      </c>
      <c r="D166" s="15">
        <f t="shared" si="90"/>
        <v>0.002613739888734933</v>
      </c>
      <c r="E166" s="15">
        <f t="shared" si="90"/>
        <v>0.009557748787956372</v>
      </c>
      <c r="F166" s="15">
        <f t="shared" si="90"/>
        <v>0.0025679498112346176</v>
      </c>
      <c r="G166" s="15">
        <f t="shared" si="90"/>
        <v>0.010557748787956366</v>
      </c>
      <c r="H166" s="15">
        <f t="shared" si="90"/>
        <v>0.0055755944949295345</v>
      </c>
      <c r="I166" s="15">
        <f t="shared" si="90"/>
        <v>-0.00839387880443964</v>
      </c>
      <c r="J166" s="15">
        <f t="shared" si="90"/>
        <v>-0.0003964195213450629</v>
      </c>
      <c r="K166" s="15">
        <f t="shared" si="90"/>
        <v>0.002532205592859625</v>
      </c>
      <c r="L166" s="15">
        <f t="shared" si="90"/>
        <v>0.008537318882437948</v>
      </c>
      <c r="M166" s="15">
        <f t="shared" si="90"/>
        <v>0.010542429845149508</v>
      </c>
      <c r="N166">
        <f t="shared" si="84"/>
        <v>0.005091745619823719</v>
      </c>
      <c r="O166" s="14">
        <f t="shared" si="85"/>
        <v>0.005781398837201126</v>
      </c>
      <c r="P166" s="18"/>
    </row>
    <row r="167" spans="1:13" ht="12.75">
      <c r="A167" s="1">
        <v>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5" ht="12.75">
      <c r="A168" s="1">
        <v>8</v>
      </c>
      <c r="B168" s="6"/>
      <c r="C168" s="6"/>
      <c r="D168" s="6"/>
      <c r="E168" s="6"/>
      <c r="F168" s="6"/>
      <c r="G168" s="6"/>
      <c r="H168" s="6"/>
      <c r="I168" s="6"/>
      <c r="N168" s="13">
        <f>AVERAGE(B161:M166)</f>
        <v>0.0008212079368703307</v>
      </c>
      <c r="O168" s="17">
        <f>STDEV(B161:M166)</f>
        <v>0.008653343852499438</v>
      </c>
    </row>
    <row r="169" spans="1:9" ht="12.75">
      <c r="A169" s="8"/>
      <c r="B169" s="6"/>
      <c r="C169" s="6"/>
      <c r="D169" s="6"/>
      <c r="E169" s="6"/>
      <c r="F169" s="6"/>
      <c r="G169" s="2"/>
      <c r="H169" s="2"/>
      <c r="I169" s="2"/>
    </row>
    <row r="172" spans="2:6" ht="12.75">
      <c r="B172" t="s">
        <v>36</v>
      </c>
      <c r="C172">
        <v>0.8292461317418004</v>
      </c>
      <c r="F172">
        <f>SUMSQ(B161:M166)</f>
        <v>0.005365061086142552</v>
      </c>
    </row>
    <row r="173" spans="2:6" ht="12.75">
      <c r="B173" t="s">
        <v>34</v>
      </c>
      <c r="C173" s="16">
        <f>AVERAGE(B161:M166)</f>
        <v>0.0008212079368703307</v>
      </c>
      <c r="E173">
        <v>0.14</v>
      </c>
      <c r="F173">
        <f>C172*E173</f>
        <v>0.11609445844385206</v>
      </c>
    </row>
    <row r="174" spans="2:7" ht="12.75">
      <c r="B174" t="s">
        <v>23</v>
      </c>
      <c r="C174">
        <f>STDEV(B161:M166)</f>
        <v>0.008653343852499438</v>
      </c>
      <c r="F174">
        <f>C174/C172</f>
        <v>0.010435193510427855</v>
      </c>
      <c r="G174">
        <f>E173*C172-C174</f>
        <v>0.10744111459135262</v>
      </c>
    </row>
  </sheetData>
  <printOptions/>
  <pageMargins left="0.75" right="0.75" top="1" bottom="1" header="0.5" footer="0.5"/>
  <pageSetup horizontalDpi="600" verticalDpi="600" orientation="landscape" scale="85" r:id="rId1"/>
  <headerFooter alignWithMargins="0">
    <oddHeader>&amp;C&amp;"Arial,Bold"&amp;12Keystone Data- Twisted Conductor with No Insulation- Wound Easy Direction&amp;R7/26/03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"/>
  <sheetViews>
    <sheetView zoomScale="80" zoomScaleNormal="80" workbookViewId="0" topLeftCell="A148">
      <selection activeCell="E157" sqref="E157"/>
    </sheetView>
  </sheetViews>
  <sheetFormatPr defaultColWidth="9.140625" defaultRowHeight="12.75"/>
  <cols>
    <col min="1" max="1" width="21.00390625" style="0" customWidth="1"/>
    <col min="2" max="2" width="9.421875" style="0" bestFit="1" customWidth="1"/>
    <col min="3" max="4" width="13.00390625" style="0" bestFit="1" customWidth="1"/>
    <col min="5" max="7" width="9.421875" style="0" bestFit="1" customWidth="1"/>
    <col min="8" max="13" width="9.57421875" style="0" bestFit="1" customWidth="1"/>
    <col min="14" max="14" width="9.28125" style="0" bestFit="1" customWidth="1"/>
    <col min="15" max="15" width="12.421875" style="14" bestFit="1" customWidth="1"/>
    <col min="16" max="16" width="10.7109375" style="14" bestFit="1" customWidth="1"/>
  </cols>
  <sheetData>
    <row r="1" spans="10:13" ht="12.75">
      <c r="J1" s="20" t="s">
        <v>20</v>
      </c>
      <c r="K1" s="23">
        <v>0.375</v>
      </c>
      <c r="M1" s="30"/>
    </row>
    <row r="2" spans="10:13" ht="12.75">
      <c r="J2" s="20" t="s">
        <v>21</v>
      </c>
      <c r="K2" s="23">
        <v>0.345</v>
      </c>
      <c r="M2" s="30"/>
    </row>
    <row r="3" spans="10:15" ht="12.75">
      <c r="J3" s="20" t="s">
        <v>22</v>
      </c>
      <c r="K3" s="23">
        <v>2.5</v>
      </c>
      <c r="M3" s="19"/>
      <c r="N3" s="16"/>
      <c r="O3" s="24"/>
    </row>
    <row r="4" spans="10:15" ht="12.75">
      <c r="J4" s="20" t="s">
        <v>24</v>
      </c>
      <c r="K4" s="25">
        <f>K1/K2</f>
        <v>1.0869565217391306</v>
      </c>
      <c r="M4" s="19"/>
      <c r="N4" s="16"/>
      <c r="O4" s="24"/>
    </row>
    <row r="5" spans="10:11" ht="12.75">
      <c r="J5" s="20"/>
      <c r="K5" s="20" t="str">
        <f>IF(K1&lt;K2,"EASY WAY","HARD WAY")</f>
        <v>HARD WAY</v>
      </c>
    </row>
    <row r="6" spans="1:10" ht="12.75">
      <c r="A6" s="27" t="s">
        <v>37</v>
      </c>
      <c r="J6" s="20"/>
    </row>
    <row r="7" spans="1:10" ht="12.75">
      <c r="A7" s="27"/>
      <c r="J7" s="20"/>
    </row>
    <row r="8" spans="1:10" ht="20.25">
      <c r="A8" s="3" t="s">
        <v>15</v>
      </c>
      <c r="J8" s="20"/>
    </row>
    <row r="9" spans="10:11" ht="12.75">
      <c r="J9" s="20"/>
      <c r="K9" s="20"/>
    </row>
    <row r="10" spans="1:2" ht="12.75">
      <c r="A10" t="s">
        <v>16</v>
      </c>
      <c r="B10" s="4" t="s">
        <v>13</v>
      </c>
    </row>
    <row r="11" ht="12.75">
      <c r="B11" s="5" t="s">
        <v>14</v>
      </c>
    </row>
    <row r="12" spans="1:13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</row>
    <row r="13" spans="1:13" ht="12.75">
      <c r="A13" s="1">
        <v>1</v>
      </c>
      <c r="B13" s="21">
        <v>0.372</v>
      </c>
      <c r="C13" s="22">
        <v>0.371</v>
      </c>
      <c r="D13" s="22">
        <v>0.364</v>
      </c>
      <c r="E13" s="22">
        <v>0.364</v>
      </c>
      <c r="F13" s="22">
        <v>0.367</v>
      </c>
      <c r="G13" s="22">
        <v>0.374</v>
      </c>
      <c r="H13" s="22">
        <v>0.365</v>
      </c>
      <c r="I13" s="22">
        <v>0.358</v>
      </c>
      <c r="J13" s="22">
        <v>0.37</v>
      </c>
      <c r="K13" s="22">
        <v>0.365</v>
      </c>
      <c r="L13" s="22">
        <v>0.367</v>
      </c>
      <c r="M13" s="22">
        <v>0.361</v>
      </c>
    </row>
    <row r="14" spans="1:13" ht="12.75">
      <c r="A14" s="1">
        <v>2</v>
      </c>
      <c r="B14" s="22">
        <v>0.75</v>
      </c>
      <c r="C14" s="22">
        <v>0.752</v>
      </c>
      <c r="D14" s="22">
        <v>0.752</v>
      </c>
      <c r="E14" s="22">
        <v>0.738</v>
      </c>
      <c r="F14" s="22">
        <v>0.742</v>
      </c>
      <c r="G14" s="22">
        <v>0.756</v>
      </c>
      <c r="H14" s="22">
        <v>0.744</v>
      </c>
      <c r="I14" s="22">
        <v>0.737</v>
      </c>
      <c r="J14" s="22">
        <v>0.739</v>
      </c>
      <c r="K14" s="22">
        <v>0.723</v>
      </c>
      <c r="L14" s="22">
        <v>0.74</v>
      </c>
      <c r="M14" s="22">
        <v>0.737</v>
      </c>
    </row>
    <row r="15" spans="1:13" ht="12.75">
      <c r="A15" s="1">
        <v>3</v>
      </c>
      <c r="B15" s="22">
        <v>1.127</v>
      </c>
      <c r="C15" s="22">
        <v>1.128</v>
      </c>
      <c r="D15" s="22">
        <v>1.118</v>
      </c>
      <c r="E15" s="22">
        <v>1.111</v>
      </c>
      <c r="F15" s="22">
        <v>1.126</v>
      </c>
      <c r="G15" s="22">
        <v>1.13</v>
      </c>
      <c r="H15" s="22">
        <v>1.12</v>
      </c>
      <c r="I15" s="22">
        <v>1.116</v>
      </c>
      <c r="J15" s="22">
        <v>1.118</v>
      </c>
      <c r="K15" s="22">
        <v>1.108</v>
      </c>
      <c r="L15" s="22">
        <v>1.115</v>
      </c>
      <c r="M15" s="22">
        <v>1.107</v>
      </c>
    </row>
    <row r="16" spans="1:13" ht="12.75">
      <c r="A16" s="1">
        <v>4</v>
      </c>
      <c r="B16" s="22">
        <v>1.503</v>
      </c>
      <c r="C16" s="22">
        <v>1.505</v>
      </c>
      <c r="D16" s="22">
        <v>1.496</v>
      </c>
      <c r="E16" s="22">
        <v>1.472</v>
      </c>
      <c r="F16" s="22">
        <v>1.484</v>
      </c>
      <c r="G16" s="22">
        <v>1.508</v>
      </c>
      <c r="H16" s="22">
        <v>1.5</v>
      </c>
      <c r="I16" s="22">
        <v>1.49</v>
      </c>
      <c r="J16" s="22">
        <v>1.485</v>
      </c>
      <c r="K16" s="22">
        <v>1.487</v>
      </c>
      <c r="L16" s="22">
        <v>1.486</v>
      </c>
      <c r="M16" s="22">
        <v>1.479</v>
      </c>
    </row>
    <row r="17" spans="1:13" ht="12.75">
      <c r="A17" s="1">
        <v>5</v>
      </c>
      <c r="B17" s="22">
        <v>1.892</v>
      </c>
      <c r="C17" s="22">
        <v>1.874</v>
      </c>
      <c r="D17" s="22">
        <v>1.855</v>
      </c>
      <c r="E17" s="22">
        <v>1.846</v>
      </c>
      <c r="F17" s="22">
        <v>1.856</v>
      </c>
      <c r="G17" s="22">
        <v>1.868</v>
      </c>
      <c r="H17" s="22">
        <v>1.867</v>
      </c>
      <c r="I17" s="22">
        <v>1.869</v>
      </c>
      <c r="J17" s="22">
        <v>1.868</v>
      </c>
      <c r="K17" s="22">
        <v>1.86</v>
      </c>
      <c r="L17" s="22">
        <v>1.856</v>
      </c>
      <c r="M17" s="22">
        <v>1.851</v>
      </c>
    </row>
    <row r="18" spans="1:13" ht="12.75">
      <c r="A18" s="1">
        <v>6</v>
      </c>
      <c r="B18" s="22">
        <v>2.272</v>
      </c>
      <c r="C18" s="22">
        <v>2.27</v>
      </c>
      <c r="D18" s="22">
        <v>2.243</v>
      </c>
      <c r="E18" s="22">
        <v>2.218</v>
      </c>
      <c r="F18" s="22">
        <v>2.234</v>
      </c>
      <c r="G18" s="22">
        <v>2.249</v>
      </c>
      <c r="H18" s="22">
        <v>2.242</v>
      </c>
      <c r="I18" s="22">
        <v>2.243</v>
      </c>
      <c r="J18" s="22">
        <v>2.252</v>
      </c>
      <c r="K18" s="22">
        <v>2.253</v>
      </c>
      <c r="L18" s="22">
        <v>2.24</v>
      </c>
      <c r="M18" s="22">
        <v>2.233</v>
      </c>
    </row>
    <row r="19" spans="1:13" ht="12.75">
      <c r="A19" s="1">
        <v>7</v>
      </c>
      <c r="B19" s="6">
        <v>2.638</v>
      </c>
      <c r="C19" s="6">
        <v>2.635</v>
      </c>
      <c r="D19" s="6">
        <v>2.632</v>
      </c>
      <c r="E19" s="6">
        <v>2.62</v>
      </c>
      <c r="F19" s="6">
        <v>2.622</v>
      </c>
      <c r="G19" s="6">
        <v>2.625</v>
      </c>
      <c r="H19" s="6">
        <v>2.613</v>
      </c>
      <c r="I19" s="6">
        <v>2.606</v>
      </c>
      <c r="J19" s="6">
        <v>2.61</v>
      </c>
      <c r="K19" s="6">
        <v>2.622</v>
      </c>
      <c r="L19" s="6">
        <v>2.617</v>
      </c>
      <c r="M19" s="6">
        <v>2.624</v>
      </c>
    </row>
    <row r="20" spans="1:9" ht="12.75">
      <c r="A20" s="1">
        <v>8</v>
      </c>
      <c r="B20" s="6"/>
      <c r="C20" s="6"/>
      <c r="D20" s="6"/>
      <c r="E20" s="6"/>
      <c r="F20" s="6"/>
      <c r="G20" s="6"/>
      <c r="H20" s="6"/>
      <c r="I20" s="6"/>
    </row>
    <row r="21" spans="1:9" ht="12.75">
      <c r="A21" s="1">
        <v>9</v>
      </c>
      <c r="B21" s="6"/>
      <c r="C21" s="6"/>
      <c r="D21" s="6"/>
      <c r="E21" s="6"/>
      <c r="F21" s="6"/>
      <c r="G21" s="6"/>
      <c r="H21" s="6"/>
      <c r="I21" s="6"/>
    </row>
    <row r="23" ht="18">
      <c r="A23" s="28" t="s">
        <v>29</v>
      </c>
    </row>
    <row r="25" ht="12.75">
      <c r="B25" s="4" t="s">
        <v>13</v>
      </c>
    </row>
    <row r="26" spans="1:16" ht="25.5">
      <c r="A26" t="s">
        <v>8</v>
      </c>
      <c r="B26" s="5" t="s">
        <v>14</v>
      </c>
      <c r="N26" t="s">
        <v>17</v>
      </c>
      <c r="O26" s="14" t="s">
        <v>18</v>
      </c>
      <c r="P26" s="14" t="s">
        <v>19</v>
      </c>
    </row>
    <row r="27" spans="1:14" ht="12.7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3">
        <f>$K$2</f>
        <v>0.345</v>
      </c>
    </row>
    <row r="28" spans="1:16" ht="12.75">
      <c r="A28" s="1">
        <v>1</v>
      </c>
      <c r="B28" s="22">
        <v>0.455</v>
      </c>
      <c r="C28" s="22">
        <v>0.43</v>
      </c>
      <c r="D28" s="22">
        <v>0.405</v>
      </c>
      <c r="E28" s="22">
        <v>0.402</v>
      </c>
      <c r="F28" s="22">
        <v>0.404</v>
      </c>
      <c r="G28" s="22">
        <v>0.394</v>
      </c>
      <c r="H28" s="22">
        <v>0.379</v>
      </c>
      <c r="I28" s="22">
        <v>0.374</v>
      </c>
      <c r="J28" s="22">
        <v>0.361</v>
      </c>
      <c r="K28" s="22">
        <v>0.385</v>
      </c>
      <c r="L28" s="22">
        <v>0.391</v>
      </c>
      <c r="M28" s="22">
        <v>0.41</v>
      </c>
      <c r="N28">
        <f aca="true" t="shared" si="0" ref="N28:N33">AVERAGE(B28:M28)</f>
        <v>0.39916666666666667</v>
      </c>
      <c r="O28" s="14">
        <f aca="true" t="shared" si="1" ref="O28:O33">STDEV(B28:M28)</f>
        <v>0.025301215685249002</v>
      </c>
      <c r="P28" s="18">
        <f aca="true" t="shared" si="2" ref="P28:P33">O28/N28</f>
        <v>0.06338509148705386</v>
      </c>
    </row>
    <row r="29" spans="1:16" ht="12.75">
      <c r="A29" s="1">
        <v>2</v>
      </c>
      <c r="B29" s="22">
        <v>0.399</v>
      </c>
      <c r="C29" s="22">
        <v>0.396</v>
      </c>
      <c r="D29" s="22">
        <v>0.379</v>
      </c>
      <c r="E29" s="22">
        <v>0.383</v>
      </c>
      <c r="F29" s="22">
        <v>0.399</v>
      </c>
      <c r="G29" s="22">
        <v>0.394</v>
      </c>
      <c r="H29" s="22">
        <v>0.382</v>
      </c>
      <c r="I29" s="22">
        <v>0.379</v>
      </c>
      <c r="J29" s="22">
        <v>0.362</v>
      </c>
      <c r="K29" s="22">
        <v>0.38</v>
      </c>
      <c r="L29" s="22">
        <v>0.382</v>
      </c>
      <c r="M29" s="22">
        <v>0.382</v>
      </c>
      <c r="N29">
        <f t="shared" si="0"/>
        <v>0.38475</v>
      </c>
      <c r="O29" s="14">
        <f t="shared" si="1"/>
        <v>0.010661101768066538</v>
      </c>
      <c r="P29" s="18">
        <f t="shared" si="2"/>
        <v>0.027709166388736942</v>
      </c>
    </row>
    <row r="30" spans="1:16" ht="12.75">
      <c r="A30" s="1">
        <v>3</v>
      </c>
      <c r="B30" s="22">
        <v>0.385</v>
      </c>
      <c r="C30" s="22">
        <v>0.375</v>
      </c>
      <c r="D30" s="22">
        <v>0.372</v>
      </c>
      <c r="E30" s="22">
        <v>0.384</v>
      </c>
      <c r="F30" s="22">
        <v>0.393</v>
      </c>
      <c r="G30" s="22">
        <v>0.398</v>
      </c>
      <c r="H30" s="22">
        <v>0.383</v>
      </c>
      <c r="I30" s="22">
        <v>0.373</v>
      </c>
      <c r="J30" s="22">
        <v>0.373</v>
      </c>
      <c r="K30" s="22">
        <v>0.387</v>
      </c>
      <c r="L30" s="22">
        <v>0.384</v>
      </c>
      <c r="M30" s="22">
        <v>0.378</v>
      </c>
      <c r="N30">
        <f t="shared" si="0"/>
        <v>0.38208333333333333</v>
      </c>
      <c r="O30" s="14">
        <f t="shared" si="1"/>
        <v>0.008240237566450322</v>
      </c>
      <c r="P30" s="18">
        <f t="shared" si="2"/>
        <v>0.021566597774788192</v>
      </c>
    </row>
    <row r="31" spans="1:16" ht="12.75">
      <c r="A31" s="1">
        <v>4</v>
      </c>
      <c r="B31" s="22">
        <v>0.373</v>
      </c>
      <c r="C31" s="22">
        <v>0.38</v>
      </c>
      <c r="D31" s="22">
        <v>0.377</v>
      </c>
      <c r="E31" s="22">
        <v>0.374</v>
      </c>
      <c r="F31" s="22">
        <v>0.379</v>
      </c>
      <c r="G31" s="22">
        <v>0.378</v>
      </c>
      <c r="H31" s="22">
        <v>0.37</v>
      </c>
      <c r="I31" s="22">
        <v>0.367</v>
      </c>
      <c r="J31" s="22">
        <v>0.362</v>
      </c>
      <c r="K31" s="22">
        <v>0.376</v>
      </c>
      <c r="L31" s="22">
        <v>0.374</v>
      </c>
      <c r="M31" s="22">
        <v>0.382</v>
      </c>
      <c r="N31">
        <f t="shared" si="0"/>
        <v>0.37433333333333335</v>
      </c>
      <c r="O31" s="14">
        <f t="shared" si="1"/>
        <v>0.005741924500520957</v>
      </c>
      <c r="P31" s="18">
        <f t="shared" si="2"/>
        <v>0.015339068122495877</v>
      </c>
    </row>
    <row r="32" spans="1:16" ht="12.75">
      <c r="A32" s="1">
        <v>5</v>
      </c>
      <c r="B32" s="22">
        <v>0.369</v>
      </c>
      <c r="C32" s="22">
        <v>0.365</v>
      </c>
      <c r="D32" s="22">
        <v>0.366</v>
      </c>
      <c r="E32" s="22">
        <v>0.374</v>
      </c>
      <c r="F32" s="22">
        <v>0.378</v>
      </c>
      <c r="G32" s="22">
        <v>0.374</v>
      </c>
      <c r="H32" s="22">
        <v>0.368</v>
      </c>
      <c r="I32" s="22">
        <v>0.361</v>
      </c>
      <c r="J32" s="22">
        <v>0.362</v>
      </c>
      <c r="K32" s="22">
        <v>0.372</v>
      </c>
      <c r="L32" s="22">
        <v>0.372</v>
      </c>
      <c r="M32" s="22">
        <v>0.37</v>
      </c>
      <c r="N32">
        <f t="shared" si="0"/>
        <v>0.36925</v>
      </c>
      <c r="O32" s="14">
        <f t="shared" si="1"/>
        <v>0.005119037551586688</v>
      </c>
      <c r="P32" s="18">
        <f t="shared" si="2"/>
        <v>0.013863337986693805</v>
      </c>
    </row>
    <row r="33" spans="1:16" ht="12.75">
      <c r="A33" s="1">
        <v>6</v>
      </c>
      <c r="B33" s="22">
        <v>0.366</v>
      </c>
      <c r="C33" s="22">
        <v>0.373</v>
      </c>
      <c r="D33" s="22">
        <v>0.369</v>
      </c>
      <c r="E33" s="22">
        <v>0.367</v>
      </c>
      <c r="F33" s="22">
        <v>0.378</v>
      </c>
      <c r="G33" s="22">
        <v>0.373</v>
      </c>
      <c r="H33" s="22">
        <v>0.363</v>
      </c>
      <c r="I33" s="22">
        <v>0.363</v>
      </c>
      <c r="J33" s="22">
        <v>0.357</v>
      </c>
      <c r="K33" s="22">
        <v>0.36</v>
      </c>
      <c r="L33" s="22">
        <v>0.37</v>
      </c>
      <c r="M33" s="22">
        <v>0.37</v>
      </c>
      <c r="N33">
        <f t="shared" si="0"/>
        <v>0.36741666666666667</v>
      </c>
      <c r="O33" s="14">
        <f t="shared" si="1"/>
        <v>0.005991787308603959</v>
      </c>
      <c r="P33" s="18">
        <f t="shared" si="2"/>
        <v>0.01630788108488263</v>
      </c>
    </row>
    <row r="34" spans="1:13" ht="12.75">
      <c r="A34" s="1">
        <v>7</v>
      </c>
      <c r="B34" s="6">
        <v>0.366</v>
      </c>
      <c r="C34" s="6">
        <v>0.343</v>
      </c>
      <c r="D34" s="6">
        <v>0.37</v>
      </c>
      <c r="E34" s="6">
        <v>0.368</v>
      </c>
      <c r="F34" s="6">
        <v>0.368</v>
      </c>
      <c r="G34" s="6">
        <v>0.369</v>
      </c>
      <c r="H34" s="6">
        <v>0.365</v>
      </c>
      <c r="I34" s="6">
        <v>0.364</v>
      </c>
      <c r="J34" s="6">
        <v>0.358</v>
      </c>
      <c r="K34" s="6">
        <v>0.362</v>
      </c>
      <c r="L34" s="6">
        <v>0.361</v>
      </c>
      <c r="M34" s="6">
        <v>0.366</v>
      </c>
    </row>
    <row r="35" spans="1:9" ht="12.75">
      <c r="A35" s="1">
        <v>8</v>
      </c>
      <c r="B35" s="6"/>
      <c r="C35" s="6"/>
      <c r="D35" s="6"/>
      <c r="E35" s="6"/>
      <c r="F35" s="6"/>
      <c r="G35" s="6"/>
      <c r="H35" s="6"/>
      <c r="I35" s="6"/>
    </row>
    <row r="36" spans="1:9" ht="12.75">
      <c r="A36" s="8"/>
      <c r="B36" s="6"/>
      <c r="C36" s="6"/>
      <c r="D36" s="6"/>
      <c r="E36" s="6"/>
      <c r="F36" s="6"/>
      <c r="G36" s="2"/>
      <c r="H36" s="2"/>
      <c r="I36" s="2"/>
    </row>
    <row r="38" ht="12.75">
      <c r="B38" s="4" t="s">
        <v>13</v>
      </c>
    </row>
    <row r="39" spans="1:16" ht="25.5">
      <c r="A39" t="s">
        <v>30</v>
      </c>
      <c r="B39" s="5" t="s">
        <v>14</v>
      </c>
      <c r="N39" t="s">
        <v>17</v>
      </c>
      <c r="O39" s="14" t="s">
        <v>18</v>
      </c>
      <c r="P39" s="14" t="s">
        <v>19</v>
      </c>
    </row>
    <row r="40" spans="1:14" ht="12.7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9">
        <f>$K$1</f>
        <v>0.375</v>
      </c>
    </row>
    <row r="41" spans="1:16" ht="12.75">
      <c r="A41" s="1">
        <v>1</v>
      </c>
      <c r="B41" s="7">
        <f aca="true" t="shared" si="3" ref="B41:M41">B13</f>
        <v>0.372</v>
      </c>
      <c r="C41" s="6">
        <f t="shared" si="3"/>
        <v>0.371</v>
      </c>
      <c r="D41" s="6">
        <f t="shared" si="3"/>
        <v>0.364</v>
      </c>
      <c r="E41" s="6">
        <f t="shared" si="3"/>
        <v>0.364</v>
      </c>
      <c r="F41" s="6">
        <f t="shared" si="3"/>
        <v>0.367</v>
      </c>
      <c r="G41" s="6">
        <f t="shared" si="3"/>
        <v>0.374</v>
      </c>
      <c r="H41" s="6">
        <f t="shared" si="3"/>
        <v>0.365</v>
      </c>
      <c r="I41" s="6">
        <f t="shared" si="3"/>
        <v>0.358</v>
      </c>
      <c r="J41" s="6">
        <f t="shared" si="3"/>
        <v>0.37</v>
      </c>
      <c r="K41" s="6">
        <f t="shared" si="3"/>
        <v>0.365</v>
      </c>
      <c r="L41" s="6">
        <f t="shared" si="3"/>
        <v>0.367</v>
      </c>
      <c r="M41" s="6">
        <f t="shared" si="3"/>
        <v>0.361</v>
      </c>
      <c r="N41">
        <f aca="true" t="shared" si="4" ref="N41:N46">AVERAGE(B41:M41)</f>
        <v>0.3665</v>
      </c>
      <c r="O41" s="14">
        <f aca="true" t="shared" si="5" ref="O41:O46">STDEV(B41:M41)</f>
        <v>0.004661252270287637</v>
      </c>
      <c r="P41" s="18">
        <f aca="true" t="shared" si="6" ref="P41:P46">O41/N41</f>
        <v>0.012718287231344168</v>
      </c>
    </row>
    <row r="42" spans="1:16" ht="12.75">
      <c r="A42" s="1">
        <v>2</v>
      </c>
      <c r="B42" s="6">
        <f aca="true" t="shared" si="7" ref="B42:M42">B14-B13</f>
        <v>0.378</v>
      </c>
      <c r="C42" s="6">
        <f t="shared" si="7"/>
        <v>0.381</v>
      </c>
      <c r="D42" s="6">
        <f t="shared" si="7"/>
        <v>0.388</v>
      </c>
      <c r="E42" s="6">
        <f t="shared" si="7"/>
        <v>0.374</v>
      </c>
      <c r="F42" s="6">
        <f t="shared" si="7"/>
        <v>0.375</v>
      </c>
      <c r="G42" s="6">
        <f t="shared" si="7"/>
        <v>0.382</v>
      </c>
      <c r="H42" s="6">
        <f t="shared" si="7"/>
        <v>0.379</v>
      </c>
      <c r="I42" s="6">
        <f t="shared" si="7"/>
        <v>0.379</v>
      </c>
      <c r="J42" s="6">
        <f t="shared" si="7"/>
        <v>0.369</v>
      </c>
      <c r="K42" s="6">
        <f t="shared" si="7"/>
        <v>0.358</v>
      </c>
      <c r="L42" s="6">
        <f t="shared" si="7"/>
        <v>0.373</v>
      </c>
      <c r="M42" s="6">
        <f t="shared" si="7"/>
        <v>0.376</v>
      </c>
      <c r="N42">
        <f t="shared" si="4"/>
        <v>0.37600000000000006</v>
      </c>
      <c r="O42" s="14">
        <f t="shared" si="5"/>
        <v>0.007471156658652773</v>
      </c>
      <c r="P42" s="18">
        <f t="shared" si="6"/>
        <v>0.019870097496416946</v>
      </c>
    </row>
    <row r="43" spans="1:16" ht="12.75">
      <c r="A43" s="1">
        <v>3</v>
      </c>
      <c r="B43" s="6">
        <f aca="true" t="shared" si="8" ref="B43:M43">B15-B14</f>
        <v>0.377</v>
      </c>
      <c r="C43" s="6">
        <f t="shared" si="8"/>
        <v>0.3759999999999999</v>
      </c>
      <c r="D43" s="6">
        <f t="shared" si="8"/>
        <v>0.3660000000000001</v>
      </c>
      <c r="E43" s="6">
        <f t="shared" si="8"/>
        <v>0.373</v>
      </c>
      <c r="F43" s="6">
        <f t="shared" si="8"/>
        <v>0.3839999999999999</v>
      </c>
      <c r="G43" s="6">
        <f t="shared" si="8"/>
        <v>0.3739999999999999</v>
      </c>
      <c r="H43" s="6">
        <f t="shared" si="8"/>
        <v>0.3760000000000001</v>
      </c>
      <c r="I43" s="6">
        <f t="shared" si="8"/>
        <v>0.3790000000000001</v>
      </c>
      <c r="J43" s="6">
        <f t="shared" si="8"/>
        <v>0.3790000000000001</v>
      </c>
      <c r="K43" s="6">
        <f t="shared" si="8"/>
        <v>0.3850000000000001</v>
      </c>
      <c r="L43" s="6">
        <f t="shared" si="8"/>
        <v>0.375</v>
      </c>
      <c r="M43" s="6">
        <f t="shared" si="8"/>
        <v>0.37</v>
      </c>
      <c r="N43">
        <f t="shared" si="4"/>
        <v>0.3761666666666667</v>
      </c>
      <c r="O43" s="14">
        <f t="shared" si="5"/>
        <v>0.005339958006870513</v>
      </c>
      <c r="P43" s="18">
        <f t="shared" si="6"/>
        <v>0.014195723545070038</v>
      </c>
    </row>
    <row r="44" spans="1:16" ht="12.75">
      <c r="A44" s="1">
        <v>4</v>
      </c>
      <c r="B44" s="6">
        <f aca="true" t="shared" si="9" ref="B44:M44">B16-B15</f>
        <v>0.3759999999999999</v>
      </c>
      <c r="C44" s="6">
        <f t="shared" si="9"/>
        <v>0.377</v>
      </c>
      <c r="D44" s="6">
        <f t="shared" si="9"/>
        <v>0.3779999999999999</v>
      </c>
      <c r="E44" s="6">
        <f t="shared" si="9"/>
        <v>0.361</v>
      </c>
      <c r="F44" s="6">
        <f t="shared" si="9"/>
        <v>0.3580000000000001</v>
      </c>
      <c r="G44" s="6">
        <f t="shared" si="9"/>
        <v>0.3780000000000001</v>
      </c>
      <c r="H44" s="6">
        <f t="shared" si="9"/>
        <v>0.3799999999999999</v>
      </c>
      <c r="I44" s="6">
        <f t="shared" si="9"/>
        <v>0.3739999999999999</v>
      </c>
      <c r="J44" s="6">
        <f t="shared" si="9"/>
        <v>0.367</v>
      </c>
      <c r="K44" s="6">
        <f t="shared" si="9"/>
        <v>0.379</v>
      </c>
      <c r="L44" s="6">
        <f t="shared" si="9"/>
        <v>0.371</v>
      </c>
      <c r="M44" s="6">
        <f t="shared" si="9"/>
        <v>0.3720000000000001</v>
      </c>
      <c r="N44">
        <f t="shared" si="4"/>
        <v>0.37258333333333327</v>
      </c>
      <c r="O44" s="14">
        <f t="shared" si="5"/>
        <v>0.0071916407703485905</v>
      </c>
      <c r="P44" s="18">
        <f t="shared" si="6"/>
        <v>0.019302100032248512</v>
      </c>
    </row>
    <row r="45" spans="1:16" ht="12.75">
      <c r="A45" s="1">
        <v>5</v>
      </c>
      <c r="B45" s="6">
        <f aca="true" t="shared" si="10" ref="B45:M45">B17-B16</f>
        <v>0.389</v>
      </c>
      <c r="C45" s="6">
        <f t="shared" si="10"/>
        <v>0.3690000000000002</v>
      </c>
      <c r="D45" s="6">
        <f t="shared" si="10"/>
        <v>0.359</v>
      </c>
      <c r="E45" s="6">
        <f t="shared" si="10"/>
        <v>0.3740000000000001</v>
      </c>
      <c r="F45" s="6">
        <f t="shared" si="10"/>
        <v>0.3720000000000001</v>
      </c>
      <c r="G45" s="6">
        <f t="shared" si="10"/>
        <v>0.3600000000000001</v>
      </c>
      <c r="H45" s="6">
        <f t="shared" si="10"/>
        <v>0.367</v>
      </c>
      <c r="I45" s="6">
        <f t="shared" si="10"/>
        <v>0.379</v>
      </c>
      <c r="J45" s="6">
        <f t="shared" si="10"/>
        <v>0.383</v>
      </c>
      <c r="K45" s="6">
        <f t="shared" si="10"/>
        <v>0.373</v>
      </c>
      <c r="L45" s="6">
        <f t="shared" si="10"/>
        <v>0.3700000000000001</v>
      </c>
      <c r="M45" s="6">
        <f t="shared" si="10"/>
        <v>0.3719999999999999</v>
      </c>
      <c r="N45">
        <f t="shared" si="4"/>
        <v>0.37225</v>
      </c>
      <c r="O45" s="14">
        <f t="shared" si="5"/>
        <v>0.00860364616152587</v>
      </c>
      <c r="P45" s="18">
        <f t="shared" si="6"/>
        <v>0.023112548452722283</v>
      </c>
    </row>
    <row r="46" spans="1:16" ht="12.75">
      <c r="A46" s="1">
        <v>6</v>
      </c>
      <c r="B46" s="6">
        <f aca="true" t="shared" si="11" ref="B46:M46">B18-B17</f>
        <v>0.3799999999999999</v>
      </c>
      <c r="C46" s="6">
        <f t="shared" si="11"/>
        <v>0.3959999999999999</v>
      </c>
      <c r="D46" s="6">
        <f t="shared" si="11"/>
        <v>0.3879999999999999</v>
      </c>
      <c r="E46" s="6">
        <f t="shared" si="11"/>
        <v>0.3719999999999999</v>
      </c>
      <c r="F46" s="6">
        <f t="shared" si="11"/>
        <v>0.3779999999999999</v>
      </c>
      <c r="G46" s="6">
        <f t="shared" si="11"/>
        <v>0.381</v>
      </c>
      <c r="H46" s="6">
        <f t="shared" si="11"/>
        <v>0.375</v>
      </c>
      <c r="I46" s="6">
        <f t="shared" si="11"/>
        <v>0.3739999999999999</v>
      </c>
      <c r="J46" s="6">
        <f t="shared" si="11"/>
        <v>0.3839999999999997</v>
      </c>
      <c r="K46" s="6">
        <f t="shared" si="11"/>
        <v>0.393</v>
      </c>
      <c r="L46" s="6">
        <f t="shared" si="11"/>
        <v>0.3840000000000001</v>
      </c>
      <c r="M46" s="6">
        <f t="shared" si="11"/>
        <v>0.3820000000000001</v>
      </c>
      <c r="N46">
        <f t="shared" si="4"/>
        <v>0.38225</v>
      </c>
      <c r="O46" s="14">
        <f t="shared" si="5"/>
        <v>0.007350015460710853</v>
      </c>
      <c r="P46" s="18">
        <f t="shared" si="6"/>
        <v>0.01922829420722264</v>
      </c>
    </row>
    <row r="47" spans="1:13" ht="12.75">
      <c r="A47" s="1">
        <v>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9" ht="12.75">
      <c r="A48" s="1">
        <v>8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1">
        <v>9</v>
      </c>
      <c r="B49" s="6"/>
      <c r="C49" s="6"/>
      <c r="D49" s="6"/>
      <c r="E49" s="6"/>
      <c r="F49" s="6"/>
      <c r="G49" s="6"/>
      <c r="H49" s="6"/>
      <c r="I49" s="6"/>
    </row>
    <row r="50" spans="1:9" ht="12.75">
      <c r="A50" s="10"/>
      <c r="B50" s="12"/>
      <c r="C50" s="11"/>
      <c r="D50" s="11"/>
      <c r="E50" s="11"/>
      <c r="F50" s="11"/>
      <c r="G50" s="11"/>
      <c r="H50" s="11"/>
      <c r="I50" s="11"/>
    </row>
    <row r="51" ht="12.75">
      <c r="B51" s="4" t="s">
        <v>13</v>
      </c>
    </row>
    <row r="52" spans="1:16" ht="25.5">
      <c r="A52" t="s">
        <v>31</v>
      </c>
      <c r="B52" s="5" t="s">
        <v>14</v>
      </c>
      <c r="N52" t="s">
        <v>17</v>
      </c>
      <c r="O52" s="14" t="s">
        <v>18</v>
      </c>
      <c r="P52" s="14" t="s">
        <v>19</v>
      </c>
    </row>
    <row r="53" spans="1:14" ht="12.7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1" t="s">
        <v>12</v>
      </c>
      <c r="N53" s="9"/>
    </row>
    <row r="54" spans="1:16" ht="12.75">
      <c r="A54" s="1">
        <v>1</v>
      </c>
      <c r="B54" s="7">
        <f aca="true" t="shared" si="12" ref="B54:M54">$K$3</f>
        <v>2.5</v>
      </c>
      <c r="C54" s="6">
        <f t="shared" si="12"/>
        <v>2.5</v>
      </c>
      <c r="D54" s="6">
        <f t="shared" si="12"/>
        <v>2.5</v>
      </c>
      <c r="E54" s="6">
        <f t="shared" si="12"/>
        <v>2.5</v>
      </c>
      <c r="F54" s="6">
        <f t="shared" si="12"/>
        <v>2.5</v>
      </c>
      <c r="G54" s="6">
        <f t="shared" si="12"/>
        <v>2.5</v>
      </c>
      <c r="H54" s="6">
        <f t="shared" si="12"/>
        <v>2.5</v>
      </c>
      <c r="I54" s="6">
        <f t="shared" si="12"/>
        <v>2.5</v>
      </c>
      <c r="J54" s="6">
        <f t="shared" si="12"/>
        <v>2.5</v>
      </c>
      <c r="K54" s="6">
        <f t="shared" si="12"/>
        <v>2.5</v>
      </c>
      <c r="L54" s="6">
        <f t="shared" si="12"/>
        <v>2.5</v>
      </c>
      <c r="M54" s="6">
        <f t="shared" si="12"/>
        <v>2.5</v>
      </c>
      <c r="N54">
        <f aca="true" t="shared" si="13" ref="N54:N59">AVERAGE(B54:M54)</f>
        <v>2.5</v>
      </c>
      <c r="O54" s="14">
        <f aca="true" t="shared" si="14" ref="O54:O59">STDEV(B54:M54)</f>
        <v>0</v>
      </c>
      <c r="P54" s="18">
        <f aca="true" t="shared" si="15" ref="P54:P59">O54/N54</f>
        <v>0</v>
      </c>
    </row>
    <row r="55" spans="1:16" ht="12.75">
      <c r="A55" s="1">
        <v>2</v>
      </c>
      <c r="B55" s="6">
        <f aca="true" t="shared" si="16" ref="B55:M55">B13+$K$3</f>
        <v>2.872</v>
      </c>
      <c r="C55" s="6">
        <f t="shared" si="16"/>
        <v>2.871</v>
      </c>
      <c r="D55" s="6">
        <f t="shared" si="16"/>
        <v>2.864</v>
      </c>
      <c r="E55" s="6">
        <f t="shared" si="16"/>
        <v>2.864</v>
      </c>
      <c r="F55" s="6">
        <f t="shared" si="16"/>
        <v>2.867</v>
      </c>
      <c r="G55" s="6">
        <f t="shared" si="16"/>
        <v>2.874</v>
      </c>
      <c r="H55" s="6">
        <f t="shared" si="16"/>
        <v>2.865</v>
      </c>
      <c r="I55" s="6">
        <f t="shared" si="16"/>
        <v>2.858</v>
      </c>
      <c r="J55" s="6">
        <f t="shared" si="16"/>
        <v>2.87</v>
      </c>
      <c r="K55" s="6">
        <f t="shared" si="16"/>
        <v>2.865</v>
      </c>
      <c r="L55" s="6">
        <f t="shared" si="16"/>
        <v>2.867</v>
      </c>
      <c r="M55" s="6">
        <f t="shared" si="16"/>
        <v>2.8609999999999998</v>
      </c>
      <c r="N55">
        <f t="shared" si="13"/>
        <v>2.8665000000000003</v>
      </c>
      <c r="O55" s="14">
        <f t="shared" si="14"/>
        <v>0.004661252270086266</v>
      </c>
      <c r="P55" s="18">
        <f t="shared" si="15"/>
        <v>0.001626112775191441</v>
      </c>
    </row>
    <row r="56" spans="1:16" ht="12.75">
      <c r="A56" s="1">
        <v>3</v>
      </c>
      <c r="B56" s="6">
        <f aca="true" t="shared" si="17" ref="B56:M56">B14+$K$3</f>
        <v>3.25</v>
      </c>
      <c r="C56" s="6">
        <f t="shared" si="17"/>
        <v>3.252</v>
      </c>
      <c r="D56" s="6">
        <f t="shared" si="17"/>
        <v>3.252</v>
      </c>
      <c r="E56" s="6">
        <f t="shared" si="17"/>
        <v>3.238</v>
      </c>
      <c r="F56" s="6">
        <f t="shared" si="17"/>
        <v>3.242</v>
      </c>
      <c r="G56" s="6">
        <f t="shared" si="17"/>
        <v>3.2560000000000002</v>
      </c>
      <c r="H56" s="6">
        <f t="shared" si="17"/>
        <v>3.2439999999999998</v>
      </c>
      <c r="I56" s="6">
        <f t="shared" si="17"/>
        <v>3.237</v>
      </c>
      <c r="J56" s="6">
        <f t="shared" si="17"/>
        <v>3.239</v>
      </c>
      <c r="K56" s="6">
        <f t="shared" si="17"/>
        <v>3.223</v>
      </c>
      <c r="L56" s="6">
        <f t="shared" si="17"/>
        <v>3.24</v>
      </c>
      <c r="M56" s="6">
        <f t="shared" si="17"/>
        <v>3.237</v>
      </c>
      <c r="N56">
        <f t="shared" si="13"/>
        <v>3.2425</v>
      </c>
      <c r="O56" s="14">
        <f t="shared" si="14"/>
        <v>0.009050364131150188</v>
      </c>
      <c r="P56" s="18">
        <f t="shared" si="15"/>
        <v>0.0027911685832383</v>
      </c>
    </row>
    <row r="57" spans="1:16" ht="12.75">
      <c r="A57" s="1">
        <v>4</v>
      </c>
      <c r="B57" s="6">
        <f aca="true" t="shared" si="18" ref="B57:M57">B15+$K$3</f>
        <v>3.627</v>
      </c>
      <c r="C57" s="6">
        <f t="shared" si="18"/>
        <v>3.628</v>
      </c>
      <c r="D57" s="6">
        <f t="shared" si="18"/>
        <v>3.6180000000000003</v>
      </c>
      <c r="E57" s="6">
        <f t="shared" si="18"/>
        <v>3.6109999999999998</v>
      </c>
      <c r="F57" s="6">
        <f t="shared" si="18"/>
        <v>3.626</v>
      </c>
      <c r="G57" s="6">
        <f t="shared" si="18"/>
        <v>3.63</v>
      </c>
      <c r="H57" s="6">
        <f t="shared" si="18"/>
        <v>3.62</v>
      </c>
      <c r="I57" s="6">
        <f t="shared" si="18"/>
        <v>3.616</v>
      </c>
      <c r="J57" s="6">
        <f t="shared" si="18"/>
        <v>3.6180000000000003</v>
      </c>
      <c r="K57" s="6">
        <f t="shared" si="18"/>
        <v>3.608</v>
      </c>
      <c r="L57" s="6">
        <f t="shared" si="18"/>
        <v>3.615</v>
      </c>
      <c r="M57" s="6">
        <f t="shared" si="18"/>
        <v>3.607</v>
      </c>
      <c r="N57">
        <f t="shared" si="13"/>
        <v>3.6186666666666665</v>
      </c>
      <c r="O57" s="14">
        <f t="shared" si="14"/>
        <v>0.00780830948226252</v>
      </c>
      <c r="P57" s="18">
        <f t="shared" si="15"/>
        <v>0.002157786334449849</v>
      </c>
    </row>
    <row r="58" spans="1:16" ht="12.75">
      <c r="A58" s="1">
        <v>5</v>
      </c>
      <c r="B58" s="6">
        <f aca="true" t="shared" si="19" ref="B58:M58">B16+$K$3</f>
        <v>4.003</v>
      </c>
      <c r="C58" s="6">
        <f t="shared" si="19"/>
        <v>4.005</v>
      </c>
      <c r="D58" s="6">
        <f t="shared" si="19"/>
        <v>3.996</v>
      </c>
      <c r="E58" s="6">
        <f t="shared" si="19"/>
        <v>3.972</v>
      </c>
      <c r="F58" s="6">
        <f t="shared" si="19"/>
        <v>3.984</v>
      </c>
      <c r="G58" s="6">
        <f t="shared" si="19"/>
        <v>4.008</v>
      </c>
      <c r="H58" s="6">
        <f t="shared" si="19"/>
        <v>4</v>
      </c>
      <c r="I58" s="6">
        <f t="shared" si="19"/>
        <v>3.99</v>
      </c>
      <c r="J58" s="6">
        <f t="shared" si="19"/>
        <v>3.9850000000000003</v>
      </c>
      <c r="K58" s="6">
        <f t="shared" si="19"/>
        <v>3.987</v>
      </c>
      <c r="L58" s="6">
        <f t="shared" si="19"/>
        <v>3.9859999999999998</v>
      </c>
      <c r="M58" s="6">
        <f t="shared" si="19"/>
        <v>3.979</v>
      </c>
      <c r="N58">
        <f t="shared" si="13"/>
        <v>3.9912499999999995</v>
      </c>
      <c r="O58" s="14">
        <f t="shared" si="14"/>
        <v>0.011144709303350254</v>
      </c>
      <c r="P58" s="18">
        <f t="shared" si="15"/>
        <v>0.0027922854502600075</v>
      </c>
    </row>
    <row r="59" spans="1:16" ht="12.75">
      <c r="A59" s="1">
        <v>6</v>
      </c>
      <c r="B59" s="6">
        <f aca="true" t="shared" si="20" ref="B59:M59">B17+$K$3</f>
        <v>4.3919999999999995</v>
      </c>
      <c r="C59" s="6">
        <f t="shared" si="20"/>
        <v>4.3740000000000006</v>
      </c>
      <c r="D59" s="6">
        <f t="shared" si="20"/>
        <v>4.355</v>
      </c>
      <c r="E59" s="6">
        <f t="shared" si="20"/>
        <v>4.346</v>
      </c>
      <c r="F59" s="6">
        <f t="shared" si="20"/>
        <v>4.356</v>
      </c>
      <c r="G59" s="6">
        <f t="shared" si="20"/>
        <v>4.368</v>
      </c>
      <c r="H59" s="6">
        <f t="shared" si="20"/>
        <v>4.367</v>
      </c>
      <c r="I59" s="6">
        <f t="shared" si="20"/>
        <v>4.369</v>
      </c>
      <c r="J59" s="6">
        <f t="shared" si="20"/>
        <v>4.368</v>
      </c>
      <c r="K59" s="6">
        <f t="shared" si="20"/>
        <v>4.36</v>
      </c>
      <c r="L59" s="6">
        <f t="shared" si="20"/>
        <v>4.356</v>
      </c>
      <c r="M59" s="6">
        <f t="shared" si="20"/>
        <v>4.351</v>
      </c>
      <c r="N59">
        <f t="shared" si="13"/>
        <v>4.363500000000001</v>
      </c>
      <c r="O59" s="14">
        <f t="shared" si="14"/>
        <v>0.012302992983875806</v>
      </c>
      <c r="P59" s="18">
        <f t="shared" si="15"/>
        <v>0.0028195240022632754</v>
      </c>
    </row>
    <row r="60" spans="1:13" ht="12.75">
      <c r="A60" s="1">
        <v>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9" ht="12.75">
      <c r="A61" s="1">
        <v>8</v>
      </c>
      <c r="B61" s="6"/>
      <c r="C61" s="6"/>
      <c r="D61" s="6"/>
      <c r="E61" s="6"/>
      <c r="F61" s="6"/>
      <c r="G61" s="6"/>
      <c r="H61" s="6"/>
      <c r="I61" s="6"/>
    </row>
    <row r="62" spans="1:9" ht="12.75">
      <c r="A62" s="1">
        <v>9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10"/>
      <c r="B63" s="12"/>
      <c r="C63" s="11"/>
      <c r="D63" s="11"/>
      <c r="E63" s="11"/>
      <c r="F63" s="11"/>
      <c r="G63" s="11"/>
      <c r="H63" s="11"/>
      <c r="I63" s="11"/>
    </row>
    <row r="64" ht="12.75">
      <c r="B64" s="4" t="s">
        <v>13</v>
      </c>
    </row>
    <row r="65" spans="1:16" ht="25.5">
      <c r="A65" t="s">
        <v>32</v>
      </c>
      <c r="B65" s="5" t="s">
        <v>14</v>
      </c>
      <c r="N65" t="s">
        <v>17</v>
      </c>
      <c r="O65" s="14" t="s">
        <v>18</v>
      </c>
      <c r="P65" s="14" t="s">
        <v>19</v>
      </c>
    </row>
    <row r="66" spans="1:14" ht="12.7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9"/>
    </row>
    <row r="67" spans="1:16" ht="12.75">
      <c r="A67" s="1">
        <v>1</v>
      </c>
      <c r="B67" s="7">
        <f aca="true" t="shared" si="21" ref="B67:M67">B54+B41/2</f>
        <v>2.686</v>
      </c>
      <c r="C67" s="6">
        <f t="shared" si="21"/>
        <v>2.6855</v>
      </c>
      <c r="D67" s="6">
        <f t="shared" si="21"/>
        <v>2.682</v>
      </c>
      <c r="E67" s="6">
        <f t="shared" si="21"/>
        <v>2.682</v>
      </c>
      <c r="F67" s="6">
        <f t="shared" si="21"/>
        <v>2.6835</v>
      </c>
      <c r="G67" s="6">
        <f t="shared" si="21"/>
        <v>2.687</v>
      </c>
      <c r="H67" s="6">
        <f t="shared" si="21"/>
        <v>2.6825</v>
      </c>
      <c r="I67" s="6">
        <f t="shared" si="21"/>
        <v>2.679</v>
      </c>
      <c r="J67" s="6">
        <f t="shared" si="21"/>
        <v>2.685</v>
      </c>
      <c r="K67" s="6">
        <f t="shared" si="21"/>
        <v>2.6825</v>
      </c>
      <c r="L67" s="6">
        <f t="shared" si="21"/>
        <v>2.6835</v>
      </c>
      <c r="M67" s="6">
        <f t="shared" si="21"/>
        <v>2.6805</v>
      </c>
      <c r="N67">
        <f aca="true" t="shared" si="22" ref="N67:N72">AVERAGE(B67:M67)</f>
        <v>2.6832499999999997</v>
      </c>
      <c r="O67" s="14">
        <f aca="true" t="shared" si="23" ref="O67:O72">STDEV(B67:M67)</f>
        <v>0.002330626135805313</v>
      </c>
      <c r="P67" s="18">
        <f aca="true" t="shared" si="24" ref="P67:P72">O67/N67</f>
        <v>0.0008685832985392017</v>
      </c>
    </row>
    <row r="68" spans="1:16" ht="12.75">
      <c r="A68" s="1">
        <v>2</v>
      </c>
      <c r="B68" s="6">
        <f aca="true" t="shared" si="25" ref="B68:M68">B55+B42/2</f>
        <v>3.061</v>
      </c>
      <c r="C68" s="6">
        <f t="shared" si="25"/>
        <v>3.0615</v>
      </c>
      <c r="D68" s="6">
        <f t="shared" si="25"/>
        <v>3.058</v>
      </c>
      <c r="E68" s="6">
        <f t="shared" si="25"/>
        <v>3.0509999999999997</v>
      </c>
      <c r="F68" s="6">
        <f t="shared" si="25"/>
        <v>3.0545</v>
      </c>
      <c r="G68" s="6">
        <f t="shared" si="25"/>
        <v>3.065</v>
      </c>
      <c r="H68" s="6">
        <f t="shared" si="25"/>
        <v>3.0545</v>
      </c>
      <c r="I68" s="6">
        <f t="shared" si="25"/>
        <v>3.0475000000000003</v>
      </c>
      <c r="J68" s="6">
        <f t="shared" si="25"/>
        <v>3.0545</v>
      </c>
      <c r="K68" s="6">
        <f t="shared" si="25"/>
        <v>3.044</v>
      </c>
      <c r="L68" s="6">
        <f t="shared" si="25"/>
        <v>3.0535</v>
      </c>
      <c r="M68" s="6">
        <f t="shared" si="25"/>
        <v>3.049</v>
      </c>
      <c r="N68">
        <f t="shared" si="22"/>
        <v>3.0545000000000004</v>
      </c>
      <c r="O68" s="14">
        <f t="shared" si="23"/>
        <v>0.006153343510731086</v>
      </c>
      <c r="P68" s="18">
        <f t="shared" si="24"/>
        <v>0.0020145174368083434</v>
      </c>
    </row>
    <row r="69" spans="1:16" ht="12.75">
      <c r="A69" s="1">
        <v>3</v>
      </c>
      <c r="B69" s="6">
        <f aca="true" t="shared" si="26" ref="B69:M69">B56+B43/2</f>
        <v>3.4385</v>
      </c>
      <c r="C69" s="6">
        <f t="shared" si="26"/>
        <v>3.4399999999999995</v>
      </c>
      <c r="D69" s="6">
        <f t="shared" si="26"/>
        <v>3.4349999999999996</v>
      </c>
      <c r="E69" s="6">
        <f t="shared" si="26"/>
        <v>3.4245</v>
      </c>
      <c r="F69" s="6">
        <f t="shared" si="26"/>
        <v>3.434</v>
      </c>
      <c r="G69" s="6">
        <f t="shared" si="26"/>
        <v>3.443</v>
      </c>
      <c r="H69" s="6">
        <f t="shared" si="26"/>
        <v>3.432</v>
      </c>
      <c r="I69" s="6">
        <f t="shared" si="26"/>
        <v>3.4265000000000003</v>
      </c>
      <c r="J69" s="6">
        <f t="shared" si="26"/>
        <v>3.4285</v>
      </c>
      <c r="K69" s="6">
        <f t="shared" si="26"/>
        <v>3.4154999999999998</v>
      </c>
      <c r="L69" s="6">
        <f t="shared" si="26"/>
        <v>3.4275</v>
      </c>
      <c r="M69" s="6">
        <f t="shared" si="26"/>
        <v>3.422</v>
      </c>
      <c r="N69">
        <f t="shared" si="22"/>
        <v>3.430583333333333</v>
      </c>
      <c r="O69" s="14">
        <f t="shared" si="23"/>
        <v>0.008019389382216083</v>
      </c>
      <c r="P69" s="18">
        <f t="shared" si="24"/>
        <v>0.002337616843262638</v>
      </c>
    </row>
    <row r="70" spans="1:16" ht="12.75">
      <c r="A70" s="1">
        <v>4</v>
      </c>
      <c r="B70" s="6">
        <f aca="true" t="shared" si="27" ref="B70:M70">B57+B44/2</f>
        <v>3.8149999999999995</v>
      </c>
      <c r="C70" s="6">
        <f t="shared" si="27"/>
        <v>3.8165</v>
      </c>
      <c r="D70" s="6">
        <f t="shared" si="27"/>
        <v>3.8070000000000004</v>
      </c>
      <c r="E70" s="6">
        <f t="shared" si="27"/>
        <v>3.7914999999999996</v>
      </c>
      <c r="F70" s="6">
        <f t="shared" si="27"/>
        <v>3.8049999999999997</v>
      </c>
      <c r="G70" s="6">
        <f t="shared" si="27"/>
        <v>3.819</v>
      </c>
      <c r="H70" s="6">
        <f t="shared" si="27"/>
        <v>3.81</v>
      </c>
      <c r="I70" s="6">
        <f t="shared" si="27"/>
        <v>3.803</v>
      </c>
      <c r="J70" s="6">
        <f t="shared" si="27"/>
        <v>3.8015000000000003</v>
      </c>
      <c r="K70" s="6">
        <f t="shared" si="27"/>
        <v>3.7975000000000003</v>
      </c>
      <c r="L70" s="6">
        <f t="shared" si="27"/>
        <v>3.8005000000000004</v>
      </c>
      <c r="M70" s="6">
        <f t="shared" si="27"/>
        <v>3.793</v>
      </c>
      <c r="N70">
        <f t="shared" si="22"/>
        <v>3.804958333333333</v>
      </c>
      <c r="O70" s="14">
        <f t="shared" si="23"/>
        <v>0.008925088065516389</v>
      </c>
      <c r="P70" s="18">
        <f t="shared" si="24"/>
        <v>0.002345646728198878</v>
      </c>
    </row>
    <row r="71" spans="1:16" ht="12.75">
      <c r="A71" s="1">
        <v>5</v>
      </c>
      <c r="B71" s="6">
        <f aca="true" t="shared" si="28" ref="B71:M71">B58+B45/2</f>
        <v>4.1975</v>
      </c>
      <c r="C71" s="6">
        <f t="shared" si="28"/>
        <v>4.1895</v>
      </c>
      <c r="D71" s="6">
        <f t="shared" si="28"/>
        <v>4.1754999999999995</v>
      </c>
      <c r="E71" s="6">
        <f t="shared" si="28"/>
        <v>4.159</v>
      </c>
      <c r="F71" s="6">
        <f t="shared" si="28"/>
        <v>4.17</v>
      </c>
      <c r="G71" s="6">
        <f t="shared" si="28"/>
        <v>4.188</v>
      </c>
      <c r="H71" s="6">
        <f t="shared" si="28"/>
        <v>4.1835</v>
      </c>
      <c r="I71" s="6">
        <f t="shared" si="28"/>
        <v>4.1795</v>
      </c>
      <c r="J71" s="6">
        <f t="shared" si="28"/>
        <v>4.176500000000001</v>
      </c>
      <c r="K71" s="6">
        <f t="shared" si="28"/>
        <v>4.1735</v>
      </c>
      <c r="L71" s="6">
        <f t="shared" si="28"/>
        <v>4.170999999999999</v>
      </c>
      <c r="M71" s="6">
        <f t="shared" si="28"/>
        <v>4.165</v>
      </c>
      <c r="N71">
        <f t="shared" si="22"/>
        <v>4.177375</v>
      </c>
      <c r="O71" s="14">
        <f t="shared" si="23"/>
        <v>0.010921465519517127</v>
      </c>
      <c r="P71" s="18">
        <f t="shared" si="24"/>
        <v>0.002614432632817769</v>
      </c>
    </row>
    <row r="72" spans="1:16" ht="12.75">
      <c r="A72" s="1">
        <v>6</v>
      </c>
      <c r="B72" s="6">
        <f aca="true" t="shared" si="29" ref="B72:M72">B59+B46/2</f>
        <v>4.581999999999999</v>
      </c>
      <c r="C72" s="6">
        <f t="shared" si="29"/>
        <v>4.572000000000001</v>
      </c>
      <c r="D72" s="6">
        <f t="shared" si="29"/>
        <v>4.549</v>
      </c>
      <c r="E72" s="6">
        <f t="shared" si="29"/>
        <v>4.532</v>
      </c>
      <c r="F72" s="6">
        <f t="shared" si="29"/>
        <v>4.545</v>
      </c>
      <c r="G72" s="6">
        <f t="shared" si="29"/>
        <v>4.5585</v>
      </c>
      <c r="H72" s="6">
        <f t="shared" si="29"/>
        <v>4.5545</v>
      </c>
      <c r="I72" s="6">
        <f t="shared" si="29"/>
        <v>4.556</v>
      </c>
      <c r="J72" s="6">
        <f t="shared" si="29"/>
        <v>4.5600000000000005</v>
      </c>
      <c r="K72" s="6">
        <f t="shared" si="29"/>
        <v>4.556500000000001</v>
      </c>
      <c r="L72" s="6">
        <f t="shared" si="29"/>
        <v>4.548</v>
      </c>
      <c r="M72" s="6">
        <f t="shared" si="29"/>
        <v>4.542</v>
      </c>
      <c r="N72">
        <f t="shared" si="22"/>
        <v>4.554625000000001</v>
      </c>
      <c r="O72" s="14">
        <f t="shared" si="23"/>
        <v>0.013280411069508622</v>
      </c>
      <c r="P72" s="18">
        <f t="shared" si="24"/>
        <v>0.002915807793069379</v>
      </c>
    </row>
    <row r="73" spans="1:13" ht="12.75">
      <c r="A73" s="1">
        <v>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9" ht="12.75">
      <c r="A74" s="1">
        <v>8</v>
      </c>
      <c r="B74" s="6"/>
      <c r="C74" s="6"/>
      <c r="D74" s="6"/>
      <c r="E74" s="6"/>
      <c r="F74" s="6"/>
      <c r="G74" s="6"/>
      <c r="H74" s="6"/>
      <c r="I74" s="6"/>
    </row>
    <row r="75" spans="1:9" ht="12.75">
      <c r="A75" s="1">
        <v>9</v>
      </c>
      <c r="B75" s="6"/>
      <c r="C75" s="6"/>
      <c r="D75" s="6"/>
      <c r="E75" s="6"/>
      <c r="F75" s="6"/>
      <c r="G75" s="6"/>
      <c r="H75" s="6"/>
      <c r="I75" s="6"/>
    </row>
    <row r="77" ht="12.75">
      <c r="B77" s="4" t="s">
        <v>13</v>
      </c>
    </row>
    <row r="78" spans="1:16" ht="25.5">
      <c r="A78" t="s">
        <v>27</v>
      </c>
      <c r="B78" s="5" t="s">
        <v>14</v>
      </c>
      <c r="N78" t="s">
        <v>17</v>
      </c>
      <c r="O78" s="14" t="s">
        <v>18</v>
      </c>
      <c r="P78" s="14" t="s">
        <v>19</v>
      </c>
    </row>
    <row r="79" spans="1:14" ht="12.7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3"/>
    </row>
    <row r="80" spans="1:16" ht="12.75">
      <c r="A80" s="1">
        <v>1</v>
      </c>
      <c r="B80" s="15">
        <f aca="true" t="shared" si="30" ref="B80:M80">(B28-$N$27)</f>
        <v>0.11000000000000004</v>
      </c>
      <c r="C80" s="15">
        <f t="shared" si="30"/>
        <v>0.08500000000000002</v>
      </c>
      <c r="D80" s="15">
        <f t="shared" si="30"/>
        <v>0.06000000000000005</v>
      </c>
      <c r="E80" s="15">
        <f t="shared" si="30"/>
        <v>0.05700000000000005</v>
      </c>
      <c r="F80" s="15">
        <f t="shared" si="30"/>
        <v>0.05900000000000005</v>
      </c>
      <c r="G80" s="15">
        <f t="shared" si="30"/>
        <v>0.049000000000000044</v>
      </c>
      <c r="H80" s="15">
        <f t="shared" si="30"/>
        <v>0.03400000000000003</v>
      </c>
      <c r="I80" s="15">
        <f t="shared" si="30"/>
        <v>0.029000000000000026</v>
      </c>
      <c r="J80" s="15">
        <f t="shared" si="30"/>
        <v>0.016000000000000014</v>
      </c>
      <c r="K80" s="15">
        <f t="shared" si="30"/>
        <v>0.040000000000000036</v>
      </c>
      <c r="L80" s="15">
        <f t="shared" si="30"/>
        <v>0.04600000000000004</v>
      </c>
      <c r="M80" s="15">
        <f t="shared" si="30"/>
        <v>0.065</v>
      </c>
      <c r="N80">
        <f aca="true" t="shared" si="31" ref="N80:N85">AVERAGE(B80:M80)</f>
        <v>0.054166666666666696</v>
      </c>
      <c r="O80" s="14">
        <f aca="true" t="shared" si="32" ref="O80:O85">STDEV(B80:M80)</f>
        <v>0.025301215685249512</v>
      </c>
      <c r="P80" s="18">
        <f aca="true" t="shared" si="33" ref="P80:P85">O80/N80</f>
        <v>0.4670993664969138</v>
      </c>
    </row>
    <row r="81" spans="1:16" ht="12.75">
      <c r="A81" s="1">
        <v>2</v>
      </c>
      <c r="B81" s="15">
        <f aca="true" t="shared" si="34" ref="B81:M81">(B29-$N$27)</f>
        <v>0.05400000000000005</v>
      </c>
      <c r="C81" s="15">
        <f t="shared" si="34"/>
        <v>0.051000000000000045</v>
      </c>
      <c r="D81" s="15">
        <f t="shared" si="34"/>
        <v>0.03400000000000003</v>
      </c>
      <c r="E81" s="15">
        <f t="shared" si="34"/>
        <v>0.038000000000000034</v>
      </c>
      <c r="F81" s="15">
        <f t="shared" si="34"/>
        <v>0.05400000000000005</v>
      </c>
      <c r="G81" s="15">
        <f t="shared" si="34"/>
        <v>0.049000000000000044</v>
      </c>
      <c r="H81" s="15">
        <f t="shared" si="34"/>
        <v>0.03700000000000003</v>
      </c>
      <c r="I81" s="15">
        <f t="shared" si="34"/>
        <v>0.03400000000000003</v>
      </c>
      <c r="J81" s="15">
        <f t="shared" si="34"/>
        <v>0.017000000000000015</v>
      </c>
      <c r="K81" s="15">
        <f t="shared" si="34"/>
        <v>0.03500000000000003</v>
      </c>
      <c r="L81" s="15">
        <f t="shared" si="34"/>
        <v>0.03700000000000003</v>
      </c>
      <c r="M81" s="15">
        <f t="shared" si="34"/>
        <v>0.03700000000000003</v>
      </c>
      <c r="N81">
        <f t="shared" si="31"/>
        <v>0.039750000000000035</v>
      </c>
      <c r="O81" s="14">
        <f t="shared" si="32"/>
        <v>0.010661101768067456</v>
      </c>
      <c r="P81" s="18">
        <f t="shared" si="33"/>
        <v>0.26820381806458987</v>
      </c>
    </row>
    <row r="82" spans="1:16" ht="12.75">
      <c r="A82" s="1">
        <v>3</v>
      </c>
      <c r="B82" s="15">
        <f aca="true" t="shared" si="35" ref="B82:M82">(B30-$N$27)</f>
        <v>0.040000000000000036</v>
      </c>
      <c r="C82" s="15">
        <f t="shared" si="35"/>
        <v>0.030000000000000027</v>
      </c>
      <c r="D82" s="15">
        <f t="shared" si="35"/>
        <v>0.027000000000000024</v>
      </c>
      <c r="E82" s="15">
        <f t="shared" si="35"/>
        <v>0.039000000000000035</v>
      </c>
      <c r="F82" s="15">
        <f t="shared" si="35"/>
        <v>0.04800000000000004</v>
      </c>
      <c r="G82" s="15">
        <f t="shared" si="35"/>
        <v>0.05300000000000005</v>
      </c>
      <c r="H82" s="15">
        <f t="shared" si="35"/>
        <v>0.038000000000000034</v>
      </c>
      <c r="I82" s="15">
        <f t="shared" si="35"/>
        <v>0.028000000000000025</v>
      </c>
      <c r="J82" s="15">
        <f t="shared" si="35"/>
        <v>0.028000000000000025</v>
      </c>
      <c r="K82" s="15">
        <f t="shared" si="35"/>
        <v>0.04200000000000004</v>
      </c>
      <c r="L82" s="15">
        <f t="shared" si="35"/>
        <v>0.039000000000000035</v>
      </c>
      <c r="M82" s="15">
        <f t="shared" si="35"/>
        <v>0.03300000000000003</v>
      </c>
      <c r="N82">
        <f t="shared" si="31"/>
        <v>0.037083333333333364</v>
      </c>
      <c r="O82" s="14">
        <f t="shared" si="32"/>
        <v>0.008240237566448885</v>
      </c>
      <c r="P82" s="18">
        <f t="shared" si="33"/>
        <v>0.22220865347727312</v>
      </c>
    </row>
    <row r="83" spans="1:16" ht="12.75">
      <c r="A83" s="1">
        <v>4</v>
      </c>
      <c r="B83" s="15">
        <f aca="true" t="shared" si="36" ref="B83:M83">(B31-$N$27)</f>
        <v>0.028000000000000025</v>
      </c>
      <c r="C83" s="15">
        <f t="shared" si="36"/>
        <v>0.03500000000000003</v>
      </c>
      <c r="D83" s="15">
        <f t="shared" si="36"/>
        <v>0.03200000000000003</v>
      </c>
      <c r="E83" s="15">
        <f t="shared" si="36"/>
        <v>0.029000000000000026</v>
      </c>
      <c r="F83" s="15">
        <f t="shared" si="36"/>
        <v>0.03400000000000003</v>
      </c>
      <c r="G83" s="15">
        <f t="shared" si="36"/>
        <v>0.03300000000000003</v>
      </c>
      <c r="H83" s="15">
        <f t="shared" si="36"/>
        <v>0.025000000000000022</v>
      </c>
      <c r="I83" s="15">
        <f t="shared" si="36"/>
        <v>0.02200000000000002</v>
      </c>
      <c r="J83" s="15">
        <f t="shared" si="36"/>
        <v>0.017000000000000015</v>
      </c>
      <c r="K83" s="15">
        <f t="shared" si="36"/>
        <v>0.031000000000000028</v>
      </c>
      <c r="L83" s="15">
        <f t="shared" si="36"/>
        <v>0.029000000000000026</v>
      </c>
      <c r="M83" s="15">
        <f t="shared" si="36"/>
        <v>0.03700000000000003</v>
      </c>
      <c r="N83">
        <f t="shared" si="31"/>
        <v>0.02933333333333336</v>
      </c>
      <c r="O83" s="14">
        <f t="shared" si="32"/>
        <v>0.005741924500522179</v>
      </c>
      <c r="P83" s="18">
        <f t="shared" si="33"/>
        <v>0.19574742615416502</v>
      </c>
    </row>
    <row r="84" spans="1:16" ht="12.75">
      <c r="A84" s="1">
        <v>5</v>
      </c>
      <c r="B84" s="15">
        <f aca="true" t="shared" si="37" ref="B84:M84">(B32-$N$27)</f>
        <v>0.02400000000000002</v>
      </c>
      <c r="C84" s="15">
        <f t="shared" si="37"/>
        <v>0.020000000000000018</v>
      </c>
      <c r="D84" s="15">
        <f t="shared" si="37"/>
        <v>0.02100000000000002</v>
      </c>
      <c r="E84" s="15">
        <f t="shared" si="37"/>
        <v>0.029000000000000026</v>
      </c>
      <c r="F84" s="15">
        <f t="shared" si="37"/>
        <v>0.03300000000000003</v>
      </c>
      <c r="G84" s="15">
        <f t="shared" si="37"/>
        <v>0.029000000000000026</v>
      </c>
      <c r="H84" s="15">
        <f t="shared" si="37"/>
        <v>0.02300000000000002</v>
      </c>
      <c r="I84" s="15">
        <f t="shared" si="37"/>
        <v>0.016000000000000014</v>
      </c>
      <c r="J84" s="15">
        <f t="shared" si="37"/>
        <v>0.017000000000000015</v>
      </c>
      <c r="K84" s="15">
        <f t="shared" si="37"/>
        <v>0.027000000000000024</v>
      </c>
      <c r="L84" s="15">
        <f t="shared" si="37"/>
        <v>0.027000000000000024</v>
      </c>
      <c r="M84" s="15">
        <f t="shared" si="37"/>
        <v>0.025000000000000022</v>
      </c>
      <c r="N84">
        <f t="shared" si="31"/>
        <v>0.02425000000000002</v>
      </c>
      <c r="O84" s="14">
        <f t="shared" si="32"/>
        <v>0.005119037551585802</v>
      </c>
      <c r="P84" s="18">
        <f t="shared" si="33"/>
        <v>0.2110943320241566</v>
      </c>
    </row>
    <row r="85" spans="1:16" ht="12.75">
      <c r="A85" s="1">
        <v>6</v>
      </c>
      <c r="B85" s="15">
        <f aca="true" t="shared" si="38" ref="B85:M85">(B33-$N$27)</f>
        <v>0.02100000000000002</v>
      </c>
      <c r="C85" s="15">
        <f t="shared" si="38"/>
        <v>0.028000000000000025</v>
      </c>
      <c r="D85" s="15">
        <f t="shared" si="38"/>
        <v>0.02400000000000002</v>
      </c>
      <c r="E85" s="15">
        <f t="shared" si="38"/>
        <v>0.02200000000000002</v>
      </c>
      <c r="F85" s="15">
        <f t="shared" si="38"/>
        <v>0.03300000000000003</v>
      </c>
      <c r="G85" s="15">
        <f t="shared" si="38"/>
        <v>0.028000000000000025</v>
      </c>
      <c r="H85" s="15">
        <f t="shared" si="38"/>
        <v>0.018000000000000016</v>
      </c>
      <c r="I85" s="15">
        <f t="shared" si="38"/>
        <v>0.018000000000000016</v>
      </c>
      <c r="J85" s="15">
        <f t="shared" si="38"/>
        <v>0.01200000000000001</v>
      </c>
      <c r="K85" s="15">
        <f t="shared" si="38"/>
        <v>0.015000000000000013</v>
      </c>
      <c r="L85" s="15">
        <f t="shared" si="38"/>
        <v>0.025000000000000022</v>
      </c>
      <c r="M85" s="15">
        <f t="shared" si="38"/>
        <v>0.025000000000000022</v>
      </c>
      <c r="N85">
        <f t="shared" si="31"/>
        <v>0.022416666666666685</v>
      </c>
      <c r="O85" s="14">
        <f t="shared" si="32"/>
        <v>0.005991787308601262</v>
      </c>
      <c r="P85" s="18">
        <f t="shared" si="33"/>
        <v>0.26729162714949845</v>
      </c>
    </row>
    <row r="86" spans="1:13" ht="12.75">
      <c r="A86" s="1">
        <v>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9" ht="12.75">
      <c r="A87" s="1">
        <v>8</v>
      </c>
      <c r="B87" s="6"/>
      <c r="C87" s="6"/>
      <c r="D87" s="6"/>
      <c r="E87" s="6"/>
      <c r="F87" s="6"/>
      <c r="G87" s="6"/>
      <c r="H87" s="6"/>
      <c r="I87" s="6"/>
    </row>
    <row r="88" spans="1:9" ht="12.75">
      <c r="A88" s="8"/>
      <c r="B88" s="6"/>
      <c r="C88" s="6"/>
      <c r="D88" s="6"/>
      <c r="E88" s="6"/>
      <c r="F88" s="6"/>
      <c r="G88" s="2"/>
      <c r="H88" s="2"/>
      <c r="I88" s="2"/>
    </row>
    <row r="89" spans="1:9" ht="12.75">
      <c r="A89" s="10"/>
      <c r="B89" s="12"/>
      <c r="C89" s="11"/>
      <c r="D89" s="11"/>
      <c r="E89" s="11"/>
      <c r="F89" s="11"/>
      <c r="G89" s="11"/>
      <c r="H89" s="11"/>
      <c r="I89" s="11"/>
    </row>
    <row r="90" ht="12.75">
      <c r="B90" s="4" t="s">
        <v>13</v>
      </c>
    </row>
    <row r="91" spans="1:16" ht="25.5">
      <c r="A91" t="s">
        <v>33</v>
      </c>
      <c r="B91" s="5" t="s">
        <v>14</v>
      </c>
      <c r="N91" t="s">
        <v>17</v>
      </c>
      <c r="O91" s="14" t="s">
        <v>18</v>
      </c>
      <c r="P91" s="14" t="s">
        <v>19</v>
      </c>
    </row>
    <row r="92" spans="1:14" ht="12.7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9"/>
    </row>
    <row r="93" spans="1:16" ht="12.75">
      <c r="A93" s="1">
        <v>1</v>
      </c>
      <c r="B93" s="7">
        <f aca="true" t="shared" si="39" ref="B93:M93">$K$1*$K$2/B67</f>
        <v>0.048166418466120624</v>
      </c>
      <c r="C93" s="6">
        <f t="shared" si="39"/>
        <v>0.048175386334016</v>
      </c>
      <c r="D93" s="6">
        <f t="shared" si="39"/>
        <v>0.04823825503355705</v>
      </c>
      <c r="E93" s="6">
        <f t="shared" si="39"/>
        <v>0.04823825503355705</v>
      </c>
      <c r="F93" s="6">
        <f t="shared" si="39"/>
        <v>0.048211291224147565</v>
      </c>
      <c r="G93" s="6">
        <f t="shared" si="39"/>
        <v>0.04814849274283588</v>
      </c>
      <c r="H93" s="6">
        <f t="shared" si="39"/>
        <v>0.04822926374650512</v>
      </c>
      <c r="I93" s="6">
        <f t="shared" si="39"/>
        <v>0.04829227323628219</v>
      </c>
      <c r="J93" s="6">
        <f t="shared" si="39"/>
        <v>0.04818435754189944</v>
      </c>
      <c r="K93" s="6">
        <f t="shared" si="39"/>
        <v>0.04822926374650512</v>
      </c>
      <c r="L93" s="6">
        <f t="shared" si="39"/>
        <v>0.048211291224147565</v>
      </c>
      <c r="M93" s="6">
        <f t="shared" si="39"/>
        <v>0.048265249020705094</v>
      </c>
      <c r="N93">
        <f aca="true" t="shared" si="40" ref="N93:N98">AVERAGE(B93:M93)</f>
        <v>0.04821581644585655</v>
      </c>
      <c r="O93" s="14">
        <f aca="true" t="shared" si="41" ref="O93:O98">STDEV(B93:M93)</f>
        <v>4.188264310516179E-05</v>
      </c>
      <c r="P93" s="18">
        <f aca="true" t="shared" si="42" ref="P93:P98">O93/N93</f>
        <v>0.0008686494638578499</v>
      </c>
    </row>
    <row r="94" spans="1:16" ht="12.75">
      <c r="A94" s="1">
        <v>2</v>
      </c>
      <c r="B94" s="6">
        <f aca="true" t="shared" si="43" ref="B94:M94">$K$1*$K$2/B68</f>
        <v>0.042265599477294996</v>
      </c>
      <c r="C94" s="6">
        <f t="shared" si="43"/>
        <v>0.04225869671729544</v>
      </c>
      <c r="D94" s="6">
        <f t="shared" si="43"/>
        <v>0.042307063440156965</v>
      </c>
      <c r="E94" s="6">
        <f t="shared" si="43"/>
        <v>0.042404129793510326</v>
      </c>
      <c r="F94" s="6">
        <f t="shared" si="43"/>
        <v>0.04235554100507448</v>
      </c>
      <c r="G94" s="6">
        <f t="shared" si="43"/>
        <v>0.04221044045676998</v>
      </c>
      <c r="H94" s="6">
        <f t="shared" si="43"/>
        <v>0.04235554100507448</v>
      </c>
      <c r="I94" s="6">
        <f t="shared" si="43"/>
        <v>0.042452830188679236</v>
      </c>
      <c r="J94" s="6">
        <f t="shared" si="43"/>
        <v>0.04235554100507448</v>
      </c>
      <c r="K94" s="6">
        <f t="shared" si="43"/>
        <v>0.042501642575558475</v>
      </c>
      <c r="L94" s="6">
        <f t="shared" si="43"/>
        <v>0.042369412149991806</v>
      </c>
      <c r="M94" s="6">
        <f t="shared" si="43"/>
        <v>0.0424319448999672</v>
      </c>
      <c r="N94">
        <f t="shared" si="40"/>
        <v>0.04235569855953732</v>
      </c>
      <c r="O94" s="14">
        <f t="shared" si="41"/>
        <v>8.531968138741364E-05</v>
      </c>
      <c r="P94" s="18">
        <f t="shared" si="42"/>
        <v>0.002014361332454096</v>
      </c>
    </row>
    <row r="95" spans="1:16" ht="12.75">
      <c r="A95" s="1">
        <v>3</v>
      </c>
      <c r="B95" s="6">
        <f aca="true" t="shared" si="44" ref="B95:M95">$K$1*$K$2/B69</f>
        <v>0.037625418060200665</v>
      </c>
      <c r="C95" s="6">
        <f t="shared" si="44"/>
        <v>0.03760901162790698</v>
      </c>
      <c r="D95" s="6">
        <f t="shared" si="44"/>
        <v>0.03766375545851529</v>
      </c>
      <c r="E95" s="6">
        <f t="shared" si="44"/>
        <v>0.03777923784494086</v>
      </c>
      <c r="F95" s="6">
        <f t="shared" si="44"/>
        <v>0.037674723354688404</v>
      </c>
      <c r="G95" s="6">
        <f t="shared" si="44"/>
        <v>0.037576241649724076</v>
      </c>
      <c r="H95" s="6">
        <f t="shared" si="44"/>
        <v>0.03769667832167832</v>
      </c>
      <c r="I95" s="6">
        <f t="shared" si="44"/>
        <v>0.03775718663359112</v>
      </c>
      <c r="J95" s="6">
        <f t="shared" si="44"/>
        <v>0.03773516114919061</v>
      </c>
      <c r="K95" s="6">
        <f t="shared" si="44"/>
        <v>0.03787878787878788</v>
      </c>
      <c r="L95" s="6">
        <f t="shared" si="44"/>
        <v>0.03774617067833697</v>
      </c>
      <c r="M95" s="6">
        <f t="shared" si="44"/>
        <v>0.03780683810637054</v>
      </c>
      <c r="N95">
        <f t="shared" si="40"/>
        <v>0.03771243423032764</v>
      </c>
      <c r="O95" s="14">
        <f t="shared" si="41"/>
        <v>8.819515480656461E-05</v>
      </c>
      <c r="P95" s="18">
        <f t="shared" si="42"/>
        <v>0.002338622701147191</v>
      </c>
    </row>
    <row r="96" spans="1:16" ht="12.75">
      <c r="A96" s="1">
        <v>4</v>
      </c>
      <c r="B96" s="6">
        <f aca="true" t="shared" si="45" ref="B96:M96">$K$1*$K$2/B70</f>
        <v>0.03391218872870249</v>
      </c>
      <c r="C96" s="6">
        <f t="shared" si="45"/>
        <v>0.03389886021223634</v>
      </c>
      <c r="D96" s="6">
        <f t="shared" si="45"/>
        <v>0.03398345153664302</v>
      </c>
      <c r="E96" s="6">
        <f t="shared" si="45"/>
        <v>0.034122379005670576</v>
      </c>
      <c r="F96" s="6">
        <f t="shared" si="45"/>
        <v>0.03400131406044678</v>
      </c>
      <c r="G96" s="6">
        <f t="shared" si="45"/>
        <v>0.03387666928515318</v>
      </c>
      <c r="H96" s="6">
        <f t="shared" si="45"/>
        <v>0.03395669291338582</v>
      </c>
      <c r="I96" s="6">
        <f t="shared" si="45"/>
        <v>0.03401919537207468</v>
      </c>
      <c r="J96" s="6">
        <f t="shared" si="45"/>
        <v>0.03403261870314349</v>
      </c>
      <c r="K96" s="6">
        <f t="shared" si="45"/>
        <v>0.03406846609611586</v>
      </c>
      <c r="L96" s="6">
        <f t="shared" si="45"/>
        <v>0.03404157347717405</v>
      </c>
      <c r="M96" s="6">
        <f t="shared" si="45"/>
        <v>0.034108884787766934</v>
      </c>
      <c r="N96">
        <f t="shared" si="40"/>
        <v>0.03400185784820944</v>
      </c>
      <c r="O96" s="14">
        <f t="shared" si="41"/>
        <v>7.973884912989192E-05</v>
      </c>
      <c r="P96" s="18">
        <f t="shared" si="42"/>
        <v>0.002345132124422755</v>
      </c>
    </row>
    <row r="97" spans="1:16" ht="12.75">
      <c r="A97" s="1">
        <v>5</v>
      </c>
      <c r="B97" s="6">
        <f aca="true" t="shared" si="46" ref="B97:M97">$K$1*$K$2/B71</f>
        <v>0.030821917808219176</v>
      </c>
      <c r="C97" s="6">
        <f t="shared" si="46"/>
        <v>0.03088077336197637</v>
      </c>
      <c r="D97" s="6">
        <f t="shared" si="46"/>
        <v>0.030984313255897497</v>
      </c>
      <c r="E97" s="6">
        <f t="shared" si="46"/>
        <v>0.031107237316662657</v>
      </c>
      <c r="F97" s="6">
        <f t="shared" si="46"/>
        <v>0.031025179856115106</v>
      </c>
      <c r="G97" s="6">
        <f t="shared" si="46"/>
        <v>0.030891833810888253</v>
      </c>
      <c r="H97" s="6">
        <f t="shared" si="46"/>
        <v>0.03092506274650412</v>
      </c>
      <c r="I97" s="6">
        <f t="shared" si="46"/>
        <v>0.030954659648283284</v>
      </c>
      <c r="J97" s="6">
        <f t="shared" si="46"/>
        <v>0.03097689452891176</v>
      </c>
      <c r="K97" s="6">
        <f t="shared" si="46"/>
        <v>0.030999161375344433</v>
      </c>
      <c r="L97" s="6">
        <f t="shared" si="46"/>
        <v>0.031017741548789262</v>
      </c>
      <c r="M97" s="6">
        <f t="shared" si="46"/>
        <v>0.03106242496998799</v>
      </c>
      <c r="N97">
        <f t="shared" si="40"/>
        <v>0.030970600018964994</v>
      </c>
      <c r="O97" s="14">
        <f t="shared" si="41"/>
        <v>8.093395862380059E-05</v>
      </c>
      <c r="P97" s="18">
        <f t="shared" si="42"/>
        <v>0.00261325123098165</v>
      </c>
    </row>
    <row r="98" spans="1:16" ht="12.75">
      <c r="A98" s="1">
        <v>6</v>
      </c>
      <c r="B98" s="6">
        <f aca="true" t="shared" si="47" ref="B98:M98">$K$1*$K$2/B72</f>
        <v>0.028235486687036234</v>
      </c>
      <c r="C98" s="6">
        <f t="shared" si="47"/>
        <v>0.02829724409448818</v>
      </c>
      <c r="D98" s="6">
        <f t="shared" si="47"/>
        <v>0.028440316553088586</v>
      </c>
      <c r="E98" s="6">
        <f t="shared" si="47"/>
        <v>0.028546999117387464</v>
      </c>
      <c r="F98" s="6">
        <f t="shared" si="47"/>
        <v>0.028465346534653463</v>
      </c>
      <c r="G98" s="6">
        <f t="shared" si="47"/>
        <v>0.02838104639684106</v>
      </c>
      <c r="H98" s="6">
        <f t="shared" si="47"/>
        <v>0.02840597211549017</v>
      </c>
      <c r="I98" s="6">
        <f t="shared" si="47"/>
        <v>0.028396619841966633</v>
      </c>
      <c r="J98" s="6">
        <f t="shared" si="47"/>
        <v>0.028371710526315784</v>
      </c>
      <c r="K98" s="6">
        <f t="shared" si="47"/>
        <v>0.028393503785800498</v>
      </c>
      <c r="L98" s="6">
        <f t="shared" si="47"/>
        <v>0.028446569920844326</v>
      </c>
      <c r="M98" s="6">
        <f t="shared" si="47"/>
        <v>0.028484147952443858</v>
      </c>
      <c r="N98">
        <f t="shared" si="40"/>
        <v>0.028405413627196355</v>
      </c>
      <c r="O98" s="14">
        <f t="shared" si="41"/>
        <v>8.272325921003324E-05</v>
      </c>
      <c r="P98" s="18">
        <f t="shared" si="42"/>
        <v>0.0029122356849199706</v>
      </c>
    </row>
    <row r="99" spans="1:13" ht="12.75">
      <c r="A99" s="1">
        <v>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9" ht="12.75">
      <c r="A100" s="1">
        <v>8</v>
      </c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1">
        <v>9</v>
      </c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10"/>
      <c r="B102" s="29"/>
      <c r="C102" s="11"/>
      <c r="D102" s="11"/>
      <c r="E102" s="11"/>
      <c r="F102" s="11"/>
      <c r="G102" s="11"/>
      <c r="H102" s="11"/>
      <c r="I102" s="11"/>
    </row>
    <row r="103" spans="1:16" ht="25.5">
      <c r="A103" t="s">
        <v>28</v>
      </c>
      <c r="B103" s="5" t="s">
        <v>14</v>
      </c>
      <c r="N103" t="s">
        <v>17</v>
      </c>
      <c r="O103" s="14" t="s">
        <v>18</v>
      </c>
      <c r="P103" s="14" t="s">
        <v>19</v>
      </c>
    </row>
    <row r="104" spans="1:14" ht="12.7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  <c r="I104" s="1" t="s">
        <v>8</v>
      </c>
      <c r="J104" s="1" t="s">
        <v>9</v>
      </c>
      <c r="K104" s="1" t="s">
        <v>10</v>
      </c>
      <c r="L104" s="1" t="s">
        <v>11</v>
      </c>
      <c r="M104" s="1" t="s">
        <v>12</v>
      </c>
      <c r="N104" s="13"/>
    </row>
    <row r="105" spans="1:16" ht="12.75">
      <c r="A105" s="1">
        <v>1</v>
      </c>
      <c r="B105" s="15">
        <f aca="true" t="shared" si="48" ref="B105:M105">$C$129*B93</f>
        <v>0.0459757628419012</v>
      </c>
      <c r="C105" s="15">
        <f t="shared" si="48"/>
        <v>0.04598432284243031</v>
      </c>
      <c r="D105" s="15">
        <f t="shared" si="48"/>
        <v>0.04604433221228434</v>
      </c>
      <c r="E105" s="15">
        <f t="shared" si="48"/>
        <v>0.04604433221228434</v>
      </c>
      <c r="F105" s="15">
        <f t="shared" si="48"/>
        <v>0.0460185947431886</v>
      </c>
      <c r="G105" s="15">
        <f t="shared" si="48"/>
        <v>0.04595865239797046</v>
      </c>
      <c r="H105" s="15">
        <f t="shared" si="48"/>
        <v>0.04603574985772474</v>
      </c>
      <c r="I105" s="15">
        <f t="shared" si="48"/>
        <v>0.04609589361453774</v>
      </c>
      <c r="J105" s="15">
        <f t="shared" si="48"/>
        <v>0.04599288603104157</v>
      </c>
      <c r="K105" s="15">
        <f t="shared" si="48"/>
        <v>0.04603574985772474</v>
      </c>
      <c r="L105" s="15">
        <f t="shared" si="48"/>
        <v>0.0460185947431886</v>
      </c>
      <c r="M105" s="15">
        <f t="shared" si="48"/>
        <v>0.04607009848660572</v>
      </c>
      <c r="N105">
        <f aca="true" t="shared" si="49" ref="N105:N110">AVERAGE(B105:M105)</f>
        <v>0.04602291415340687</v>
      </c>
      <c r="O105" s="14">
        <f aca="true" t="shared" si="50" ref="O105:O110">STDEV(B105:M105)</f>
        <v>3.997777968769554E-05</v>
      </c>
      <c r="P105" s="18">
        <f aca="true" t="shared" si="51" ref="P105:P110">O105/N105</f>
        <v>0.0008686494634920063</v>
      </c>
    </row>
    <row r="106" spans="1:16" ht="12.75">
      <c r="A106" s="1">
        <v>2</v>
      </c>
      <c r="B106" s="15">
        <f aca="true" t="shared" si="52" ref="B106:M106">$C$129*B94</f>
        <v>0.0403433188478754</v>
      </c>
      <c r="C106" s="15">
        <f t="shared" si="52"/>
        <v>0.040336730032123666</v>
      </c>
      <c r="D106" s="15">
        <f t="shared" si="52"/>
        <v>0.04038289698932198</v>
      </c>
      <c r="E106" s="15">
        <f t="shared" si="52"/>
        <v>0.04047554867038565</v>
      </c>
      <c r="F106" s="15">
        <f t="shared" si="52"/>
        <v>0.04042916974737162</v>
      </c>
      <c r="G106" s="15">
        <f t="shared" si="52"/>
        <v>0.040290668513326786</v>
      </c>
      <c r="H106" s="15">
        <f t="shared" si="52"/>
        <v>0.04042916974737162</v>
      </c>
      <c r="I106" s="15">
        <f t="shared" si="52"/>
        <v>0.04052203412414982</v>
      </c>
      <c r="J106" s="15">
        <f t="shared" si="52"/>
        <v>0.04042916974737162</v>
      </c>
      <c r="K106" s="15">
        <f t="shared" si="52"/>
        <v>0.04056862647613226</v>
      </c>
      <c r="L106" s="15">
        <f t="shared" si="52"/>
        <v>0.0404424100191081</v>
      </c>
      <c r="M106" s="15">
        <f t="shared" si="52"/>
        <v>0.04050209871870994</v>
      </c>
      <c r="N106">
        <f t="shared" si="49"/>
        <v>0.040429320136104036</v>
      </c>
      <c r="O106" s="14">
        <f t="shared" si="50"/>
        <v>8.143925918197237E-05</v>
      </c>
      <c r="P106" s="18">
        <f t="shared" si="51"/>
        <v>0.0020143613325133754</v>
      </c>
    </row>
    <row r="107" spans="1:16" ht="12.75">
      <c r="A107" s="1">
        <v>3</v>
      </c>
      <c r="B107" s="15">
        <f aca="true" t="shared" si="53" ref="B107:M107">$C$129*B95</f>
        <v>0.035914177401002355</v>
      </c>
      <c r="C107" s="15">
        <f t="shared" si="53"/>
        <v>0.03589851714922867</v>
      </c>
      <c r="D107" s="15">
        <f t="shared" si="53"/>
        <v>0.03595077117710237</v>
      </c>
      <c r="E107" s="15">
        <f t="shared" si="53"/>
        <v>0.03606100131211756</v>
      </c>
      <c r="F107" s="15">
        <f t="shared" si="53"/>
        <v>0.03596124024267519</v>
      </c>
      <c r="G107" s="15">
        <f t="shared" si="53"/>
        <v>0.03586723758157032</v>
      </c>
      <c r="H107" s="15">
        <f t="shared" si="53"/>
        <v>0.03598219667638305</v>
      </c>
      <c r="I107" s="15">
        <f t="shared" si="53"/>
        <v>0.036039953011337104</v>
      </c>
      <c r="J107" s="15">
        <f t="shared" si="53"/>
        <v>0.03601892926741917</v>
      </c>
      <c r="K107" s="15">
        <f t="shared" si="53"/>
        <v>0.036156023713467024</v>
      </c>
      <c r="L107" s="15">
        <f t="shared" si="53"/>
        <v>0.036029438072457065</v>
      </c>
      <c r="M107" s="15">
        <f t="shared" si="53"/>
        <v>0.03608734628677575</v>
      </c>
      <c r="N107">
        <f t="shared" si="49"/>
        <v>0.0359972359909613</v>
      </c>
      <c r="O107" s="14">
        <f t="shared" si="50"/>
        <v>8.418395326902417E-05</v>
      </c>
      <c r="P107" s="18">
        <f t="shared" si="51"/>
        <v>0.0023386227012030113</v>
      </c>
    </row>
    <row r="108" spans="1:16" ht="12.75">
      <c r="A108" s="1">
        <v>4</v>
      </c>
      <c r="B108" s="15">
        <f aca="true" t="shared" si="54" ref="B108:M108">$C$129*B96</f>
        <v>0.03236982935605416</v>
      </c>
      <c r="C108" s="15">
        <f t="shared" si="54"/>
        <v>0.032357107033498395</v>
      </c>
      <c r="D108" s="15">
        <f t="shared" si="54"/>
        <v>0.03243785106208211</v>
      </c>
      <c r="E108" s="15">
        <f t="shared" si="54"/>
        <v>0.03257045997450787</v>
      </c>
      <c r="F108" s="15">
        <f t="shared" si="54"/>
        <v>0.03245490118090581</v>
      </c>
      <c r="G108" s="15">
        <f t="shared" si="54"/>
        <v>0.03233592537139215</v>
      </c>
      <c r="H108" s="15">
        <f t="shared" si="54"/>
        <v>0.0324123094470726</v>
      </c>
      <c r="I108" s="15">
        <f t="shared" si="54"/>
        <v>0.03247196923306511</v>
      </c>
      <c r="J108" s="15">
        <f t="shared" si="54"/>
        <v>0.03248478205796306</v>
      </c>
      <c r="K108" s="15">
        <f t="shared" si="54"/>
        <v>0.032518999076588964</v>
      </c>
      <c r="L108" s="15">
        <f t="shared" si="54"/>
        <v>0.03249332956014908</v>
      </c>
      <c r="M108" s="15">
        <f t="shared" si="54"/>
        <v>0.03255757948677738</v>
      </c>
      <c r="N108">
        <f t="shared" si="49"/>
        <v>0.03245542023667139</v>
      </c>
      <c r="O108" s="14">
        <f t="shared" si="50"/>
        <v>7.611224860958452E-05</v>
      </c>
      <c r="P108" s="18">
        <f t="shared" si="51"/>
        <v>0.0023451321244512885</v>
      </c>
    </row>
    <row r="109" spans="1:16" ht="12.75">
      <c r="A109" s="1">
        <v>5</v>
      </c>
      <c r="B109" s="15">
        <f aca="true" t="shared" si="55" ref="B109:M109">$C$129*B97</f>
        <v>0.02942010696684851</v>
      </c>
      <c r="C109" s="15">
        <f t="shared" si="55"/>
        <v>0.029476285712697604</v>
      </c>
      <c r="D109" s="15">
        <f t="shared" si="55"/>
        <v>0.029575116511399022</v>
      </c>
      <c r="E109" s="15">
        <f t="shared" si="55"/>
        <v>0.029692449866156916</v>
      </c>
      <c r="F109" s="15">
        <f t="shared" si="55"/>
        <v>0.029614124458836117</v>
      </c>
      <c r="G109" s="15">
        <f t="shared" si="55"/>
        <v>0.02948684312162049</v>
      </c>
      <c r="H109" s="15">
        <f t="shared" si="55"/>
        <v>0.029518560772880745</v>
      </c>
      <c r="I109" s="15">
        <f t="shared" si="55"/>
        <v>0.029546811578740662</v>
      </c>
      <c r="J109" s="15">
        <f t="shared" si="55"/>
        <v>0.029568035195342172</v>
      </c>
      <c r="K109" s="15">
        <f t="shared" si="55"/>
        <v>0.02958928932391197</v>
      </c>
      <c r="L109" s="15">
        <f t="shared" si="55"/>
        <v>0.0296070244529721</v>
      </c>
      <c r="M109" s="15">
        <f t="shared" si="55"/>
        <v>0.029649675628654646</v>
      </c>
      <c r="N109">
        <f t="shared" si="49"/>
        <v>0.029562026965838414</v>
      </c>
      <c r="O109" s="14">
        <f t="shared" si="50"/>
        <v>7.725300336003758E-05</v>
      </c>
      <c r="P109" s="18">
        <f t="shared" si="51"/>
        <v>0.0026132512310238533</v>
      </c>
    </row>
    <row r="110" spans="1:16" ht="12.75">
      <c r="A110" s="1">
        <v>6</v>
      </c>
      <c r="B110" s="15">
        <f aca="true" t="shared" si="56" ref="B110:M110">$C$129*B98</f>
        <v>0.026951309252148982</v>
      </c>
      <c r="C110" s="15">
        <f t="shared" si="56"/>
        <v>0.027010257872560495</v>
      </c>
      <c r="D110" s="15">
        <f t="shared" si="56"/>
        <v>0.027146823256396262</v>
      </c>
      <c r="E110" s="15">
        <f t="shared" si="56"/>
        <v>0.0272486537937658</v>
      </c>
      <c r="F110" s="15">
        <f t="shared" si="56"/>
        <v>0.027170714850021257</v>
      </c>
      <c r="G110" s="15">
        <f t="shared" si="56"/>
        <v>0.0270902487645819</v>
      </c>
      <c r="H110" s="15">
        <f t="shared" si="56"/>
        <v>0.027114040837270086</v>
      </c>
      <c r="I110" s="15">
        <f t="shared" si="56"/>
        <v>0.02710511391425518</v>
      </c>
      <c r="J110" s="15">
        <f t="shared" si="56"/>
        <v>0.02708133749854092</v>
      </c>
      <c r="K110" s="15">
        <f t="shared" si="56"/>
        <v>0.02710213957935841</v>
      </c>
      <c r="L110" s="15">
        <f t="shared" si="56"/>
        <v>0.027152792214895912</v>
      </c>
      <c r="M110" s="15">
        <f t="shared" si="56"/>
        <v>0.027188661161018632</v>
      </c>
      <c r="N110">
        <f t="shared" si="49"/>
        <v>0.027113507749567823</v>
      </c>
      <c r="O110" s="14">
        <f t="shared" si="50"/>
        <v>7.896092481035781E-05</v>
      </c>
      <c r="P110" s="18">
        <f t="shared" si="51"/>
        <v>0.002912235684872475</v>
      </c>
    </row>
    <row r="111" spans="1:13" ht="12.75">
      <c r="A111" s="1">
        <v>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5" ht="12.75">
      <c r="A112" s="1">
        <v>8</v>
      </c>
      <c r="B112" s="6"/>
      <c r="C112" s="6"/>
      <c r="D112" s="6"/>
      <c r="E112" s="6"/>
      <c r="F112" s="6"/>
      <c r="G112" s="6"/>
      <c r="H112" s="6"/>
      <c r="I112" s="6"/>
      <c r="N112" s="13">
        <f>AVERAGE(B105:M110)</f>
        <v>0.03526340420542498</v>
      </c>
      <c r="O112" s="17">
        <f>STDEV(B105:M110)</f>
        <v>0.006498113400402409</v>
      </c>
    </row>
    <row r="113" spans="1:9" ht="12.75">
      <c r="A113" s="8"/>
      <c r="B113" s="6"/>
      <c r="C113" s="6"/>
      <c r="D113" s="6"/>
      <c r="E113" s="6"/>
      <c r="F113" s="6"/>
      <c r="G113" s="2"/>
      <c r="H113" s="2"/>
      <c r="I113" s="2"/>
    </row>
    <row r="115" ht="12.75">
      <c r="B115" s="4" t="s">
        <v>13</v>
      </c>
    </row>
    <row r="116" spans="1:15" ht="25.5">
      <c r="A116" s="26" t="s">
        <v>26</v>
      </c>
      <c r="B116" s="5" t="s">
        <v>14</v>
      </c>
      <c r="N116" t="s">
        <v>17</v>
      </c>
      <c r="O116" s="14" t="s">
        <v>18</v>
      </c>
    </row>
    <row r="117" spans="1:14" ht="12.7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1" t="s">
        <v>9</v>
      </c>
      <c r="K117" s="1" t="s">
        <v>10</v>
      </c>
      <c r="L117" s="1" t="s">
        <v>11</v>
      </c>
      <c r="M117" s="1" t="s">
        <v>12</v>
      </c>
      <c r="N117" s="13"/>
    </row>
    <row r="118" spans="1:16" ht="12.75">
      <c r="A118" s="1">
        <v>1</v>
      </c>
      <c r="B118" s="15">
        <f aca="true" t="shared" si="57" ref="B118:M118">B80-B105</f>
        <v>0.06402423715809885</v>
      </c>
      <c r="C118" s="15">
        <f t="shared" si="57"/>
        <v>0.03901567715756971</v>
      </c>
      <c r="D118" s="15">
        <f t="shared" si="57"/>
        <v>0.01395566778771571</v>
      </c>
      <c r="E118" s="15">
        <f t="shared" si="57"/>
        <v>0.010955667787715707</v>
      </c>
      <c r="F118" s="15">
        <f t="shared" si="57"/>
        <v>0.012981405256811455</v>
      </c>
      <c r="G118" s="15">
        <f t="shared" si="57"/>
        <v>0.0030413476020295857</v>
      </c>
      <c r="H118" s="15">
        <f t="shared" si="57"/>
        <v>-0.012035749857724709</v>
      </c>
      <c r="I118" s="15">
        <f t="shared" si="57"/>
        <v>-0.017095893614537713</v>
      </c>
      <c r="J118" s="15">
        <f t="shared" si="57"/>
        <v>-0.029992886031041555</v>
      </c>
      <c r="K118" s="15">
        <f t="shared" si="57"/>
        <v>-0.006035749857724704</v>
      </c>
      <c r="L118" s="15">
        <f t="shared" si="57"/>
        <v>-1.8594743188556084E-05</v>
      </c>
      <c r="M118" s="15">
        <f t="shared" si="57"/>
        <v>0.018929901513394284</v>
      </c>
      <c r="N118">
        <f aca="true" t="shared" si="58" ref="N118:N123">AVERAGE(B118:M118)</f>
        <v>0.008143752513259838</v>
      </c>
      <c r="O118" s="14">
        <f aca="true" t="shared" si="59" ref="O118:O123">STDEV(B118:M118)</f>
        <v>0.025315294343236937</v>
      </c>
      <c r="P118" s="18"/>
    </row>
    <row r="119" spans="1:16" ht="12.75">
      <c r="A119" s="1">
        <v>2</v>
      </c>
      <c r="B119" s="15">
        <f aca="true" t="shared" si="60" ref="B119:M119">B81-B106</f>
        <v>0.01365668115212465</v>
      </c>
      <c r="C119" s="15">
        <f t="shared" si="60"/>
        <v>0.01066326996787638</v>
      </c>
      <c r="D119" s="15">
        <f t="shared" si="60"/>
        <v>-0.00638289698932195</v>
      </c>
      <c r="E119" s="15">
        <f t="shared" si="60"/>
        <v>-0.002475548670385616</v>
      </c>
      <c r="F119" s="15">
        <f t="shared" si="60"/>
        <v>0.013570830252628431</v>
      </c>
      <c r="G119" s="15">
        <f t="shared" si="60"/>
        <v>0.008709331486673258</v>
      </c>
      <c r="H119" s="15">
        <f t="shared" si="60"/>
        <v>-0.003429169747371584</v>
      </c>
      <c r="I119" s="15">
        <f t="shared" si="60"/>
        <v>-0.006522034124149791</v>
      </c>
      <c r="J119" s="15">
        <f t="shared" si="60"/>
        <v>-0.023429169747371602</v>
      </c>
      <c r="K119" s="15">
        <f t="shared" si="60"/>
        <v>-0.005568626476132231</v>
      </c>
      <c r="L119" s="15">
        <f t="shared" si="60"/>
        <v>-0.003442410019108069</v>
      </c>
      <c r="M119" s="15">
        <f t="shared" si="60"/>
        <v>-0.003502098718709906</v>
      </c>
      <c r="N119">
        <f t="shared" si="58"/>
        <v>-0.0006793201361040025</v>
      </c>
      <c r="O119" s="14">
        <f t="shared" si="59"/>
        <v>0.0107022035647164</v>
      </c>
      <c r="P119" s="18"/>
    </row>
    <row r="120" spans="1:16" ht="12.75">
      <c r="A120" s="1">
        <v>3</v>
      </c>
      <c r="B120" s="15">
        <f aca="true" t="shared" si="61" ref="B120:M120">B82-B107</f>
        <v>0.004085822598997681</v>
      </c>
      <c r="C120" s="15">
        <f t="shared" si="61"/>
        <v>-0.005898517149228642</v>
      </c>
      <c r="D120" s="15">
        <f t="shared" si="61"/>
        <v>-0.008950771177102343</v>
      </c>
      <c r="E120" s="15">
        <f t="shared" si="61"/>
        <v>0.0029389986878824714</v>
      </c>
      <c r="F120" s="15">
        <f t="shared" si="61"/>
        <v>0.012038759757324852</v>
      </c>
      <c r="G120" s="15">
        <f t="shared" si="61"/>
        <v>0.017132762418429724</v>
      </c>
      <c r="H120" s="15">
        <f t="shared" si="61"/>
        <v>0.002017803323616986</v>
      </c>
      <c r="I120" s="15">
        <f t="shared" si="61"/>
        <v>-0.00803995301133708</v>
      </c>
      <c r="J120" s="15">
        <f t="shared" si="61"/>
        <v>-0.008018929267419143</v>
      </c>
      <c r="K120" s="15">
        <f t="shared" si="61"/>
        <v>0.005843976286533013</v>
      </c>
      <c r="L120" s="15">
        <f t="shared" si="61"/>
        <v>0.0029705619275429695</v>
      </c>
      <c r="M120" s="15">
        <f t="shared" si="61"/>
        <v>-0.003087346286775719</v>
      </c>
      <c r="N120">
        <f t="shared" si="58"/>
        <v>0.0010860973423720641</v>
      </c>
      <c r="O120" s="14">
        <f t="shared" si="59"/>
        <v>0.008257624958615636</v>
      </c>
      <c r="P120" s="18"/>
    </row>
    <row r="121" spans="1:16" ht="12.75">
      <c r="A121" s="1">
        <v>4</v>
      </c>
      <c r="B121" s="15">
        <f aca="true" t="shared" si="62" ref="B121:M121">B83-B108</f>
        <v>-0.004369829356054136</v>
      </c>
      <c r="C121" s="15">
        <f t="shared" si="62"/>
        <v>0.0026428929665016365</v>
      </c>
      <c r="D121" s="15">
        <f t="shared" si="62"/>
        <v>-0.0004378510620820786</v>
      </c>
      <c r="E121" s="15">
        <f t="shared" si="62"/>
        <v>-0.0035704599745078475</v>
      </c>
      <c r="F121" s="15">
        <f t="shared" si="62"/>
        <v>0.0015450988190942178</v>
      </c>
      <c r="G121" s="15">
        <f t="shared" si="62"/>
        <v>0.0006640746286078816</v>
      </c>
      <c r="H121" s="15">
        <f t="shared" si="62"/>
        <v>-0.007412309447072579</v>
      </c>
      <c r="I121" s="15">
        <f t="shared" si="62"/>
        <v>-0.010471969233065093</v>
      </c>
      <c r="J121" s="15">
        <f t="shared" si="62"/>
        <v>-0.015484782057963047</v>
      </c>
      <c r="K121" s="15">
        <f t="shared" si="62"/>
        <v>-0.0015189990765889366</v>
      </c>
      <c r="L121" s="15">
        <f t="shared" si="62"/>
        <v>-0.0034933295601490555</v>
      </c>
      <c r="M121" s="15">
        <f t="shared" si="62"/>
        <v>0.004442420513222654</v>
      </c>
      <c r="N121">
        <f t="shared" si="58"/>
        <v>-0.003122086903338032</v>
      </c>
      <c r="O121" s="14">
        <f t="shared" si="59"/>
        <v>0.0057485820518198795</v>
      </c>
      <c r="P121" s="18"/>
    </row>
    <row r="122" spans="1:16" ht="12.75">
      <c r="A122" s="1">
        <v>5</v>
      </c>
      <c r="B122" s="15">
        <f aca="true" t="shared" si="63" ref="B122:M122">B84-B109</f>
        <v>-0.005420106966848488</v>
      </c>
      <c r="C122" s="15">
        <f t="shared" si="63"/>
        <v>-0.009476285712697586</v>
      </c>
      <c r="D122" s="15">
        <f t="shared" si="63"/>
        <v>-0.008575116511399004</v>
      </c>
      <c r="E122" s="15">
        <f t="shared" si="63"/>
        <v>-0.0006924498661568905</v>
      </c>
      <c r="F122" s="15">
        <f t="shared" si="63"/>
        <v>0.0033858755411639123</v>
      </c>
      <c r="G122" s="15">
        <f t="shared" si="63"/>
        <v>-0.0004868431216204644</v>
      </c>
      <c r="H122" s="15">
        <f t="shared" si="63"/>
        <v>-0.006518560772880724</v>
      </c>
      <c r="I122" s="15">
        <f t="shared" si="63"/>
        <v>-0.013546811578740648</v>
      </c>
      <c r="J122" s="15">
        <f t="shared" si="63"/>
        <v>-0.012568035195342157</v>
      </c>
      <c r="K122" s="15">
        <f t="shared" si="63"/>
        <v>-0.0025892893239119474</v>
      </c>
      <c r="L122" s="15">
        <f t="shared" si="63"/>
        <v>-0.002607024452972076</v>
      </c>
      <c r="M122" s="15">
        <f t="shared" si="63"/>
        <v>-0.004649675628654624</v>
      </c>
      <c r="N122">
        <f t="shared" si="58"/>
        <v>-0.005312026965838392</v>
      </c>
      <c r="O122" s="14">
        <f t="shared" si="59"/>
        <v>0.0050933378084582984</v>
      </c>
      <c r="P122" s="18"/>
    </row>
    <row r="123" spans="1:16" ht="12.75">
      <c r="A123" s="1">
        <v>6</v>
      </c>
      <c r="B123" s="15">
        <f aca="true" t="shared" si="64" ref="B123:M123">B85-B110</f>
        <v>-0.005951309252148963</v>
      </c>
      <c r="C123" s="15">
        <f t="shared" si="64"/>
        <v>0.0009897421274395295</v>
      </c>
      <c r="D123" s="15">
        <f t="shared" si="64"/>
        <v>-0.003146823256396241</v>
      </c>
      <c r="E123" s="15">
        <f t="shared" si="64"/>
        <v>-0.005248653793765781</v>
      </c>
      <c r="F123" s="15">
        <f t="shared" si="64"/>
        <v>0.0058292851499787725</v>
      </c>
      <c r="G123" s="15">
        <f t="shared" si="64"/>
        <v>0.0009097512354181263</v>
      </c>
      <c r="H123" s="15">
        <f t="shared" si="64"/>
        <v>-0.00911404083727007</v>
      </c>
      <c r="I123" s="15">
        <f t="shared" si="64"/>
        <v>-0.009105113914255163</v>
      </c>
      <c r="J123" s="15">
        <f t="shared" si="64"/>
        <v>-0.01508133749854091</v>
      </c>
      <c r="K123" s="15">
        <f t="shared" si="64"/>
        <v>-0.012102139579358396</v>
      </c>
      <c r="L123" s="15">
        <f t="shared" si="64"/>
        <v>-0.00215279221489589</v>
      </c>
      <c r="M123" s="15">
        <f t="shared" si="64"/>
        <v>-0.0021886611610186096</v>
      </c>
      <c r="N123">
        <f t="shared" si="58"/>
        <v>-0.004696841082901133</v>
      </c>
      <c r="O123" s="14">
        <f t="shared" si="59"/>
        <v>0.0059790168562272854</v>
      </c>
      <c r="P123" s="18"/>
    </row>
    <row r="124" spans="1:13" ht="12.75">
      <c r="A124" s="1">
        <v>7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5" ht="12.75">
      <c r="A125" s="1">
        <v>8</v>
      </c>
      <c r="B125" s="6"/>
      <c r="C125" s="6"/>
      <c r="D125" s="6"/>
      <c r="E125" s="6"/>
      <c r="F125" s="6"/>
      <c r="G125" s="6"/>
      <c r="H125" s="6"/>
      <c r="I125" s="6"/>
      <c r="N125" s="13">
        <f>AVERAGE(B118:M123)</f>
        <v>-0.0007634042054249436</v>
      </c>
      <c r="O125" s="17">
        <f>STDEV(B118:M123)</f>
        <v>0.012779537894688364</v>
      </c>
    </row>
    <row r="126" spans="1:9" ht="12.75">
      <c r="A126" s="8"/>
      <c r="B126" s="6"/>
      <c r="C126" s="6"/>
      <c r="D126" s="6"/>
      <c r="E126" s="6"/>
      <c r="F126" s="6"/>
      <c r="G126" s="2"/>
      <c r="H126" s="2"/>
      <c r="I126" s="2"/>
    </row>
    <row r="129" spans="2:6" ht="12.75">
      <c r="B129" t="s">
        <v>25</v>
      </c>
      <c r="C129">
        <v>0.9545190260355294</v>
      </c>
      <c r="F129">
        <f>SUMSQ(B118:M123)</f>
        <v>0.011637438395548044</v>
      </c>
    </row>
    <row r="130" spans="2:6" ht="12.75">
      <c r="B130" t="s">
        <v>34</v>
      </c>
      <c r="C130" s="16">
        <f>AVERAGE(B118:M123)</f>
        <v>-0.0007634042054249436</v>
      </c>
      <c r="E130">
        <v>0.18</v>
      </c>
      <c r="F130">
        <f>C129*E130</f>
        <v>0.1718134246863953</v>
      </c>
    </row>
    <row r="131" spans="2:7" ht="12.75">
      <c r="B131" t="s">
        <v>23</v>
      </c>
      <c r="C131">
        <f>STDEV(B118:M123)</f>
        <v>0.012779537894688364</v>
      </c>
      <c r="F131">
        <f>C131/C129</f>
        <v>0.013388458004620936</v>
      </c>
      <c r="G131">
        <f>E130*C129-C131</f>
        <v>0.15903388679170694</v>
      </c>
    </row>
    <row r="132" spans="1:9" ht="12.75">
      <c r="A132" s="10"/>
      <c r="B132" s="12"/>
      <c r="C132" s="11"/>
      <c r="D132" s="11"/>
      <c r="E132" s="11"/>
      <c r="F132" s="11"/>
      <c r="G132" s="11"/>
      <c r="H132" s="11"/>
      <c r="I132" s="11"/>
    </row>
    <row r="133" ht="12.75">
      <c r="B133" s="4" t="s">
        <v>13</v>
      </c>
    </row>
    <row r="134" spans="1:16" ht="25.5">
      <c r="A134" t="s">
        <v>35</v>
      </c>
      <c r="B134" s="5" t="s">
        <v>14</v>
      </c>
      <c r="N134" t="s">
        <v>17</v>
      </c>
      <c r="O134" s="14" t="s">
        <v>18</v>
      </c>
      <c r="P134" s="14" t="s">
        <v>19</v>
      </c>
    </row>
    <row r="135" spans="1:14" ht="12.7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" t="s">
        <v>6</v>
      </c>
      <c r="H135" s="1" t="s">
        <v>7</v>
      </c>
      <c r="I135" s="1" t="s">
        <v>8</v>
      </c>
      <c r="J135" s="1" t="s">
        <v>9</v>
      </c>
      <c r="K135" s="1" t="s">
        <v>10</v>
      </c>
      <c r="L135" s="1" t="s">
        <v>11</v>
      </c>
      <c r="M135" s="1" t="s">
        <v>12</v>
      </c>
      <c r="N135" s="9"/>
    </row>
    <row r="136" spans="1:16" ht="12.75">
      <c r="A136" s="1">
        <v>1</v>
      </c>
      <c r="B136" s="7">
        <f aca="true" t="shared" si="65" ref="B136:M136">$K$1*$K$1/B67</f>
        <v>0.0523548026805659</v>
      </c>
      <c r="C136" s="6">
        <f t="shared" si="65"/>
        <v>0.052364550363060876</v>
      </c>
      <c r="D136" s="6">
        <f t="shared" si="65"/>
        <v>0.05243288590604027</v>
      </c>
      <c r="E136" s="6">
        <f t="shared" si="65"/>
        <v>0.05243288590604027</v>
      </c>
      <c r="F136" s="6">
        <f t="shared" si="65"/>
        <v>0.05240357741755171</v>
      </c>
      <c r="G136" s="6">
        <f t="shared" si="65"/>
        <v>0.05233531819873465</v>
      </c>
      <c r="H136" s="6">
        <f t="shared" si="65"/>
        <v>0.05242311276794035</v>
      </c>
      <c r="I136" s="6">
        <f t="shared" si="65"/>
        <v>0.052491601343785</v>
      </c>
      <c r="J136" s="6">
        <f t="shared" si="65"/>
        <v>0.052374301675977654</v>
      </c>
      <c r="K136" s="6">
        <f t="shared" si="65"/>
        <v>0.05242311276794035</v>
      </c>
      <c r="L136" s="6">
        <f t="shared" si="65"/>
        <v>0.05240357741755171</v>
      </c>
      <c r="M136" s="6">
        <f t="shared" si="65"/>
        <v>0.05246222719641858</v>
      </c>
      <c r="N136">
        <f aca="true" t="shared" si="66" ref="N136:N141">AVERAGE(B136:M136)</f>
        <v>0.05240849613680062</v>
      </c>
      <c r="O136" s="14">
        <f aca="true" t="shared" si="67" ref="O136:O141">STDEV(B136:M136)</f>
        <v>4.552461205887064E-05</v>
      </c>
      <c r="P136" s="18">
        <f aca="true" t="shared" si="68" ref="P136:P141">O136/N136</f>
        <v>0.0008686494636296919</v>
      </c>
    </row>
    <row r="137" spans="1:16" ht="12.75">
      <c r="A137" s="1">
        <v>2</v>
      </c>
      <c r="B137" s="6">
        <f aca="true" t="shared" si="69" ref="B137:M137">$K$1*$K$1/B68</f>
        <v>0.045940868997059785</v>
      </c>
      <c r="C137" s="6">
        <f t="shared" si="69"/>
        <v>0.045933365997060265</v>
      </c>
      <c r="D137" s="6">
        <f t="shared" si="69"/>
        <v>0.04598593852190975</v>
      </c>
      <c r="E137" s="6">
        <f t="shared" si="69"/>
        <v>0.04609144542772862</v>
      </c>
      <c r="F137" s="6">
        <f t="shared" si="69"/>
        <v>0.04603863152725487</v>
      </c>
      <c r="G137" s="6">
        <f t="shared" si="69"/>
        <v>0.04588091353996737</v>
      </c>
      <c r="H137" s="6">
        <f t="shared" si="69"/>
        <v>0.04603863152725487</v>
      </c>
      <c r="I137" s="6">
        <f t="shared" si="69"/>
        <v>0.04614438063986874</v>
      </c>
      <c r="J137" s="6">
        <f t="shared" si="69"/>
        <v>0.04603863152725487</v>
      </c>
      <c r="K137" s="6">
        <f t="shared" si="69"/>
        <v>0.04619743758212878</v>
      </c>
      <c r="L137" s="6">
        <f t="shared" si="69"/>
        <v>0.04605370885868675</v>
      </c>
      <c r="M137" s="6">
        <f t="shared" si="69"/>
        <v>0.046121679239094784</v>
      </c>
      <c r="N137">
        <f t="shared" si="66"/>
        <v>0.04603880278210579</v>
      </c>
      <c r="O137" s="14">
        <f t="shared" si="67"/>
        <v>9.273878411621393E-05</v>
      </c>
      <c r="P137" s="18">
        <f t="shared" si="68"/>
        <v>0.0020143613324423663</v>
      </c>
    </row>
    <row r="138" spans="1:16" ht="12.75">
      <c r="A138" s="1">
        <v>3</v>
      </c>
      <c r="B138" s="6">
        <f aca="true" t="shared" si="70" ref="B138:M138">$K$1*$K$1/B69</f>
        <v>0.04089719354369638</v>
      </c>
      <c r="C138" s="6">
        <f t="shared" si="70"/>
        <v>0.04087936046511628</v>
      </c>
      <c r="D138" s="6">
        <f t="shared" si="70"/>
        <v>0.040938864628820966</v>
      </c>
      <c r="E138" s="6">
        <f t="shared" si="70"/>
        <v>0.04106438896189225</v>
      </c>
      <c r="F138" s="6">
        <f t="shared" si="70"/>
        <v>0.04095078625509609</v>
      </c>
      <c r="G138" s="6">
        <f t="shared" si="70"/>
        <v>0.04084374092361313</v>
      </c>
      <c r="H138" s="6">
        <f t="shared" si="70"/>
        <v>0.04097465034965035</v>
      </c>
      <c r="I138" s="6">
        <f t="shared" si="70"/>
        <v>0.0410404202539034</v>
      </c>
      <c r="J138" s="6">
        <f t="shared" si="70"/>
        <v>0.04101647950998979</v>
      </c>
      <c r="K138" s="6">
        <f t="shared" si="70"/>
        <v>0.04117259552042161</v>
      </c>
      <c r="L138" s="6">
        <f t="shared" si="70"/>
        <v>0.041028446389496716</v>
      </c>
      <c r="M138" s="6">
        <f t="shared" si="70"/>
        <v>0.041094389246054935</v>
      </c>
      <c r="N138">
        <f t="shared" si="66"/>
        <v>0.04099177633731266</v>
      </c>
      <c r="O138" s="14">
        <f t="shared" si="67"/>
        <v>9.586429870387914E-05</v>
      </c>
      <c r="P138" s="18">
        <f t="shared" si="68"/>
        <v>0.0023386227011738185</v>
      </c>
    </row>
    <row r="139" spans="1:16" ht="12.75">
      <c r="A139" s="1">
        <v>4</v>
      </c>
      <c r="B139" s="6">
        <f aca="true" t="shared" si="71" ref="B139:M139">$K$1*$K$1/B70</f>
        <v>0.03686107470511141</v>
      </c>
      <c r="C139" s="6">
        <f t="shared" si="71"/>
        <v>0.03684658718721342</v>
      </c>
      <c r="D139" s="6">
        <f t="shared" si="71"/>
        <v>0.03693853427895981</v>
      </c>
      <c r="E139" s="6">
        <f t="shared" si="71"/>
        <v>0.03708954239746803</v>
      </c>
      <c r="F139" s="6">
        <f t="shared" si="71"/>
        <v>0.03695795006570302</v>
      </c>
      <c r="G139" s="6">
        <f t="shared" si="71"/>
        <v>0.03682246661429694</v>
      </c>
      <c r="H139" s="6">
        <f t="shared" si="71"/>
        <v>0.036909448818897635</v>
      </c>
      <c r="I139" s="6">
        <f t="shared" si="71"/>
        <v>0.03697738627399422</v>
      </c>
      <c r="J139" s="6">
        <f t="shared" si="71"/>
        <v>0.036991976851242926</v>
      </c>
      <c r="K139" s="6">
        <f t="shared" si="71"/>
        <v>0.03703094140882159</v>
      </c>
      <c r="L139" s="6">
        <f t="shared" si="71"/>
        <v>0.03700171030127614</v>
      </c>
      <c r="M139" s="6">
        <f t="shared" si="71"/>
        <v>0.037074874769311886</v>
      </c>
      <c r="N139">
        <f t="shared" si="66"/>
        <v>0.036958541139358085</v>
      </c>
      <c r="O139" s="14">
        <f t="shared" si="67"/>
        <v>8.667266209924263E-05</v>
      </c>
      <c r="P139" s="18">
        <f t="shared" si="68"/>
        <v>0.0023451321244642616</v>
      </c>
    </row>
    <row r="140" spans="1:16" ht="12.75">
      <c r="A140" s="1">
        <v>5</v>
      </c>
      <c r="B140" s="6">
        <f aca="true" t="shared" si="72" ref="B140:M140">$K$1*$K$1/B71</f>
        <v>0.033502084574151283</v>
      </c>
      <c r="C140" s="6">
        <f t="shared" si="72"/>
        <v>0.03356605800214823</v>
      </c>
      <c r="D140" s="6">
        <f t="shared" si="72"/>
        <v>0.033678601365105976</v>
      </c>
      <c r="E140" s="6">
        <f t="shared" si="72"/>
        <v>0.033812214474633326</v>
      </c>
      <c r="F140" s="6">
        <f t="shared" si="72"/>
        <v>0.03372302158273381</v>
      </c>
      <c r="G140" s="6">
        <f t="shared" si="72"/>
        <v>0.03357808022922636</v>
      </c>
      <c r="H140" s="6">
        <f t="shared" si="72"/>
        <v>0.03361419863750448</v>
      </c>
      <c r="I140" s="6">
        <f t="shared" si="72"/>
        <v>0.033646369182916615</v>
      </c>
      <c r="J140" s="6">
        <f t="shared" si="72"/>
        <v>0.03367053753142583</v>
      </c>
      <c r="K140" s="6">
        <f t="shared" si="72"/>
        <v>0.033694740625374385</v>
      </c>
      <c r="L140" s="6">
        <f t="shared" si="72"/>
        <v>0.03371493646607528</v>
      </c>
      <c r="M140" s="6">
        <f t="shared" si="72"/>
        <v>0.033763505402160866</v>
      </c>
      <c r="N140">
        <f t="shared" si="66"/>
        <v>0.03366369567278804</v>
      </c>
      <c r="O140" s="14">
        <f t="shared" si="67"/>
        <v>8.79716941543175E-05</v>
      </c>
      <c r="P140" s="18">
        <f t="shared" si="68"/>
        <v>0.0026132512309226105</v>
      </c>
    </row>
    <row r="141" spans="1:16" ht="12.75">
      <c r="A141" s="1">
        <v>6</v>
      </c>
      <c r="B141" s="6">
        <f aca="true" t="shared" si="73" ref="B141:M141">$K$1*$K$1/B72</f>
        <v>0.030690746398952428</v>
      </c>
      <c r="C141" s="6">
        <f t="shared" si="73"/>
        <v>0.030757874015748025</v>
      </c>
      <c r="D141" s="6">
        <f t="shared" si="73"/>
        <v>0.030913387557704987</v>
      </c>
      <c r="E141" s="6">
        <f t="shared" si="73"/>
        <v>0.031029346866725507</v>
      </c>
      <c r="F141" s="6">
        <f t="shared" si="73"/>
        <v>0.03094059405940594</v>
      </c>
      <c r="G141" s="6">
        <f t="shared" si="73"/>
        <v>0.030848963474827244</v>
      </c>
      <c r="H141" s="6">
        <f t="shared" si="73"/>
        <v>0.03087605664727193</v>
      </c>
      <c r="I141" s="6">
        <f t="shared" si="73"/>
        <v>0.03086589113257243</v>
      </c>
      <c r="J141" s="6">
        <f t="shared" si="73"/>
        <v>0.03083881578947368</v>
      </c>
      <c r="K141" s="6">
        <f t="shared" si="73"/>
        <v>0.030862504115000543</v>
      </c>
      <c r="L141" s="6">
        <f t="shared" si="73"/>
        <v>0.03092018469656992</v>
      </c>
      <c r="M141" s="6">
        <f t="shared" si="73"/>
        <v>0.03096103038309115</v>
      </c>
      <c r="N141">
        <f t="shared" si="66"/>
        <v>0.030875449594778646</v>
      </c>
      <c r="O141" s="14">
        <f t="shared" si="67"/>
        <v>8.99165860979683E-05</v>
      </c>
      <c r="P141" s="18">
        <f t="shared" si="68"/>
        <v>0.0029122356849234066</v>
      </c>
    </row>
    <row r="142" spans="1:13" ht="12.75">
      <c r="A142" s="1">
        <v>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9" ht="12.75">
      <c r="A143" s="1">
        <v>8</v>
      </c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1">
        <v>9</v>
      </c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10"/>
      <c r="B145" s="29"/>
      <c r="C145" s="11"/>
      <c r="D145" s="11"/>
      <c r="E145" s="11"/>
      <c r="F145" s="11"/>
      <c r="G145" s="11"/>
      <c r="H145" s="11"/>
      <c r="I145" s="11"/>
    </row>
    <row r="146" spans="1:16" ht="25.5">
      <c r="A146" t="s">
        <v>28</v>
      </c>
      <c r="B146" s="5" t="s">
        <v>14</v>
      </c>
      <c r="N146" t="s">
        <v>17</v>
      </c>
      <c r="O146" s="14" t="s">
        <v>18</v>
      </c>
      <c r="P146" s="14" t="s">
        <v>19</v>
      </c>
    </row>
    <row r="147" spans="1:14" ht="12.7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1" t="s">
        <v>6</v>
      </c>
      <c r="H147" s="1" t="s">
        <v>7</v>
      </c>
      <c r="I147" s="1" t="s">
        <v>8</v>
      </c>
      <c r="J147" s="1" t="s">
        <v>9</v>
      </c>
      <c r="K147" s="1" t="s">
        <v>10</v>
      </c>
      <c r="L147" s="1" t="s">
        <v>11</v>
      </c>
      <c r="M147" s="1" t="s">
        <v>12</v>
      </c>
      <c r="N147" s="13"/>
    </row>
    <row r="148" spans="1:16" ht="12.75">
      <c r="A148" s="1">
        <v>1</v>
      </c>
      <c r="B148" s="15">
        <f aca="true" t="shared" si="74" ref="B148:M153">$C$172*B136</f>
        <v>0.04597576284190122</v>
      </c>
      <c r="C148" s="15">
        <f t="shared" si="74"/>
        <v>0.04598432284243033</v>
      </c>
      <c r="D148" s="15">
        <f t="shared" si="74"/>
        <v>0.046044332212284364</v>
      </c>
      <c r="E148" s="15">
        <f t="shared" si="74"/>
        <v>0.046044332212284364</v>
      </c>
      <c r="F148" s="15">
        <f t="shared" si="74"/>
        <v>0.046018594743188625</v>
      </c>
      <c r="G148" s="15">
        <f t="shared" si="74"/>
        <v>0.04595865239797048</v>
      </c>
      <c r="H148" s="15">
        <f t="shared" si="74"/>
        <v>0.04603574985772476</v>
      </c>
      <c r="I148" s="15">
        <f t="shared" si="74"/>
        <v>0.04609589361453777</v>
      </c>
      <c r="J148" s="15">
        <f t="shared" si="74"/>
        <v>0.04599288603104159</v>
      </c>
      <c r="K148" s="15">
        <f t="shared" si="74"/>
        <v>0.04603574985772476</v>
      </c>
      <c r="L148" s="15">
        <f t="shared" si="74"/>
        <v>0.046018594743188625</v>
      </c>
      <c r="M148" s="15">
        <f t="shared" si="74"/>
        <v>0.04607009848660574</v>
      </c>
      <c r="N148">
        <f aca="true" t="shared" si="75" ref="N148:N153">AVERAGE(B148:M148)</f>
        <v>0.046022914153406876</v>
      </c>
      <c r="O148" s="14">
        <f aca="true" t="shared" si="76" ref="O148:O153">STDEV(B148:M148)</f>
        <v>3.9977779703474515E-05</v>
      </c>
      <c r="P148" s="18">
        <f aca="true" t="shared" si="77" ref="P148:P153">O148/N148</f>
        <v>0.0008686494638348566</v>
      </c>
    </row>
    <row r="149" spans="1:16" ht="12.75">
      <c r="A149" s="1">
        <v>2</v>
      </c>
      <c r="B149" s="15">
        <f t="shared" si="74"/>
        <v>0.040343318847875426</v>
      </c>
      <c r="C149" s="15">
        <f t="shared" si="74"/>
        <v>0.04033673003212369</v>
      </c>
      <c r="D149" s="15">
        <f t="shared" si="74"/>
        <v>0.040382896989322</v>
      </c>
      <c r="E149" s="15">
        <f t="shared" si="74"/>
        <v>0.04047554867038567</v>
      </c>
      <c r="F149" s="15">
        <f t="shared" si="74"/>
        <v>0.04042916974737164</v>
      </c>
      <c r="G149" s="15">
        <f t="shared" si="74"/>
        <v>0.040290668513326806</v>
      </c>
      <c r="H149" s="15">
        <f t="shared" si="74"/>
        <v>0.04042916974737164</v>
      </c>
      <c r="I149" s="15">
        <f t="shared" si="74"/>
        <v>0.04052203412414985</v>
      </c>
      <c r="J149" s="15">
        <f t="shared" si="74"/>
        <v>0.04042916974737164</v>
      </c>
      <c r="K149" s="15">
        <f t="shared" si="74"/>
        <v>0.04056862647613228</v>
      </c>
      <c r="L149" s="15">
        <f t="shared" si="74"/>
        <v>0.04044241001910813</v>
      </c>
      <c r="M149" s="15">
        <f t="shared" si="74"/>
        <v>0.04050209871870996</v>
      </c>
      <c r="N149">
        <f t="shared" si="75"/>
        <v>0.04042932013610406</v>
      </c>
      <c r="O149" s="14">
        <f t="shared" si="76"/>
        <v>8.143925917809949E-05</v>
      </c>
      <c r="P149" s="18">
        <f t="shared" si="77"/>
        <v>0.0020143613324175805</v>
      </c>
    </row>
    <row r="150" spans="1:16" ht="12.75">
      <c r="A150" s="1">
        <v>3</v>
      </c>
      <c r="B150" s="15">
        <f t="shared" si="74"/>
        <v>0.035914177401002376</v>
      </c>
      <c r="C150" s="15">
        <f t="shared" si="74"/>
        <v>0.03589851714922868</v>
      </c>
      <c r="D150" s="15">
        <f t="shared" si="74"/>
        <v>0.03595077117710238</v>
      </c>
      <c r="E150" s="15">
        <f t="shared" si="74"/>
        <v>0.036061001312117584</v>
      </c>
      <c r="F150" s="15">
        <f t="shared" si="74"/>
        <v>0.035961240242675205</v>
      </c>
      <c r="G150" s="15">
        <f t="shared" si="74"/>
        <v>0.03586723758157034</v>
      </c>
      <c r="H150" s="15">
        <f t="shared" si="74"/>
        <v>0.03598219667638306</v>
      </c>
      <c r="I150" s="15">
        <f t="shared" si="74"/>
        <v>0.036039953011337125</v>
      </c>
      <c r="J150" s="15">
        <f t="shared" si="74"/>
        <v>0.03601892926741918</v>
      </c>
      <c r="K150" s="15">
        <f t="shared" si="74"/>
        <v>0.03615602371346704</v>
      </c>
      <c r="L150" s="15">
        <f t="shared" si="74"/>
        <v>0.036029438072457086</v>
      </c>
      <c r="M150" s="15">
        <f t="shared" si="74"/>
        <v>0.03608734628677576</v>
      </c>
      <c r="N150">
        <f t="shared" si="75"/>
        <v>0.03599723599096132</v>
      </c>
      <c r="O150" s="14">
        <f t="shared" si="76"/>
        <v>8.418395326715088E-05</v>
      </c>
      <c r="P150" s="18">
        <f t="shared" si="77"/>
        <v>0.00233862270115097</v>
      </c>
    </row>
    <row r="151" spans="1:16" ht="12.75">
      <c r="A151" s="1">
        <v>4</v>
      </c>
      <c r="B151" s="15">
        <f t="shared" si="74"/>
        <v>0.032369829356054175</v>
      </c>
      <c r="C151" s="15">
        <f t="shared" si="74"/>
        <v>0.03235710703349841</v>
      </c>
      <c r="D151" s="15">
        <f t="shared" si="74"/>
        <v>0.03243785106208213</v>
      </c>
      <c r="E151" s="15">
        <f t="shared" si="74"/>
        <v>0.032570459974507894</v>
      </c>
      <c r="F151" s="15">
        <f t="shared" si="74"/>
        <v>0.032454901180905826</v>
      </c>
      <c r="G151" s="15">
        <f t="shared" si="74"/>
        <v>0.03233592537139216</v>
      </c>
      <c r="H151" s="15">
        <f t="shared" si="74"/>
        <v>0.032412309447072615</v>
      </c>
      <c r="I151" s="15">
        <f t="shared" si="74"/>
        <v>0.032471969233065126</v>
      </c>
      <c r="J151" s="15">
        <f t="shared" si="74"/>
        <v>0.03248478205796308</v>
      </c>
      <c r="K151" s="15">
        <f t="shared" si="74"/>
        <v>0.032518999076588985</v>
      </c>
      <c r="L151" s="15">
        <f t="shared" si="74"/>
        <v>0.0324933295601491</v>
      </c>
      <c r="M151" s="15">
        <f t="shared" si="74"/>
        <v>0.03255757948677739</v>
      </c>
      <c r="N151">
        <f t="shared" si="75"/>
        <v>0.03245542023667141</v>
      </c>
      <c r="O151" s="14">
        <f t="shared" si="76"/>
        <v>7.611224860958452E-05</v>
      </c>
      <c r="P151" s="18">
        <f t="shared" si="77"/>
        <v>0.002345132124451287</v>
      </c>
    </row>
    <row r="152" spans="1:16" ht="12.75">
      <c r="A152" s="1">
        <v>5</v>
      </c>
      <c r="B152" s="15">
        <f t="shared" si="74"/>
        <v>0.029420106966848523</v>
      </c>
      <c r="C152" s="15">
        <f t="shared" si="74"/>
        <v>0.029476285712697618</v>
      </c>
      <c r="D152" s="15">
        <f t="shared" si="74"/>
        <v>0.029575116511399036</v>
      </c>
      <c r="E152" s="15">
        <f t="shared" si="74"/>
        <v>0.02969244986615693</v>
      </c>
      <c r="F152" s="15">
        <f t="shared" si="74"/>
        <v>0.02961412445883613</v>
      </c>
      <c r="G152" s="15">
        <f t="shared" si="74"/>
        <v>0.029486843121620507</v>
      </c>
      <c r="H152" s="15">
        <f t="shared" si="74"/>
        <v>0.02951856077288076</v>
      </c>
      <c r="I152" s="15">
        <f t="shared" si="74"/>
        <v>0.029546811578740676</v>
      </c>
      <c r="J152" s="15">
        <f t="shared" si="74"/>
        <v>0.029568035195342186</v>
      </c>
      <c r="K152" s="15">
        <f t="shared" si="74"/>
        <v>0.029589289323911985</v>
      </c>
      <c r="L152" s="15">
        <f t="shared" si="74"/>
        <v>0.02960702445297211</v>
      </c>
      <c r="M152" s="15">
        <f t="shared" si="74"/>
        <v>0.029649675628654663</v>
      </c>
      <c r="N152">
        <f t="shared" si="75"/>
        <v>0.029562026965838425</v>
      </c>
      <c r="O152" s="14">
        <f t="shared" si="76"/>
        <v>7.725300336105826E-05</v>
      </c>
      <c r="P152" s="18">
        <f t="shared" si="77"/>
        <v>0.002613251231058379</v>
      </c>
    </row>
    <row r="153" spans="1:16" ht="12.75">
      <c r="A153" s="1">
        <v>6</v>
      </c>
      <c r="B153" s="15">
        <f t="shared" si="74"/>
        <v>0.026951309252148996</v>
      </c>
      <c r="C153" s="15">
        <f t="shared" si="74"/>
        <v>0.02701025787256051</v>
      </c>
      <c r="D153" s="15">
        <f t="shared" si="74"/>
        <v>0.027146823256396276</v>
      </c>
      <c r="E153" s="15">
        <f t="shared" si="74"/>
        <v>0.027248653793765815</v>
      </c>
      <c r="F153" s="15">
        <f t="shared" si="74"/>
        <v>0.02717071485002127</v>
      </c>
      <c r="G153" s="15">
        <f t="shared" si="74"/>
        <v>0.027090248764581916</v>
      </c>
      <c r="H153" s="15">
        <f t="shared" si="74"/>
        <v>0.0271140408372701</v>
      </c>
      <c r="I153" s="15">
        <f t="shared" si="74"/>
        <v>0.027105113914255196</v>
      </c>
      <c r="J153" s="15">
        <f t="shared" si="74"/>
        <v>0.02708133749854093</v>
      </c>
      <c r="K153" s="15">
        <f t="shared" si="74"/>
        <v>0.02710213957935842</v>
      </c>
      <c r="L153" s="15">
        <f t="shared" si="74"/>
        <v>0.027152792214895926</v>
      </c>
      <c r="M153" s="15">
        <f t="shared" si="74"/>
        <v>0.027188661161018642</v>
      </c>
      <c r="N153">
        <f t="shared" si="75"/>
        <v>0.027113507749567833</v>
      </c>
      <c r="O153" s="14">
        <f t="shared" si="76"/>
        <v>7.896092481035781E-05</v>
      </c>
      <c r="P153" s="18">
        <f t="shared" si="77"/>
        <v>0.0029122356848724743</v>
      </c>
    </row>
    <row r="154" spans="1:13" ht="12.75">
      <c r="A154" s="1">
        <v>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5" ht="12.75">
      <c r="A155" s="1">
        <v>8</v>
      </c>
      <c r="B155" s="6"/>
      <c r="C155" s="6"/>
      <c r="D155" s="6"/>
      <c r="E155" s="6"/>
      <c r="F155" s="6"/>
      <c r="G155" s="6"/>
      <c r="H155" s="6"/>
      <c r="I155" s="6"/>
      <c r="N155" s="13">
        <f>AVERAGE(B148:M153)</f>
        <v>0.03526340420542498</v>
      </c>
      <c r="O155" s="17">
        <f>STDEV(B148:M153)</f>
        <v>0.006498113400402484</v>
      </c>
    </row>
    <row r="156" spans="1:9" ht="12.75">
      <c r="A156" s="8"/>
      <c r="B156" s="6"/>
      <c r="C156" s="6"/>
      <c r="D156" s="6"/>
      <c r="E156" s="6"/>
      <c r="F156" s="6"/>
      <c r="G156" s="2"/>
      <c r="H156" s="2"/>
      <c r="I156" s="2"/>
    </row>
    <row r="158" ht="12.75">
      <c r="B158" s="4" t="s">
        <v>13</v>
      </c>
    </row>
    <row r="159" spans="1:15" ht="25.5">
      <c r="A159" s="26" t="s">
        <v>26</v>
      </c>
      <c r="B159" s="5" t="s">
        <v>14</v>
      </c>
      <c r="N159" t="s">
        <v>17</v>
      </c>
      <c r="O159" s="14" t="s">
        <v>18</v>
      </c>
    </row>
    <row r="160" spans="1:14" ht="12.7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  <c r="H160" s="1" t="s">
        <v>7</v>
      </c>
      <c r="I160" s="1" t="s">
        <v>8</v>
      </c>
      <c r="J160" s="1" t="s">
        <v>9</v>
      </c>
      <c r="K160" s="1" t="s">
        <v>10</v>
      </c>
      <c r="L160" s="1" t="s">
        <v>11</v>
      </c>
      <c r="M160" s="1" t="s">
        <v>12</v>
      </c>
      <c r="N160" s="13"/>
    </row>
    <row r="161" spans="1:16" ht="12.75">
      <c r="A161" s="1">
        <v>1</v>
      </c>
      <c r="B161" s="15">
        <f aca="true" t="shared" si="78" ref="B161:M166">B80-B148</f>
        <v>0.06402423715809882</v>
      </c>
      <c r="C161" s="15">
        <f t="shared" si="78"/>
        <v>0.03901567715756969</v>
      </c>
      <c r="D161" s="15">
        <f t="shared" si="78"/>
        <v>0.01395566778771569</v>
      </c>
      <c r="E161" s="15">
        <f t="shared" si="78"/>
        <v>0.010955667787715687</v>
      </c>
      <c r="F161" s="15">
        <f t="shared" si="78"/>
        <v>0.012981405256811428</v>
      </c>
      <c r="G161" s="15">
        <f t="shared" si="78"/>
        <v>0.003041347602029565</v>
      </c>
      <c r="H161" s="15">
        <f t="shared" si="78"/>
        <v>-0.01203574985772473</v>
      </c>
      <c r="I161" s="15">
        <f t="shared" si="78"/>
        <v>-0.01709589361453774</v>
      </c>
      <c r="J161" s="15">
        <f t="shared" si="78"/>
        <v>-0.029992886031041575</v>
      </c>
      <c r="K161" s="15">
        <f t="shared" si="78"/>
        <v>-0.0060357498577247246</v>
      </c>
      <c r="L161" s="15">
        <f t="shared" si="78"/>
        <v>-1.859474318858384E-05</v>
      </c>
      <c r="M161" s="15">
        <f t="shared" si="78"/>
        <v>0.018929901513394264</v>
      </c>
      <c r="N161">
        <f aca="true" t="shared" si="79" ref="N161:N166">AVERAGE(B161:M161)</f>
        <v>0.008143752513259819</v>
      </c>
      <c r="O161" s="14">
        <f aca="true" t="shared" si="80" ref="O161:O166">STDEV(B161:M161)</f>
        <v>0.02531529434323694</v>
      </c>
      <c r="P161" s="18"/>
    </row>
    <row r="162" spans="1:16" ht="12.75">
      <c r="A162" s="1">
        <v>2</v>
      </c>
      <c r="B162" s="15">
        <f t="shared" si="78"/>
        <v>0.013656681152124622</v>
      </c>
      <c r="C162" s="15">
        <f t="shared" si="78"/>
        <v>0.010663269967876358</v>
      </c>
      <c r="D162" s="15">
        <f t="shared" si="78"/>
        <v>-0.006382896989321971</v>
      </c>
      <c r="E162" s="15">
        <f t="shared" si="78"/>
        <v>-0.002475548670385637</v>
      </c>
      <c r="F162" s="15">
        <f t="shared" si="78"/>
        <v>0.01357083025262841</v>
      </c>
      <c r="G162" s="15">
        <f t="shared" si="78"/>
        <v>0.008709331486673237</v>
      </c>
      <c r="H162" s="15">
        <f t="shared" si="78"/>
        <v>-0.003429169747371605</v>
      </c>
      <c r="I162" s="15">
        <f t="shared" si="78"/>
        <v>-0.006522034124149818</v>
      </c>
      <c r="J162" s="15">
        <f t="shared" si="78"/>
        <v>-0.023429169747371623</v>
      </c>
      <c r="K162" s="15">
        <f t="shared" si="78"/>
        <v>-0.005568626476132252</v>
      </c>
      <c r="L162" s="15">
        <f t="shared" si="78"/>
        <v>-0.003442410019108097</v>
      </c>
      <c r="M162" s="15">
        <f t="shared" si="78"/>
        <v>-0.003502098718709927</v>
      </c>
      <c r="N162">
        <f t="shared" si="79"/>
        <v>-0.000679320136104025</v>
      </c>
      <c r="O162" s="14">
        <f t="shared" si="80"/>
        <v>0.010702203564716399</v>
      </c>
      <c r="P162" s="18"/>
    </row>
    <row r="163" spans="1:16" ht="12.75">
      <c r="A163" s="1">
        <v>3</v>
      </c>
      <c r="B163" s="15">
        <f t="shared" si="78"/>
        <v>0.00408582259899766</v>
      </c>
      <c r="C163" s="15">
        <f t="shared" si="78"/>
        <v>-0.005898517149228656</v>
      </c>
      <c r="D163" s="15">
        <f t="shared" si="78"/>
        <v>-0.008950771177102357</v>
      </c>
      <c r="E163" s="15">
        <f t="shared" si="78"/>
        <v>0.0029389986878824506</v>
      </c>
      <c r="F163" s="15">
        <f t="shared" si="78"/>
        <v>0.012038759757324838</v>
      </c>
      <c r="G163" s="15">
        <f t="shared" si="78"/>
        <v>0.01713276241842971</v>
      </c>
      <c r="H163" s="15">
        <f t="shared" si="78"/>
        <v>0.002017803323616972</v>
      </c>
      <c r="I163" s="15">
        <f t="shared" si="78"/>
        <v>-0.0080399530113371</v>
      </c>
      <c r="J163" s="15">
        <f t="shared" si="78"/>
        <v>-0.008018929267419157</v>
      </c>
      <c r="K163" s="15">
        <f t="shared" si="78"/>
        <v>0.0058439762865329994</v>
      </c>
      <c r="L163" s="15">
        <f t="shared" si="78"/>
        <v>0.0029705619275429487</v>
      </c>
      <c r="M163" s="15">
        <f t="shared" si="78"/>
        <v>-0.003087346286775733</v>
      </c>
      <c r="N163">
        <f t="shared" si="79"/>
        <v>0.0010860973423720479</v>
      </c>
      <c r="O163" s="14">
        <f t="shared" si="80"/>
        <v>0.008257624958615636</v>
      </c>
      <c r="P163" s="18"/>
    </row>
    <row r="164" spans="1:16" ht="12.75">
      <c r="A164" s="1">
        <v>4</v>
      </c>
      <c r="B164" s="15">
        <f t="shared" si="78"/>
        <v>-0.00436982935605415</v>
      </c>
      <c r="C164" s="15">
        <f t="shared" si="78"/>
        <v>0.0026428929665016226</v>
      </c>
      <c r="D164" s="15">
        <f t="shared" si="78"/>
        <v>-0.0004378510620820994</v>
      </c>
      <c r="E164" s="15">
        <f t="shared" si="78"/>
        <v>-0.0035704599745078683</v>
      </c>
      <c r="F164" s="15">
        <f t="shared" si="78"/>
        <v>0.0015450988190942039</v>
      </c>
      <c r="G164" s="15">
        <f t="shared" si="78"/>
        <v>0.0006640746286078678</v>
      </c>
      <c r="H164" s="15">
        <f t="shared" si="78"/>
        <v>-0.007412309447072593</v>
      </c>
      <c r="I164" s="15">
        <f t="shared" si="78"/>
        <v>-0.010471969233065107</v>
      </c>
      <c r="J164" s="15">
        <f t="shared" si="78"/>
        <v>-0.015484782057963067</v>
      </c>
      <c r="K164" s="15">
        <f t="shared" si="78"/>
        <v>-0.0015189990765889574</v>
      </c>
      <c r="L164" s="15">
        <f t="shared" si="78"/>
        <v>-0.0034933295601490763</v>
      </c>
      <c r="M164" s="15">
        <f t="shared" si="78"/>
        <v>0.0044424205132226405</v>
      </c>
      <c r="N164">
        <f t="shared" si="79"/>
        <v>-0.0031220869033380485</v>
      </c>
      <c r="O164" s="14">
        <f t="shared" si="80"/>
        <v>0.005748582051819881</v>
      </c>
      <c r="P164" s="18"/>
    </row>
    <row r="165" spans="1:16" ht="12.75">
      <c r="A165" s="1">
        <v>5</v>
      </c>
      <c r="B165" s="15">
        <f t="shared" si="78"/>
        <v>-0.0054201069668485015</v>
      </c>
      <c r="C165" s="15">
        <f t="shared" si="78"/>
        <v>-0.0094762857126976</v>
      </c>
      <c r="D165" s="15">
        <f t="shared" si="78"/>
        <v>-0.008575116511399018</v>
      </c>
      <c r="E165" s="15">
        <f t="shared" si="78"/>
        <v>-0.0006924498661569044</v>
      </c>
      <c r="F165" s="15">
        <f t="shared" si="78"/>
        <v>0.0033858755411638984</v>
      </c>
      <c r="G165" s="15">
        <f t="shared" si="78"/>
        <v>-0.00048684312162048174</v>
      </c>
      <c r="H165" s="15">
        <f t="shared" si="78"/>
        <v>-0.006518560772880738</v>
      </c>
      <c r="I165" s="15">
        <f t="shared" si="78"/>
        <v>-0.013546811578740662</v>
      </c>
      <c r="J165" s="15">
        <f t="shared" si="78"/>
        <v>-0.012568035195342171</v>
      </c>
      <c r="K165" s="15">
        <f t="shared" si="78"/>
        <v>-0.0025892893239119613</v>
      </c>
      <c r="L165" s="15">
        <f t="shared" si="78"/>
        <v>-0.0026070244529720864</v>
      </c>
      <c r="M165" s="15">
        <f t="shared" si="78"/>
        <v>-0.004649675628654641</v>
      </c>
      <c r="N165">
        <f t="shared" si="79"/>
        <v>-0.005312026965838404</v>
      </c>
      <c r="O165" s="14">
        <f t="shared" si="80"/>
        <v>0.005093337808458299</v>
      </c>
      <c r="P165" s="18"/>
    </row>
    <row r="166" spans="1:16" ht="12.75">
      <c r="A166" s="1">
        <v>6</v>
      </c>
      <c r="B166" s="15">
        <f t="shared" si="78"/>
        <v>-0.005951309252148977</v>
      </c>
      <c r="C166" s="15">
        <f t="shared" si="78"/>
        <v>0.0009897421274395156</v>
      </c>
      <c r="D166" s="15">
        <f t="shared" si="78"/>
        <v>-0.003146823256396255</v>
      </c>
      <c r="E166" s="15">
        <f t="shared" si="78"/>
        <v>-0.005248653793765795</v>
      </c>
      <c r="F166" s="15">
        <f t="shared" si="78"/>
        <v>0.005829285149978759</v>
      </c>
      <c r="G166" s="15">
        <f t="shared" si="78"/>
        <v>0.0009097512354181089</v>
      </c>
      <c r="H166" s="15">
        <f t="shared" si="78"/>
        <v>-0.009114040837270083</v>
      </c>
      <c r="I166" s="15">
        <f t="shared" si="78"/>
        <v>-0.00910511391425518</v>
      </c>
      <c r="J166" s="15">
        <f t="shared" si="78"/>
        <v>-0.01508133749854092</v>
      </c>
      <c r="K166" s="15">
        <f t="shared" si="78"/>
        <v>-0.012102139579358406</v>
      </c>
      <c r="L166" s="15">
        <f t="shared" si="78"/>
        <v>-0.0021527922148959037</v>
      </c>
      <c r="M166" s="15">
        <f t="shared" si="78"/>
        <v>-0.00218866116101862</v>
      </c>
      <c r="N166">
        <f t="shared" si="79"/>
        <v>-0.004696841082901147</v>
      </c>
      <c r="O166" s="14">
        <f t="shared" si="80"/>
        <v>0.005979016856227285</v>
      </c>
      <c r="P166" s="18"/>
    </row>
    <row r="167" spans="1:13" ht="12.75">
      <c r="A167" s="1">
        <v>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5" ht="12.75">
      <c r="A168" s="1">
        <v>8</v>
      </c>
      <c r="B168" s="6"/>
      <c r="C168" s="6"/>
      <c r="D168" s="6"/>
      <c r="E168" s="6"/>
      <c r="F168" s="6"/>
      <c r="G168" s="6"/>
      <c r="H168" s="6"/>
      <c r="I168" s="6"/>
      <c r="N168" s="13">
        <f>AVERAGE(B161:M166)</f>
        <v>-0.0007634042054249596</v>
      </c>
      <c r="O168" s="17">
        <f>STDEV(B161:M166)</f>
        <v>0.012779537894688364</v>
      </c>
    </row>
    <row r="169" spans="1:9" ht="12.75">
      <c r="A169" s="8"/>
      <c r="B169" s="6"/>
      <c r="C169" s="6"/>
      <c r="D169" s="6"/>
      <c r="E169" s="6"/>
      <c r="F169" s="6"/>
      <c r="G169" s="2"/>
      <c r="H169" s="2"/>
      <c r="I169" s="2"/>
    </row>
    <row r="172" spans="2:6" ht="12.75">
      <c r="B172" t="s">
        <v>36</v>
      </c>
      <c r="C172">
        <v>0.8781575039526874</v>
      </c>
      <c r="F172">
        <f>SUMSQ(B161:M166)</f>
        <v>0.011637438395548044</v>
      </c>
    </row>
    <row r="173" spans="2:6" ht="12.75">
      <c r="B173" t="s">
        <v>34</v>
      </c>
      <c r="C173" s="16">
        <f>AVERAGE(B161:M166)</f>
        <v>-0.0007634042054249596</v>
      </c>
      <c r="E173">
        <v>0.2</v>
      </c>
      <c r="F173">
        <f>C172*E173</f>
        <v>0.1756315007905375</v>
      </c>
    </row>
    <row r="174" spans="2:7" ht="12.75">
      <c r="B174" t="s">
        <v>23</v>
      </c>
      <c r="C174">
        <f>STDEV(B161:M166)</f>
        <v>0.012779537894688364</v>
      </c>
      <c r="F174">
        <f>C174/C172</f>
        <v>0.014552671744153185</v>
      </c>
      <c r="G174">
        <f>E173*C172-C174</f>
        <v>0.16285196289584913</v>
      </c>
    </row>
    <row r="176" spans="1:15" ht="25.5">
      <c r="A176" s="26" t="s">
        <v>26</v>
      </c>
      <c r="B176" s="5" t="s">
        <v>14</v>
      </c>
      <c r="N176" t="s">
        <v>17</v>
      </c>
      <c r="O176" s="14" t="s">
        <v>18</v>
      </c>
    </row>
    <row r="177" spans="1:14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1" t="s">
        <v>7</v>
      </c>
      <c r="I177" s="1" t="s">
        <v>8</v>
      </c>
      <c r="J177" s="1" t="s">
        <v>9</v>
      </c>
      <c r="K177" s="1" t="s">
        <v>10</v>
      </c>
      <c r="L177" s="1" t="s">
        <v>11</v>
      </c>
      <c r="M177" s="1" t="s">
        <v>12</v>
      </c>
      <c r="N177" s="13"/>
    </row>
    <row r="178" spans="1:15" ht="12.75">
      <c r="A178" s="1">
        <v>1</v>
      </c>
      <c r="B178" s="15">
        <f aca="true" t="shared" si="81" ref="B178:M178">B118-B161</f>
        <v>0</v>
      </c>
      <c r="C178" s="15">
        <f t="shared" si="81"/>
        <v>0</v>
      </c>
      <c r="D178" s="15">
        <f t="shared" si="81"/>
        <v>2.0816681711721685E-17</v>
      </c>
      <c r="E178" s="15">
        <f t="shared" si="81"/>
        <v>2.0816681711721685E-17</v>
      </c>
      <c r="F178" s="15">
        <f t="shared" si="81"/>
        <v>2.7755575615628914E-17</v>
      </c>
      <c r="G178" s="15">
        <f t="shared" si="81"/>
        <v>2.0816681711721685E-17</v>
      </c>
      <c r="H178" s="15">
        <f t="shared" si="81"/>
        <v>2.0816681711721685E-17</v>
      </c>
      <c r="I178" s="15">
        <f t="shared" si="81"/>
        <v>2.7755575615628914E-17</v>
      </c>
      <c r="J178" s="15">
        <f t="shared" si="81"/>
        <v>0</v>
      </c>
      <c r="K178" s="15">
        <f t="shared" si="81"/>
        <v>2.0816681711721685E-17</v>
      </c>
      <c r="L178" s="15">
        <f t="shared" si="81"/>
        <v>2.7755575615628914E-17</v>
      </c>
      <c r="M178" s="15">
        <f t="shared" si="81"/>
        <v>0</v>
      </c>
      <c r="N178">
        <f aca="true" t="shared" si="82" ref="N178:N183">AVERAGE(B178:M178)</f>
        <v>1.5612511283791264E-17</v>
      </c>
      <c r="O178" s="14">
        <f aca="true" t="shared" si="83" ref="O178:O183">STDEV(B178:M178)</f>
        <v>1.1881157801181013E-17</v>
      </c>
    </row>
    <row r="179" spans="1:15" ht="12.75">
      <c r="A179" s="1">
        <v>2</v>
      </c>
      <c r="B179" s="15">
        <f aca="true" t="shared" si="84" ref="B179:M179">B119-B162</f>
        <v>2.7755575615628914E-17</v>
      </c>
      <c r="C179" s="15">
        <f t="shared" si="84"/>
        <v>2.0816681711721685E-17</v>
      </c>
      <c r="D179" s="15">
        <f t="shared" si="84"/>
        <v>2.0816681711721685E-17</v>
      </c>
      <c r="E179" s="15">
        <f t="shared" si="84"/>
        <v>2.0816681711721685E-17</v>
      </c>
      <c r="F179" s="15">
        <f t="shared" si="84"/>
        <v>2.0816681711721685E-17</v>
      </c>
      <c r="G179" s="15">
        <f t="shared" si="84"/>
        <v>2.0816681711721685E-17</v>
      </c>
      <c r="H179" s="15">
        <f t="shared" si="84"/>
        <v>2.0816681711721685E-17</v>
      </c>
      <c r="I179" s="15">
        <f t="shared" si="84"/>
        <v>2.7755575615628914E-17</v>
      </c>
      <c r="J179" s="15">
        <f t="shared" si="84"/>
        <v>0</v>
      </c>
      <c r="K179" s="15">
        <f t="shared" si="84"/>
        <v>2.0816681711721685E-17</v>
      </c>
      <c r="L179" s="15">
        <f t="shared" si="84"/>
        <v>2.7755575615628914E-17</v>
      </c>
      <c r="M179" s="15">
        <f t="shared" si="84"/>
        <v>2.0816681711721685E-17</v>
      </c>
      <c r="N179">
        <f t="shared" si="82"/>
        <v>2.0816681711721685E-17</v>
      </c>
      <c r="O179" s="14">
        <f t="shared" si="83"/>
        <v>7.247438314304709E-18</v>
      </c>
    </row>
    <row r="180" spans="1:15" ht="12.75">
      <c r="A180" s="1">
        <v>3</v>
      </c>
      <c r="B180" s="15">
        <f aca="true" t="shared" si="85" ref="B180:M180">B120-B163</f>
        <v>2.0816681711721685E-17</v>
      </c>
      <c r="C180" s="15">
        <f t="shared" si="85"/>
        <v>1.3877787807814457E-17</v>
      </c>
      <c r="D180" s="15">
        <f t="shared" si="85"/>
        <v>1.3877787807814457E-17</v>
      </c>
      <c r="E180" s="15">
        <f t="shared" si="85"/>
        <v>2.0816681711721685E-17</v>
      </c>
      <c r="F180" s="15">
        <f t="shared" si="85"/>
        <v>1.3877787807814457E-17</v>
      </c>
      <c r="G180" s="15">
        <f t="shared" si="85"/>
        <v>0</v>
      </c>
      <c r="H180" s="15">
        <f t="shared" si="85"/>
        <v>1.3877787807814457E-17</v>
      </c>
      <c r="I180" s="15">
        <f t="shared" si="85"/>
        <v>2.0816681711721685E-17</v>
      </c>
      <c r="J180" s="15">
        <f t="shared" si="85"/>
        <v>1.3877787807814457E-17</v>
      </c>
      <c r="K180" s="15">
        <f t="shared" si="85"/>
        <v>1.3877787807814457E-17</v>
      </c>
      <c r="L180" s="15">
        <f t="shared" si="85"/>
        <v>2.0816681711721685E-17</v>
      </c>
      <c r="M180" s="15">
        <f t="shared" si="85"/>
        <v>1.3877787807814457E-17</v>
      </c>
      <c r="N180">
        <f t="shared" si="82"/>
        <v>1.5034270125132327E-17</v>
      </c>
      <c r="O180" s="14">
        <f t="shared" si="83"/>
        <v>5.792915521834486E-18</v>
      </c>
    </row>
    <row r="181" spans="1:15" ht="12.75">
      <c r="A181" s="1">
        <v>4</v>
      </c>
      <c r="B181" s="15">
        <f aca="true" t="shared" si="86" ref="B181:M181">B121-B164</f>
        <v>1.3877787807814457E-17</v>
      </c>
      <c r="C181" s="15">
        <f t="shared" si="86"/>
        <v>1.3877787807814457E-17</v>
      </c>
      <c r="D181" s="15">
        <f t="shared" si="86"/>
        <v>2.0816681711721685E-17</v>
      </c>
      <c r="E181" s="15">
        <f t="shared" si="86"/>
        <v>2.0816681711721685E-17</v>
      </c>
      <c r="F181" s="15">
        <f t="shared" si="86"/>
        <v>1.3877787807814457E-17</v>
      </c>
      <c r="G181" s="15">
        <f t="shared" si="86"/>
        <v>1.3877787807814457E-17</v>
      </c>
      <c r="H181" s="15">
        <f t="shared" si="86"/>
        <v>1.3877787807814457E-17</v>
      </c>
      <c r="I181" s="15">
        <f t="shared" si="86"/>
        <v>1.3877787807814457E-17</v>
      </c>
      <c r="J181" s="15">
        <f t="shared" si="86"/>
        <v>2.0816681711721685E-17</v>
      </c>
      <c r="K181" s="15">
        <f t="shared" si="86"/>
        <v>2.0816681711721685E-17</v>
      </c>
      <c r="L181" s="15">
        <f t="shared" si="86"/>
        <v>2.0816681711721685E-17</v>
      </c>
      <c r="M181" s="15">
        <f t="shared" si="86"/>
        <v>1.3877787807814457E-17</v>
      </c>
      <c r="N181">
        <f t="shared" si="82"/>
        <v>1.6768993601109134E-17</v>
      </c>
      <c r="O181" s="14">
        <f t="shared" si="83"/>
        <v>3.5730352742099735E-18</v>
      </c>
    </row>
    <row r="182" spans="1:15" ht="12.75">
      <c r="A182" s="1">
        <v>5</v>
      </c>
      <c r="B182" s="15">
        <f aca="true" t="shared" si="87" ref="B182:M182">B122-B165</f>
        <v>1.3877787807814457E-17</v>
      </c>
      <c r="C182" s="15">
        <f t="shared" si="87"/>
        <v>1.3877787807814457E-17</v>
      </c>
      <c r="D182" s="15">
        <f t="shared" si="87"/>
        <v>1.3877787807814457E-17</v>
      </c>
      <c r="E182" s="15">
        <f t="shared" si="87"/>
        <v>1.3877787807814457E-17</v>
      </c>
      <c r="F182" s="15">
        <f t="shared" si="87"/>
        <v>1.3877787807814457E-17</v>
      </c>
      <c r="G182" s="15">
        <f t="shared" si="87"/>
        <v>1.734723475976807E-17</v>
      </c>
      <c r="H182" s="15">
        <f t="shared" si="87"/>
        <v>1.3877787807814457E-17</v>
      </c>
      <c r="I182" s="15">
        <f t="shared" si="87"/>
        <v>1.3877787807814457E-17</v>
      </c>
      <c r="J182" s="15">
        <f t="shared" si="87"/>
        <v>1.3877787807814457E-17</v>
      </c>
      <c r="K182" s="15">
        <f t="shared" si="87"/>
        <v>1.3877787807814457E-17</v>
      </c>
      <c r="L182" s="15">
        <f t="shared" si="87"/>
        <v>1.0408340855860843E-17</v>
      </c>
      <c r="M182" s="15">
        <f t="shared" si="87"/>
        <v>1.734723475976807E-17</v>
      </c>
      <c r="N182">
        <f t="shared" si="82"/>
        <v>1.4166908387143924E-17</v>
      </c>
      <c r="O182" s="14">
        <f t="shared" si="83"/>
        <v>1.7865176371049825E-18</v>
      </c>
    </row>
    <row r="183" spans="1:15" ht="12.75">
      <c r="A183" s="1">
        <v>6</v>
      </c>
      <c r="B183" s="15">
        <f aca="true" t="shared" si="88" ref="B183:M183">B123-B166</f>
        <v>1.3877787807814457E-17</v>
      </c>
      <c r="C183" s="15">
        <f t="shared" si="88"/>
        <v>1.3877787807814457E-17</v>
      </c>
      <c r="D183" s="15">
        <f t="shared" si="88"/>
        <v>1.3877787807814457E-17</v>
      </c>
      <c r="E183" s="15">
        <f t="shared" si="88"/>
        <v>1.3877787807814457E-17</v>
      </c>
      <c r="F183" s="15">
        <f t="shared" si="88"/>
        <v>1.3877787807814457E-17</v>
      </c>
      <c r="G183" s="15">
        <f t="shared" si="88"/>
        <v>1.734723475976807E-17</v>
      </c>
      <c r="H183" s="15">
        <f t="shared" si="88"/>
        <v>1.3877787807814457E-17</v>
      </c>
      <c r="I183" s="15">
        <f t="shared" si="88"/>
        <v>1.734723475976807E-17</v>
      </c>
      <c r="J183" s="15">
        <f t="shared" si="88"/>
        <v>0</v>
      </c>
      <c r="K183" s="15">
        <f t="shared" si="88"/>
        <v>0</v>
      </c>
      <c r="L183" s="15">
        <f t="shared" si="88"/>
        <v>1.3877787807814457E-17</v>
      </c>
      <c r="M183" s="15">
        <f t="shared" si="88"/>
        <v>1.0408340855860843E-17</v>
      </c>
      <c r="N183">
        <f t="shared" si="82"/>
        <v>1.1853943752508181E-17</v>
      </c>
      <c r="O183" s="14">
        <f t="shared" si="83"/>
        <v>5.8164800212400024E-18</v>
      </c>
    </row>
    <row r="184" spans="1:13" ht="12.75">
      <c r="A184" s="1">
        <v>7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5" ht="12.75">
      <c r="A185" s="1">
        <v>8</v>
      </c>
      <c r="B185" s="6"/>
      <c r="C185" s="6"/>
      <c r="D185" s="6"/>
      <c r="E185" s="6"/>
      <c r="F185" s="6"/>
      <c r="G185" s="6"/>
      <c r="H185" s="6"/>
      <c r="I185" s="6"/>
      <c r="N185" s="13">
        <f>AVERAGE(B178:M183)</f>
        <v>1.570888481023442E-17</v>
      </c>
      <c r="O185" s="17">
        <f>STDEV(B178:M183)</f>
        <v>7.107203047004735E-18</v>
      </c>
    </row>
    <row r="186" spans="1:9" ht="12.75">
      <c r="A186" s="8"/>
      <c r="B186" s="6"/>
      <c r="C186" s="6"/>
      <c r="D186" s="6"/>
      <c r="E186" s="6"/>
      <c r="F186" s="6"/>
      <c r="G186" s="2"/>
      <c r="H186" s="2"/>
      <c r="I186" s="2"/>
    </row>
  </sheetData>
  <printOptions/>
  <pageMargins left="0.75" right="0.75" top="1" bottom="1" header="0.5" footer="0.5"/>
  <pageSetup horizontalDpi="600" verticalDpi="600" orientation="landscape" scale="85" r:id="rId1"/>
  <headerFooter alignWithMargins="0">
    <oddHeader>&amp;C&amp;"Arial,Bold"&amp;12Keystone Data- Twisted Conductor with No Insulation- Wound Easy Direction&amp;R7/26/03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jdesandro</dc:creator>
  <cp:keywords/>
  <dc:description/>
  <cp:lastModifiedBy>wreiersen</cp:lastModifiedBy>
  <cp:lastPrinted>2003-08-19T15:21:22Z</cp:lastPrinted>
  <dcterms:created xsi:type="dcterms:W3CDTF">2003-06-12T16:14:23Z</dcterms:created>
  <dcterms:modified xsi:type="dcterms:W3CDTF">2004-03-01T23:07:01Z</dcterms:modified>
  <cp:category/>
  <cp:version/>
  <cp:contentType/>
  <cp:contentStatus/>
</cp:coreProperties>
</file>