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5_0.bin" ContentType="application/vnd.openxmlformats-officedocument.oleObject"/>
  <Override PartName="/xl/embeddings/oleObject_5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1640" tabRatio="837" activeTab="3"/>
  </bookViews>
  <sheets>
    <sheet name="Tab 0 Approval Form" sheetId="1" r:id="rId1"/>
    <sheet name="Table I - Dsn Labor" sheetId="2" r:id="rId2"/>
    <sheet name="Table II - M&amp;S" sheetId="3" r:id="rId3"/>
    <sheet name="Table III Fab &amp; Assy" sheetId="4" r:id="rId4"/>
    <sheet name="Table IV - Conting &amp; Risk " sheetId="5" r:id="rId5"/>
    <sheet name="Table V - Basis of Estimate" sheetId="6" r:id="rId6"/>
  </sheets>
  <definedNames>
    <definedName name="_xlnm.Print_Area" localSheetId="0">'Tab 0 Approval Form'!$A$1:$B$35</definedName>
    <definedName name="_xlnm.Print_Area" localSheetId="1">'Table I - Dsn Labor'!$A$10:$AA$22</definedName>
    <definedName name="_xlnm.Print_Area" localSheetId="3">'Table III Fab &amp; Assy'!$A$17:$J$173</definedName>
    <definedName name="_xlnm.Print_Area" localSheetId="5">'Table V - Basis of Estimate'!$A$10:$O$115</definedName>
    <definedName name="_xlnm.Print_Titles" localSheetId="1">'Table I - Dsn Labor'!$1:$9</definedName>
    <definedName name="_xlnm.Print_Titles" localSheetId="3">'Table III Fab &amp; Assy'!$1:$16</definedName>
    <definedName name="_xlnm.Print_Titles" localSheetId="5">'Table V - Basis of Estimate'!$1:$9</definedName>
  </definedNames>
  <calcPr fullCalcOnLoad="1"/>
</workbook>
</file>

<file path=xl/sharedStrings.xml><?xml version="1.0" encoding="utf-8"?>
<sst xmlns="http://schemas.openxmlformats.org/spreadsheetml/2006/main" count="769" uniqueCount="316">
  <si>
    <t>EAEM</t>
  </si>
  <si>
    <t xml:space="preserve"> </t>
  </si>
  <si>
    <t>Description:</t>
  </si>
  <si>
    <t>EMTB</t>
  </si>
  <si>
    <t>EMEM</t>
  </si>
  <si>
    <t>Basis of Estimate</t>
  </si>
  <si>
    <t>ECEM</t>
  </si>
  <si>
    <t>EEEM</t>
  </si>
  <si>
    <t>EMSM</t>
  </si>
  <si>
    <t>Uncertainty of the Estimate</t>
  </si>
  <si>
    <t>Design Maturity</t>
  </si>
  <si>
    <t>High</t>
  </si>
  <si>
    <t>Medium</t>
  </si>
  <si>
    <t>Low</t>
  </si>
  <si>
    <t>FY07$K</t>
  </si>
  <si>
    <t>HOURS</t>
  </si>
  <si>
    <t>Task ID</t>
  </si>
  <si>
    <t>Comments</t>
  </si>
  <si>
    <t>41MS</t>
  </si>
  <si>
    <t>48MS</t>
  </si>
  <si>
    <t>37STK</t>
  </si>
  <si>
    <t>35TRVL</t>
  </si>
  <si>
    <t>31OT</t>
  </si>
  <si>
    <t>EMSB</t>
  </si>
  <si>
    <t>EASB</t>
  </si>
  <si>
    <t>EESM</t>
  </si>
  <si>
    <t>EESB</t>
  </si>
  <si>
    <t>EETB</t>
  </si>
  <si>
    <t>ECSB</t>
  </si>
  <si>
    <t>ECTB</t>
  </si>
  <si>
    <t>RM2</t>
  </si>
  <si>
    <t>RM3</t>
  </si>
  <si>
    <t>Title I and II Engineering for PF Coils and Title III Support of Fabrication Effort.</t>
  </si>
  <si>
    <t>ORNL EM</t>
  </si>
  <si>
    <t>ORNL DSN</t>
  </si>
  <si>
    <t>Conditions and Basis for Estimate</t>
  </si>
  <si>
    <t>TASK DESCRIPTION</t>
  </si>
  <si>
    <t>Chrz.</t>
  </si>
  <si>
    <t>Raft.</t>
  </si>
  <si>
    <t>Meighan</t>
  </si>
  <si>
    <t>Languish</t>
  </si>
  <si>
    <t>Engineering and Oversight</t>
  </si>
  <si>
    <t>9450-1***-1451</t>
  </si>
  <si>
    <t>Casting Preparation</t>
  </si>
  <si>
    <t>Total</t>
  </si>
  <si>
    <t>No. of</t>
  </si>
  <si>
    <t>Coil Tech</t>
  </si>
  <si>
    <t>Tech Shop</t>
  </si>
  <si>
    <t>Job Number</t>
  </si>
  <si>
    <t>Shifts</t>
  </si>
  <si>
    <t xml:space="preserve">Coil tech </t>
  </si>
  <si>
    <t>[hours per</t>
  </si>
  <si>
    <t>Support</t>
  </si>
  <si>
    <t>coils</t>
  </si>
  <si>
    <t>Manhrs</t>
  </si>
  <si>
    <t>COILS</t>
  </si>
  <si>
    <t>per shift</t>
  </si>
  <si>
    <t>shift]</t>
  </si>
  <si>
    <t>[hours]</t>
  </si>
  <si>
    <t>RESA Building Activities</t>
  </si>
  <si>
    <t>Unload &amp; unbox winding form</t>
  </si>
  <si>
    <t>9450-1***-1459</t>
  </si>
  <si>
    <t>Station 1a/4 Activities</t>
  </si>
  <si>
    <t xml:space="preserve">Position &amp; mount WF to support ring   </t>
  </si>
  <si>
    <t>Install coil in station 4 turning fixture</t>
  </si>
  <si>
    <t>Install weights and balance casting and ring assembly</t>
  </si>
  <si>
    <t>Weld monuments, stud adapters &amp; lead nuts</t>
  </si>
  <si>
    <t>Measure casting wings using metrology equipment</t>
  </si>
  <si>
    <t>Install studs for winding clamps</t>
  </si>
  <si>
    <t>Electrical test poloidal break</t>
  </si>
  <si>
    <t>Install Kapton edging and mold release winding surface</t>
  </si>
  <si>
    <t>Install inner cladding plates and cooling Tubes</t>
  </si>
  <si>
    <t>TOTALS</t>
  </si>
  <si>
    <t>Revised</t>
  </si>
  <si>
    <t>Prep for Winding</t>
  </si>
  <si>
    <t>Prepare coil for transfer</t>
  </si>
  <si>
    <t>Install winding form in turning fixture</t>
  </si>
  <si>
    <t>Install upper Tee for coil clamps</t>
  </si>
  <si>
    <t>Install/set winding clamps side bars A &amp; B</t>
  </si>
  <si>
    <t>Re-install G-11 lead blocks- sides  A &amp; B</t>
  </si>
  <si>
    <t>Position inner GW insulation onto winding form (sides A &amp; B)</t>
  </si>
  <si>
    <t xml:space="preserve">Position lacing strips sides A &amp; B </t>
  </si>
  <si>
    <t xml:space="preserve">Wind Side "A" </t>
  </si>
  <si>
    <t>Braze &amp; secure 1st. coil lead set [inc. brazing]</t>
  </si>
  <si>
    <t xml:space="preserve">Position leads &amp; Wind side A </t>
  </si>
  <si>
    <t>Reposition coil from side A to side B</t>
  </si>
  <si>
    <t>Wind Side "B"</t>
  </si>
  <si>
    <t xml:space="preserve">Position leads &amp; Wind side B </t>
  </si>
  <si>
    <t>Final coil winding activities</t>
  </si>
  <si>
    <t xml:space="preserve"> Measure, reposition &amp; re-measure coil bundle [sides A &amp; B] </t>
  </si>
  <si>
    <t xml:space="preserve">Secure Lacing </t>
  </si>
  <si>
    <t>Complete groundwrap installation</t>
  </si>
  <si>
    <t>Unanticipated Delays/Rework Activities</t>
  </si>
  <si>
    <t>Tasks TBD</t>
  </si>
  <si>
    <t>remaining</t>
  </si>
  <si>
    <t>Final Coil Prep</t>
  </si>
  <si>
    <t>Coils A4-A6; B3-B6 and C6</t>
  </si>
  <si>
    <t>Install chill plates &amp; Tubing</t>
  </si>
  <si>
    <t>Cut, braze, silverplate and position 2nd. coil lead set [side A]</t>
  </si>
  <si>
    <t>Cut, braze, silverplate and position 2nd. Coil lead set [side B]</t>
  </si>
  <si>
    <t>Soft solder and clean all lead joints</t>
  </si>
  <si>
    <t>Install outer co-wound Diagnostic loops</t>
  </si>
  <si>
    <t>Measure position of co-wound diagnostic loops</t>
  </si>
  <si>
    <t>Perform pre-VPI elect. &amp; pressure tests</t>
  </si>
  <si>
    <t>Pressure test cryo lines</t>
  </si>
  <si>
    <t>Perform preliminary [pre-vpi] electrical tests</t>
  </si>
  <si>
    <t>Install bag mold around modular coil</t>
  </si>
  <si>
    <t xml:space="preserve">Install G-11 final clamp pads &amp; sprue bases </t>
  </si>
  <si>
    <t>Finalize and secure G-11 lead box</t>
  </si>
  <si>
    <t>Install glass roving and sheet over chill plates</t>
  </si>
  <si>
    <t>Install silicone bag &amp; sprues</t>
  </si>
  <si>
    <t>Vacuum pumpdown/ RTV overcoat &amp; leak repair</t>
  </si>
  <si>
    <t>Install epoxy shell</t>
  </si>
  <si>
    <t>VPI Activities (Station 5)</t>
  </si>
  <si>
    <t xml:space="preserve"> Shifts</t>
  </si>
  <si>
    <t>Final VPI Prep</t>
  </si>
  <si>
    <t>Transfer modular coil to Autoclave</t>
  </si>
  <si>
    <t>Vacuum pumpdown &amp; preheat mold and autoclave</t>
  </si>
  <si>
    <t>VPI modular coil</t>
  </si>
  <si>
    <t>Epoxy mix and  fill coil</t>
  </si>
  <si>
    <t>Temperature rampup and Cure</t>
  </si>
  <si>
    <t>Temperature rampup and Post cure</t>
  </si>
  <si>
    <t>Temperature rampdown</t>
  </si>
  <si>
    <t>Cleanup &amp; ready autoclave for coil removal</t>
  </si>
  <si>
    <t>Rebuild manifolds and prep autoclave for next VPI</t>
  </si>
  <si>
    <t>Post VPI Activities (Station 1)</t>
  </si>
  <si>
    <t>Transfer modular coil from Autoclave to Station #1</t>
  </si>
  <si>
    <t>Remove studs, structural shell &amp; sprues</t>
  </si>
  <si>
    <t>Install final coil clamps</t>
  </si>
  <si>
    <t>Perform (room temperature) electrical &amp; Pressure Tests</t>
  </si>
  <si>
    <t>Remove coil from ring assembly</t>
  </si>
  <si>
    <t>Punch List Items</t>
  </si>
  <si>
    <t>Mount diagnostic boxes</t>
  </si>
  <si>
    <t>Route and secure diagnostic wires to box</t>
  </si>
  <si>
    <t>Finalize cooling tubes</t>
  </si>
  <si>
    <t>Install Rogowski coils</t>
  </si>
  <si>
    <t>Coils A3 and A4</t>
  </si>
  <si>
    <t>Measure final coil clamp surfaces</t>
  </si>
  <si>
    <t>Install Thermal Insulation over coil</t>
  </si>
  <si>
    <t>Replace co-wound loop on C4</t>
  </si>
  <si>
    <t>Measure as built coils as required</t>
  </si>
  <si>
    <t>Ground Poloidal Break Hardware</t>
  </si>
  <si>
    <t>Ground lead jumper studs</t>
  </si>
  <si>
    <t>Grind flange pockets for hardware</t>
  </si>
  <si>
    <t>Grind winding form wings/clearances</t>
  </si>
  <si>
    <t>TOTAL</t>
  </si>
  <si>
    <t>M&amp;S</t>
  </si>
  <si>
    <t>MATERIAL &amp; SUPPLIES</t>
  </si>
  <si>
    <t>Tech</t>
  </si>
  <si>
    <t>w/o G&amp;A</t>
  </si>
  <si>
    <t>Hours</t>
  </si>
  <si>
    <t>Coil Supplies</t>
  </si>
  <si>
    <t>9450-1***-1408</t>
  </si>
  <si>
    <t>VPI Supplies</t>
  </si>
  <si>
    <t xml:space="preserve">Tech Shop Support- </t>
  </si>
  <si>
    <t>WBS Title:  Windings and Assembly</t>
  </si>
  <si>
    <t>Job Manager: Jim Chrzanowski</t>
  </si>
  <si>
    <t>No Design Work Associated with This Job</t>
  </si>
  <si>
    <t>WBS Number: 142</t>
  </si>
  <si>
    <t>Fabrication and Assembly</t>
  </si>
  <si>
    <t>Materials and Supplies</t>
  </si>
  <si>
    <t>All M&amp;S included in Table III</t>
  </si>
  <si>
    <t>X</t>
  </si>
  <si>
    <t>Design Complexity</t>
  </si>
  <si>
    <t>Comments/Other Considerations</t>
  </si>
  <si>
    <t>NCSX Work Approval Form (WAF)</t>
  </si>
  <si>
    <t>Schedule:</t>
  </si>
  <si>
    <t>Approvals:</t>
  </si>
  <si>
    <t>coil]</t>
  </si>
  <si>
    <r>
      <t xml:space="preserve">Inspect casting </t>
    </r>
    <r>
      <rPr>
        <sz val="10"/>
        <rFont val="Arial"/>
        <family val="2"/>
      </rPr>
      <t>[surfaces, magnetic permeability]</t>
    </r>
  </si>
  <si>
    <r>
      <t xml:space="preserve">Clean casting </t>
    </r>
    <r>
      <rPr>
        <sz val="10"/>
        <color indexed="8"/>
        <rFont val="Arial"/>
        <family val="2"/>
      </rPr>
      <t>[Inspect and clean all holes]</t>
    </r>
  </si>
  <si>
    <r>
      <t xml:space="preserve">Fitup Lead blocks and terminals </t>
    </r>
    <r>
      <rPr>
        <sz val="10"/>
        <color indexed="8"/>
        <rFont val="Arial"/>
        <family val="2"/>
      </rPr>
      <t>[Remove lead blocks]</t>
    </r>
  </si>
  <si>
    <r>
      <t xml:space="preserve">Cladding final clean &amp; Kapton  </t>
    </r>
    <r>
      <rPr>
        <sz val="10"/>
        <rFont val="Arial"/>
        <family val="2"/>
      </rPr>
      <t>[Parallel activity]</t>
    </r>
  </si>
  <si>
    <t>TOTALS hours</t>
  </si>
  <si>
    <r>
      <t xml:space="preserve">Prep groundwrap insulation </t>
    </r>
    <r>
      <rPr>
        <sz val="10"/>
        <rFont val="Arial"/>
        <family val="2"/>
      </rPr>
      <t>[Parallel activity]</t>
    </r>
  </si>
  <si>
    <r>
      <t xml:space="preserve">Clean chill plates </t>
    </r>
    <r>
      <rPr>
        <sz val="10"/>
        <rFont val="Arial"/>
        <family val="2"/>
      </rPr>
      <t>[Parallel activity]</t>
    </r>
  </si>
  <si>
    <r>
      <t xml:space="preserve">Prep sprue sub-assemblies </t>
    </r>
    <r>
      <rPr>
        <sz val="10"/>
        <rFont val="Arial"/>
        <family val="2"/>
      </rPr>
      <t>[Parallel activity]</t>
    </r>
  </si>
  <si>
    <r>
      <t xml:space="preserve">Prep lead sprue sub-assemblies </t>
    </r>
    <r>
      <rPr>
        <sz val="10"/>
        <rFont val="Arial"/>
        <family val="2"/>
      </rPr>
      <t>[Parallel activity]</t>
    </r>
  </si>
  <si>
    <t>Prepare MC for transfer</t>
  </si>
  <si>
    <r>
      <t>Prepare MC for VPI</t>
    </r>
    <r>
      <rPr>
        <sz val="10"/>
        <rFont val="Arial"/>
        <family val="2"/>
      </rPr>
      <t xml:space="preserve"> [Connect fill lines &amp; TC; leak check]</t>
    </r>
  </si>
  <si>
    <r>
      <t xml:space="preserve">Install final  clamps </t>
    </r>
    <r>
      <rPr>
        <sz val="10"/>
        <rFont val="Arial"/>
        <family val="2"/>
      </rPr>
      <t>[coils previously finished]</t>
    </r>
  </si>
  <si>
    <t>Job Title:  Modular Coil Winding Supplies (1408)</t>
  </si>
  <si>
    <t>Job Title:  Modular Coil Winding Operations (1451)</t>
  </si>
  <si>
    <t>Job Title:  Modular Coil Punch List Items (1459)</t>
  </si>
  <si>
    <t>Job 1408 consists of all the procured components for the modular coil windings, and includes the cable conductor, kapton and glass insulation, epoxy, coil clamps, cooling lines, lead blocks, fillers, etc. Job 1451 consists of all the labor required to wind conductor, vacuum bag, vacuum impregnate with epoxy, connect cooling lines, and inspect the modular coils.   This WBS element consists of all punch list items need to finalize the fabrication of each modular coil.</t>
  </si>
  <si>
    <t>Uncertainty Range (%)</t>
  </si>
  <si>
    <t>Job 1408</t>
  </si>
  <si>
    <t>Known and proven procedures and processes</t>
  </si>
  <si>
    <t>Job 1451</t>
  </si>
  <si>
    <t>Still uncertainty on number of field changes (e.g., number of holes, etc.)</t>
  </si>
  <si>
    <t>Job 1459</t>
  </si>
  <si>
    <t>Job Numbers:  1408, 1451, &amp; 1459</t>
  </si>
  <si>
    <t>Residual Impacts</t>
  </si>
  <si>
    <t>Note:  High/Medium/Low uncertainty assessment from Job Manager. Uncertainty range based on AACEI recommended practice 18R-97 as amended for NCSX.</t>
  </si>
  <si>
    <t>-10%/+15%</t>
  </si>
  <si>
    <t>Mostly off-the-shelf items</t>
  </si>
  <si>
    <t>Standard field work.</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</si>
  <si>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</si>
  <si>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</si>
  <si>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</si>
  <si>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</si>
  <si>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</si>
  <si>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</si>
  <si>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</si>
  <si>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</si>
  <si>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</si>
  <si>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</si>
  <si>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</si>
  <si>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</si>
  <si>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</si>
  <si>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</si>
  <si>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</si>
  <si>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</si>
  <si>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</si>
  <si>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</si>
  <si>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</si>
  <si>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</si>
  <si>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</si>
  <si>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1408 - NONE</t>
  </si>
  <si>
    <t>U</t>
  </si>
  <si>
    <t>Continue to use same rigorous process used for first 12 coils during which there were no fabrication mihaps requiring re-winding a coil</t>
  </si>
  <si>
    <t>~$35K in materials; ~$380K in labor.  7.5 months to do work with the potential for a 2 month impact on the critical path.</t>
  </si>
  <si>
    <t>Install additional flange holes [12 per type "C" winding form]</t>
  </si>
  <si>
    <t xml:space="preserve">1) Insulation </t>
  </si>
  <si>
    <t>3) Miscellaneous and safety supplies [@ $7000/month]</t>
  </si>
  <si>
    <t>1)  Epoxy/glass for mold shell [Hysol]</t>
  </si>
  <si>
    <t>2)  VPI clean manifold contract  [$1100.00 per VPI]</t>
  </si>
  <si>
    <t>Miscellaneous activities- TBD</t>
  </si>
  <si>
    <t>1)  All estimates are based on work performed from Dec 1, 2007 through the end of modular coil fabrication program</t>
  </si>
  <si>
    <t>hr/month</t>
  </si>
  <si>
    <t>LOE FY08 (October thru December)</t>
  </si>
  <si>
    <t>COMPLETE</t>
  </si>
  <si>
    <t>Winding form modifications</t>
  </si>
  <si>
    <t>A6</t>
  </si>
  <si>
    <t>Coil Winding Station 2, 3, and 4</t>
  </si>
  <si>
    <t xml:space="preserve">Coils A6 </t>
  </si>
  <si>
    <t>Coils A6 and B6</t>
  </si>
  <si>
    <t>Coils B5, A6 and B6</t>
  </si>
  <si>
    <t>Coils B5, A6 and B6, C6</t>
  </si>
  <si>
    <t>Final Coil prep &amp; Mold Application [Stations 2, 3 &amp; 4]</t>
  </si>
  <si>
    <t>B5, B6, C6, A6</t>
  </si>
  <si>
    <t>B4, B5, B6, C6, A5, A6</t>
  </si>
  <si>
    <t xml:space="preserve">Test thermocouples &amp; strain gages </t>
  </si>
  <si>
    <t>Only strain gages remain</t>
  </si>
  <si>
    <t xml:space="preserve">Install thermocouples  </t>
  </si>
  <si>
    <t>11 remaining coils</t>
  </si>
  <si>
    <t>Install strain gages</t>
  </si>
  <si>
    <t>Last FPA only</t>
  </si>
  <si>
    <t>DELETE</t>
  </si>
  <si>
    <t>A3, A4, A6, B2, B3, B5, B6, C3 thru C6</t>
  </si>
  <si>
    <t>C3, C4, C5, C6</t>
  </si>
  <si>
    <t>B4, B5, B6, C4, C6, A4</t>
  </si>
  <si>
    <t>Includes crane activities assoc. with task</t>
  </si>
  <si>
    <t>A2, A5, B4, B5, B6, C4, C6, C6</t>
  </si>
  <si>
    <t>New Scope</t>
  </si>
  <si>
    <t>Coil to Coil fitup modifications [grinding/chill plates]</t>
  </si>
  <si>
    <t>Each B to C requires mod</t>
  </si>
  <si>
    <t>Unknown work that may result from fitup trials</t>
  </si>
  <si>
    <t>Additional hours for crane activities associated with punch list- RESA Work</t>
  </si>
  <si>
    <t>2) Epoxy- CTD-101 [$4500.00 per coil @ assume 5 injections]</t>
  </si>
  <si>
    <t>Coils A6; B5, B6 and C6</t>
  </si>
  <si>
    <t>approx. 6 months</t>
  </si>
  <si>
    <t xml:space="preserve">4) Strain gages </t>
  </si>
  <si>
    <t>Have built &amp; Test 14 coils and have proven processes even with tight metrology and tolerances.</t>
  </si>
  <si>
    <t>Damage or loss of modular coil during VPI or testing requiring the conductor to be stripped off and re-wound (Please see Assumptions)</t>
  </si>
  <si>
    <t>Totals Hours</t>
  </si>
  <si>
    <t>________________________________________________________</t>
  </si>
  <si>
    <t xml:space="preserve">Job Manager                                                                         </t>
  </si>
  <si>
    <t xml:space="preserve">Responsible Line Manager                                                    </t>
  </si>
  <si>
    <t>_______________________________________________________</t>
  </si>
  <si>
    <t xml:space="preserve">Project Manager                                                                  </t>
  </si>
  <si>
    <t xml:space="preserve">Engineering Department Head                                               </t>
  </si>
  <si>
    <t>Category</t>
  </si>
  <si>
    <t>Amount ($)</t>
  </si>
  <si>
    <t>Amount (Hrs)</t>
  </si>
  <si>
    <t>Based on MCWF actuals to date</t>
  </si>
  <si>
    <t>2) Labor estimates are based on actual in-field times as well as consultation with metrology personnel and technicians</t>
  </si>
  <si>
    <t>Based placed contracts/vendor quotes</t>
  </si>
  <si>
    <t xml:space="preserve">% of ETC ($) </t>
  </si>
  <si>
    <t xml:space="preserve">% of ETC (Hrs) </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</si>
  <si>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</si>
  <si>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</si>
  <si>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</si>
  <si>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</si>
  <si>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</si>
  <si>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</si>
  <si>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</si>
  <si>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</si>
  <si>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8 - Actual Costs/Schedule for NCSX Work</t>
  </si>
  <si>
    <t>9 - Other</t>
  </si>
  <si>
    <t>Totals</t>
  </si>
  <si>
    <t>16 of 18 coils successfully wound.Remaining 2 coils in winding process.</t>
  </si>
  <si>
    <t>RR#6</t>
  </si>
  <si>
    <t>RR#7</t>
  </si>
  <si>
    <t>Future risk, has not occurred yet - N/A</t>
  </si>
  <si>
    <t>Failure of major piece of winding equipment (e.g., motor, gear box, etc.) resulting in extended downtime in a winding station</t>
  </si>
  <si>
    <t>Use three remaining winding stations to continue MC fabrication while fourth station is being repaired</t>
  </si>
  <si>
    <r>
      <t xml:space="preserve">Insulation on modular coil fails during initial cooldown and testing </t>
    </r>
    <r>
      <rPr>
        <b/>
        <sz val="10"/>
        <rFont val="Arial"/>
        <family val="2"/>
      </rPr>
      <t>requiring stellarator core disassembly</t>
    </r>
  </si>
  <si>
    <t>NC</t>
  </si>
  <si>
    <t xml:space="preserve">C1 tested at full current at cryogenic temperature.  All modular coils will be tested at RT at elevated (50% higher) voltage for faults to ground. 
In addition, routine field tests will be performed on each assembly station to ensure that the electrical </t>
  </si>
  <si>
    <t>RR#17</t>
  </si>
  <si>
    <t>High impact-low probability event not covered by contingency</t>
  </si>
  <si>
    <t>Critical spare components are availble from winding station #2 that is no longer being used</t>
  </si>
  <si>
    <t>~$5K for  repair costs</t>
  </si>
  <si>
    <t>Miscelleneous Tech shop support for MC mods during FPA</t>
  </si>
  <si>
    <t>6) Cutting hardware for flange bolts</t>
  </si>
  <si>
    <t>5) Additional thermocouples for modular coils per revised requirements- assembly drawings</t>
  </si>
  <si>
    <t>Install additional [170] thermocouples  per design change</t>
  </si>
  <si>
    <t>18 coils</t>
  </si>
  <si>
    <t xml:space="preserve">Test additional thermocouples </t>
  </si>
  <si>
    <t>NEW</t>
  </si>
  <si>
    <t>Engineering Judgement/Experience</t>
  </si>
  <si>
    <t>LOE FY08 (January thru August)</t>
  </si>
  <si>
    <t>-5%/+10%</t>
  </si>
  <si>
    <t>Based placed vendor quotes &amp; engr judgement</t>
  </si>
  <si>
    <t>Extend length of existing TC's [216]</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</si>
</sst>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_);_(* \(#,##0\);_(* &quot;-&quot;??_);_(@_)"/>
    <numFmt numFmtId="179" formatCode="0.0;[Red]0.0"/>
    <numFmt numFmtId="180" formatCode="&quot;$&quot;#,##0\K"/>
    <numFmt numFmtId="181" formatCode="0_)"/>
    <numFmt numFmtId="182" formatCode="&quot;$&quot;#,##0.0\K"/>
    <numFmt numFmtId="183" formatCode="&quot;Yes&quot;;&quot;Yes&quot;;&quot;No&quot;"/>
    <numFmt numFmtId="184" formatCode="&quot;True&quot;;&quot;True&quot;;&quot;False&quot;"/>
    <numFmt numFmtId="185" formatCode="&quot;On&quot;;&quot;On&quot;;&quot;Off&quot;"/>
    <numFmt numFmtId="186" formatCode="[$€-2]\ #,##0.00_);[Red]\([$€-2]\ #,##0.00\)"/>
    <numFmt numFmtId="187" formatCode="0.00;[Red]0.00"/>
    <numFmt numFmtId="188" formatCode="[$-409]dddd\,\ mmmm\ dd\,\ yyyy"/>
    <numFmt numFmtId="189" formatCode="m/d/yy;@"/>
    <numFmt numFmtId="190" formatCode="[Blue]\+\ \$#,##0_);[Red]\(&quot;$&quot;#,##0\)"/>
    <numFmt numFmtId="191" formatCode="[Blue]\+\ 0.00_);[Red]\(0.00\)"/>
  </numFmts>
  <fonts count="37">
    <font>
      <sz val="10"/>
      <name val="Arial"/>
      <family val="0"/>
    </font>
    <font>
      <b/>
      <sz val="12"/>
      <name val="Arial"/>
      <family val="2"/>
    </font>
    <font>
      <b/>
      <sz val="10"/>
      <name val="Arial"/>
      <family val="2"/>
    </font>
    <font>
      <b/>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sz val="8"/>
      <name val="Arial"/>
      <family val="2"/>
    </font>
    <font>
      <sz val="14"/>
      <name val="Arial"/>
      <family val="2"/>
    </font>
    <font>
      <b/>
      <u val="single"/>
      <sz val="12"/>
      <name val="Arial"/>
      <family val="2"/>
    </font>
    <font>
      <sz val="10"/>
      <name val="Times"/>
      <family val="0"/>
    </font>
    <font>
      <b/>
      <u val="single"/>
      <sz val="10"/>
      <color indexed="10"/>
      <name val="Times"/>
      <family val="0"/>
    </font>
    <font>
      <u val="single"/>
      <sz val="10"/>
      <name val="Times"/>
      <family val="0"/>
    </font>
    <font>
      <b/>
      <u val="single"/>
      <sz val="10"/>
      <name val="Times"/>
      <family val="0"/>
    </font>
    <font>
      <b/>
      <sz val="10"/>
      <color indexed="10"/>
      <name val="Arial"/>
      <family val="2"/>
    </font>
    <font>
      <b/>
      <sz val="10"/>
      <color indexed="8"/>
      <name val="Arial"/>
      <family val="2"/>
    </font>
    <font>
      <sz val="8"/>
      <color indexed="8"/>
      <name val="Arial"/>
      <family val="2"/>
    </font>
    <font>
      <b/>
      <sz val="8"/>
      <color indexed="8"/>
      <name val="Arial"/>
      <family val="2"/>
    </font>
    <font>
      <b/>
      <sz val="8"/>
      <color indexed="12"/>
      <name val="Arial"/>
      <family val="2"/>
    </font>
    <font>
      <i/>
      <sz val="8"/>
      <name val="Arial"/>
      <family val="2"/>
    </font>
    <font>
      <b/>
      <i/>
      <sz val="8"/>
      <color indexed="12"/>
      <name val="Arial"/>
      <family val="2"/>
    </font>
    <font>
      <u val="single"/>
      <sz val="12.5"/>
      <color indexed="61"/>
      <name val="Arial"/>
      <family val="0"/>
    </font>
    <font>
      <u val="single"/>
      <sz val="12.5"/>
      <color indexed="12"/>
      <name val="Arial"/>
      <family val="0"/>
    </font>
    <font>
      <b/>
      <u val="single"/>
      <sz val="16"/>
      <name val="Arial"/>
      <family val="2"/>
    </font>
    <font>
      <sz val="10"/>
      <color indexed="8"/>
      <name val="Arial"/>
      <family val="2"/>
    </font>
    <font>
      <b/>
      <sz val="9"/>
      <name val="Arial"/>
      <family val="2"/>
    </font>
    <font>
      <b/>
      <sz val="9"/>
      <color indexed="8"/>
      <name val="Arial"/>
      <family val="2"/>
    </font>
    <font>
      <sz val="9"/>
      <name val="Arial"/>
      <family val="2"/>
    </font>
    <font>
      <b/>
      <i/>
      <sz val="9"/>
      <name val="Arial"/>
      <family val="2"/>
    </font>
    <font>
      <b/>
      <sz val="12"/>
      <color indexed="10"/>
      <name val="Arial"/>
      <family val="2"/>
    </font>
    <font>
      <sz val="1.25"/>
      <name val="Arial"/>
      <family val="2"/>
    </font>
    <font>
      <b/>
      <sz val="11"/>
      <name val="Arial"/>
      <family val="2"/>
    </font>
    <font>
      <b/>
      <sz val="10"/>
      <color indexed="12"/>
      <name val="Arial"/>
      <family val="2"/>
    </font>
    <font>
      <b/>
      <sz val="10"/>
      <name val="Times"/>
      <family val="1"/>
    </font>
    <font>
      <i/>
      <sz val="10"/>
      <name val="Arial"/>
      <family val="2"/>
    </font>
  </fonts>
  <fills count="16">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15"/>
        <bgColor indexed="64"/>
      </patternFill>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
      <patternFill patternType="solid">
        <fgColor indexed="41"/>
        <bgColor indexed="64"/>
      </patternFill>
    </fill>
    <fill>
      <patternFill patternType="solid">
        <fgColor indexed="45"/>
        <bgColor indexed="64"/>
      </patternFill>
    </fill>
  </fills>
  <borders count="34">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style="medium"/>
      <top>
        <color indexed="63"/>
      </top>
      <bottom style="thin"/>
    </border>
    <border>
      <left style="medium"/>
      <right style="medium"/>
      <top style="thin"/>
      <bottom style="medium"/>
    </border>
    <border>
      <left style="medium"/>
      <right style="medium"/>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style="thin"/>
      <bottom>
        <color indexed="63"/>
      </bottom>
    </border>
    <border>
      <left>
        <color indexed="63"/>
      </left>
      <right>
        <color indexed="63"/>
      </right>
      <top style="thin"/>
      <bottom>
        <color indexed="63"/>
      </bottom>
    </border>
    <border>
      <left>
        <color indexed="63"/>
      </left>
      <right style="medium"/>
      <top style="thin"/>
      <bottom style="thin"/>
    </border>
    <border>
      <left>
        <color indexed="63"/>
      </left>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513">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6" fillId="0" borderId="0" xfId="0" applyFont="1" applyAlignment="1">
      <alignment/>
    </xf>
    <xf numFmtId="0" fontId="9" fillId="0" borderId="0" xfId="0" applyFont="1" applyFill="1" applyBorder="1" applyAlignment="1">
      <alignment horizontal="center"/>
    </xf>
    <xf numFmtId="0" fontId="12" fillId="0" borderId="0" xfId="0" applyFont="1" applyBorder="1" applyAlignment="1">
      <alignment horizontal="left"/>
    </xf>
    <xf numFmtId="0" fontId="13" fillId="0" borderId="1" xfId="0" applyFont="1" applyBorder="1" applyAlignment="1">
      <alignment horizontal="centerContinuous"/>
    </xf>
    <xf numFmtId="0" fontId="14" fillId="0" borderId="2" xfId="0" applyFont="1" applyBorder="1" applyAlignment="1">
      <alignment horizontal="centerContinuous"/>
    </xf>
    <xf numFmtId="0" fontId="14" fillId="0" borderId="3" xfId="0" applyFont="1" applyBorder="1" applyAlignment="1">
      <alignment horizontal="centerContinuous"/>
    </xf>
    <xf numFmtId="0" fontId="15" fillId="0" borderId="1" xfId="0" applyFont="1" applyBorder="1" applyAlignment="1">
      <alignment horizontal="centerContinuous"/>
    </xf>
    <xf numFmtId="0" fontId="12" fillId="0" borderId="2" xfId="0" applyFont="1" applyBorder="1" applyAlignment="1">
      <alignment horizontal="centerContinuous"/>
    </xf>
    <xf numFmtId="0" fontId="12" fillId="0" borderId="3" xfId="0" applyFont="1" applyBorder="1" applyAlignment="1">
      <alignment horizontal="centerContinuous"/>
    </xf>
    <xf numFmtId="0" fontId="12" fillId="2" borderId="0" xfId="0" applyFont="1" applyFill="1" applyAlignment="1">
      <alignment/>
    </xf>
    <xf numFmtId="0" fontId="0" fillId="0" borderId="0" xfId="0" applyAlignment="1">
      <alignment horizontal="centerContinuous" vertical="top"/>
    </xf>
    <xf numFmtId="0" fontId="2" fillId="0" borderId="0" xfId="0" applyFont="1" applyAlignment="1">
      <alignment horizontal="centerContinuous" vertical="top"/>
    </xf>
    <xf numFmtId="0" fontId="5" fillId="0" borderId="0" xfId="0" applyFont="1" applyAlignment="1">
      <alignment/>
    </xf>
    <xf numFmtId="0" fontId="0" fillId="3" borderId="0" xfId="0" applyFill="1" applyAlignment="1">
      <alignment/>
    </xf>
    <xf numFmtId="0" fontId="1" fillId="0" borderId="0" xfId="0" applyFont="1" applyAlignment="1">
      <alignment/>
    </xf>
    <xf numFmtId="0" fontId="11"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centerContinuous"/>
    </xf>
    <xf numFmtId="0" fontId="12" fillId="0" borderId="4" xfId="0" applyFont="1" applyBorder="1" applyAlignment="1">
      <alignment/>
    </xf>
    <xf numFmtId="0" fontId="12" fillId="0" borderId="0" xfId="0" applyFont="1" applyBorder="1" applyAlignment="1">
      <alignment/>
    </xf>
    <xf numFmtId="0" fontId="12" fillId="0" borderId="0" xfId="0" applyFont="1" applyAlignment="1">
      <alignment/>
    </xf>
    <xf numFmtId="0" fontId="12" fillId="0" borderId="0" xfId="0" applyFont="1" applyFill="1" applyAlignment="1">
      <alignment textRotation="91"/>
    </xf>
    <xf numFmtId="0" fontId="12" fillId="0" borderId="0" xfId="0" applyFont="1" applyFill="1" applyAlignment="1">
      <alignment horizontal="left" textRotation="91"/>
    </xf>
    <xf numFmtId="0" fontId="12" fillId="4" borderId="0" xfId="0" applyFont="1" applyFill="1" applyAlignment="1">
      <alignment textRotation="91"/>
    </xf>
    <xf numFmtId="0" fontId="0" fillId="0" borderId="5" xfId="0" applyFont="1" applyBorder="1" applyAlignment="1">
      <alignment wrapText="1"/>
    </xf>
    <xf numFmtId="0" fontId="0" fillId="0" borderId="6" xfId="0" applyFont="1" applyBorder="1" applyAlignment="1">
      <alignment wrapText="1"/>
    </xf>
    <xf numFmtId="0" fontId="0" fillId="0" borderId="6" xfId="0" applyFont="1" applyBorder="1" applyAlignment="1">
      <alignment horizontal="left" wrapText="1"/>
    </xf>
    <xf numFmtId="0" fontId="16" fillId="0" borderId="7" xfId="0" applyFont="1" applyFill="1" applyBorder="1" applyAlignment="1">
      <alignment textRotation="90" wrapText="1"/>
    </xf>
    <xf numFmtId="0" fontId="16" fillId="0" borderId="8" xfId="0" applyFont="1" applyFill="1" applyBorder="1" applyAlignment="1">
      <alignment textRotation="90" wrapText="1"/>
    </xf>
    <xf numFmtId="0" fontId="16" fillId="0" borderId="9" xfId="0" applyFont="1" applyFill="1" applyBorder="1" applyAlignment="1">
      <alignment textRotation="90" wrapText="1"/>
    </xf>
    <xf numFmtId="0" fontId="17" fillId="0" borderId="7" xfId="0" applyFont="1" applyFill="1" applyBorder="1" applyAlignment="1">
      <alignment textRotation="90" wrapText="1"/>
    </xf>
    <xf numFmtId="0" fontId="17" fillId="0" borderId="8" xfId="0" applyFont="1" applyFill="1" applyBorder="1" applyAlignment="1">
      <alignment textRotation="90" wrapText="1"/>
    </xf>
    <xf numFmtId="0" fontId="8" fillId="0" borderId="8" xfId="0" applyFont="1" applyFill="1" applyBorder="1" applyAlignment="1">
      <alignment textRotation="90" wrapText="1"/>
    </xf>
    <xf numFmtId="0" fontId="8" fillId="0" borderId="9" xfId="0" applyFont="1" applyFill="1" applyBorder="1" applyAlignment="1">
      <alignment textRotation="90"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horizontal="left"/>
    </xf>
    <xf numFmtId="0" fontId="0" fillId="4" borderId="0" xfId="0" applyFont="1" applyFill="1" applyAlignment="1">
      <alignment textRotation="90"/>
    </xf>
    <xf numFmtId="0" fontId="0" fillId="0" borderId="0" xfId="0" applyFont="1" applyAlignment="1">
      <alignment horizontal="left"/>
    </xf>
    <xf numFmtId="0" fontId="0" fillId="0" borderId="0" xfId="0" applyFont="1" applyAlignment="1">
      <alignment textRotation="90"/>
    </xf>
    <xf numFmtId="0" fontId="0" fillId="2" borderId="0" xfId="0" applyFont="1" applyFill="1" applyAlignment="1">
      <alignment/>
    </xf>
    <xf numFmtId="2" fontId="0" fillId="0" borderId="0" xfId="0" applyNumberFormat="1" applyAlignment="1">
      <alignment/>
    </xf>
    <xf numFmtId="0" fontId="7" fillId="0" borderId="0" xfId="0" applyFont="1" applyAlignment="1">
      <alignment horizontal="center"/>
    </xf>
    <xf numFmtId="0" fontId="2" fillId="0" borderId="0" xfId="0" applyFont="1" applyAlignment="1">
      <alignment horizontal="center"/>
    </xf>
    <xf numFmtId="0" fontId="7" fillId="5" borderId="10" xfId="0" applyFont="1" applyFill="1" applyBorder="1" applyAlignment="1">
      <alignment wrapText="1"/>
    </xf>
    <xf numFmtId="0" fontId="7" fillId="5" borderId="10" xfId="0" applyFont="1" applyFill="1" applyBorder="1" applyAlignment="1">
      <alignment horizontal="center" wrapText="1"/>
    </xf>
    <xf numFmtId="0" fontId="19" fillId="0" borderId="0" xfId="0" applyFont="1" applyFill="1" applyBorder="1" applyAlignment="1">
      <alignment horizontal="center"/>
    </xf>
    <xf numFmtId="15" fontId="7" fillId="0" borderId="0" xfId="0" applyNumberFormat="1" applyFont="1" applyFill="1" applyBorder="1" applyAlignment="1">
      <alignment horizontal="center"/>
    </xf>
    <xf numFmtId="0" fontId="7" fillId="0" borderId="0" xfId="0" applyFont="1" applyFill="1" applyBorder="1" applyAlignment="1">
      <alignment horizontal="center"/>
    </xf>
    <xf numFmtId="0" fontId="18" fillId="0" borderId="0" xfId="0" applyFont="1" applyFill="1" applyBorder="1" applyAlignment="1">
      <alignment horizontal="center"/>
    </xf>
    <xf numFmtId="0" fontId="7" fillId="0" borderId="0" xfId="0" applyFont="1" applyFill="1" applyAlignment="1">
      <alignment/>
    </xf>
    <xf numFmtId="0" fontId="7" fillId="0" borderId="11" xfId="0" applyFont="1" applyBorder="1" applyAlignment="1">
      <alignment horizontal="center"/>
    </xf>
    <xf numFmtId="0" fontId="7" fillId="0" borderId="0" xfId="0" applyFont="1" applyFill="1" applyBorder="1" applyAlignment="1">
      <alignment horizontal="center" wrapText="1"/>
    </xf>
    <xf numFmtId="0" fontId="9" fillId="5" borderId="10" xfId="0" applyFont="1" applyFill="1" applyBorder="1" applyAlignment="1">
      <alignment horizontal="center"/>
    </xf>
    <xf numFmtId="0" fontId="9" fillId="5" borderId="11" xfId="0" applyFont="1" applyFill="1" applyBorder="1" applyAlignment="1">
      <alignment wrapText="1"/>
    </xf>
    <xf numFmtId="0" fontId="9" fillId="6" borderId="12" xfId="0" applyFont="1" applyFill="1" applyBorder="1" applyAlignment="1">
      <alignment horizontal="center"/>
    </xf>
    <xf numFmtId="0" fontId="7" fillId="6" borderId="12" xfId="0" applyFont="1" applyFill="1" applyBorder="1" applyAlignment="1">
      <alignment horizontal="center"/>
    </xf>
    <xf numFmtId="0" fontId="19" fillId="6" borderId="12" xfId="0" applyFont="1" applyFill="1" applyBorder="1" applyAlignment="1">
      <alignment horizontal="center"/>
    </xf>
    <xf numFmtId="0" fontId="7" fillId="0" borderId="13" xfId="0" applyFont="1" applyBorder="1" applyAlignment="1">
      <alignment horizontal="center"/>
    </xf>
    <xf numFmtId="0" fontId="7" fillId="6" borderId="13" xfId="0" applyFont="1" applyFill="1" applyBorder="1" applyAlignment="1">
      <alignment horizontal="center"/>
    </xf>
    <xf numFmtId="0" fontId="7" fillId="0" borderId="0" xfId="0" applyFont="1" applyFill="1" applyBorder="1" applyAlignment="1">
      <alignment horizontal="right" wrapText="1"/>
    </xf>
    <xf numFmtId="0" fontId="7" fillId="0" borderId="0" xfId="0" applyFont="1" applyBorder="1" applyAlignment="1">
      <alignment horizontal="right" wrapText="1"/>
    </xf>
    <xf numFmtId="0" fontId="7" fillId="0" borderId="0" xfId="0" applyFont="1" applyBorder="1" applyAlignment="1">
      <alignment horizontal="center" wrapText="1"/>
    </xf>
    <xf numFmtId="0" fontId="7" fillId="0" borderId="0" xfId="0" applyFont="1" applyFill="1" applyAlignment="1">
      <alignment wrapText="1"/>
    </xf>
    <xf numFmtId="0" fontId="9" fillId="0" borderId="0" xfId="0" applyFont="1" applyAlignment="1">
      <alignment horizontal="center"/>
    </xf>
    <xf numFmtId="0" fontId="7" fillId="0" borderId="0" xfId="0" applyFont="1" applyFill="1" applyAlignment="1">
      <alignment horizontal="center" wrapText="1"/>
    </xf>
    <xf numFmtId="0" fontId="7" fillId="0" borderId="0" xfId="0" applyFont="1" applyFill="1" applyAlignment="1">
      <alignment horizontal="center"/>
    </xf>
    <xf numFmtId="0" fontId="0" fillId="0" borderId="0" xfId="0" applyFont="1" applyFill="1" applyAlignment="1">
      <alignment/>
    </xf>
    <xf numFmtId="0" fontId="21" fillId="6" borderId="12" xfId="0" applyFont="1" applyFill="1" applyBorder="1" applyAlignment="1">
      <alignment horizontal="center"/>
    </xf>
    <xf numFmtId="168" fontId="21" fillId="6" borderId="12" xfId="0" applyNumberFormat="1" applyFont="1" applyFill="1" applyBorder="1" applyAlignment="1">
      <alignment horizontal="center"/>
    </xf>
    <xf numFmtId="168" fontId="22" fillId="6" borderId="12" xfId="0" applyNumberFormat="1" applyFont="1" applyFill="1" applyBorder="1" applyAlignment="1">
      <alignment horizontal="center"/>
    </xf>
    <xf numFmtId="168" fontId="7" fillId="0" borderId="11" xfId="0" applyNumberFormat="1" applyFont="1" applyBorder="1" applyAlignment="1">
      <alignment horizontal="center"/>
    </xf>
    <xf numFmtId="168" fontId="7" fillId="0" borderId="13" xfId="0" applyNumberFormat="1" applyFont="1" applyBorder="1" applyAlignment="1">
      <alignment horizontal="center"/>
    </xf>
    <xf numFmtId="168" fontId="7" fillId="6" borderId="13" xfId="0" applyNumberFormat="1" applyFont="1" applyFill="1" applyBorder="1" applyAlignment="1">
      <alignment horizontal="center"/>
    </xf>
    <xf numFmtId="0" fontId="20" fillId="0" borderId="13" xfId="0" applyFont="1" applyBorder="1" applyAlignment="1">
      <alignment horizontal="center"/>
    </xf>
    <xf numFmtId="0" fontId="20" fillId="6" borderId="13" xfId="0" applyFont="1" applyFill="1" applyBorder="1" applyAlignment="1">
      <alignment horizontal="center"/>
    </xf>
    <xf numFmtId="0" fontId="20" fillId="0" borderId="14" xfId="0" applyFont="1" applyFill="1" applyBorder="1" applyAlignment="1">
      <alignment horizontal="center"/>
    </xf>
    <xf numFmtId="168" fontId="7" fillId="0" borderId="14" xfId="0" applyNumberFormat="1" applyFont="1" applyFill="1" applyBorder="1" applyAlignment="1">
      <alignment horizontal="center"/>
    </xf>
    <xf numFmtId="168" fontId="7" fillId="0" borderId="2" xfId="0" applyNumberFormat="1" applyFont="1" applyFill="1" applyBorder="1" applyAlignment="1">
      <alignment horizontal="center"/>
    </xf>
    <xf numFmtId="0" fontId="10" fillId="3" borderId="0" xfId="0" applyFont="1" applyFill="1" applyAlignment="1">
      <alignment/>
    </xf>
    <xf numFmtId="0" fontId="7" fillId="3" borderId="0" xfId="0" applyFont="1" applyFill="1" applyAlignment="1">
      <alignment wrapText="1"/>
    </xf>
    <xf numFmtId="0" fontId="7" fillId="3" borderId="0" xfId="0" applyFont="1" applyFill="1" applyAlignment="1">
      <alignment horizontal="center" wrapText="1"/>
    </xf>
    <xf numFmtId="0" fontId="7" fillId="3" borderId="0" xfId="0" applyFont="1" applyFill="1" applyAlignment="1">
      <alignment horizontal="center"/>
    </xf>
    <xf numFmtId="0" fontId="18" fillId="3" borderId="0" xfId="0" applyFont="1" applyFill="1" applyAlignment="1">
      <alignment horizontal="center"/>
    </xf>
    <xf numFmtId="0" fontId="7" fillId="3" borderId="0" xfId="0" applyFont="1" applyFill="1" applyAlignment="1">
      <alignment/>
    </xf>
    <xf numFmtId="0" fontId="18" fillId="0" borderId="0" xfId="0" applyFont="1" applyFill="1" applyAlignment="1">
      <alignment horizontal="center"/>
    </xf>
    <xf numFmtId="0" fontId="0" fillId="0" borderId="0" xfId="0" applyFill="1" applyAlignment="1">
      <alignment/>
    </xf>
    <xf numFmtId="0" fontId="1" fillId="0" borderId="0" xfId="0" applyFont="1" applyFill="1" applyAlignment="1">
      <alignment wrapText="1"/>
    </xf>
    <xf numFmtId="0" fontId="2" fillId="0" borderId="0" xfId="0" applyFont="1" applyAlignment="1">
      <alignment vertical="top"/>
    </xf>
    <xf numFmtId="0" fontId="0" fillId="0" borderId="0" xfId="0" applyAlignment="1">
      <alignment vertical="top"/>
    </xf>
    <xf numFmtId="0" fontId="0" fillId="0" borderId="15" xfId="0" applyFont="1" applyBorder="1" applyAlignment="1">
      <alignment horizontal="justify" vertical="top" wrapText="1"/>
    </xf>
    <xf numFmtId="0" fontId="25" fillId="0" borderId="1" xfId="0" applyFont="1" applyBorder="1" applyAlignment="1">
      <alignment horizontal="centerContinuous"/>
    </xf>
    <xf numFmtId="0" fontId="0" fillId="0" borderId="3" xfId="0" applyBorder="1" applyAlignment="1">
      <alignment horizontal="centerContinuous"/>
    </xf>
    <xf numFmtId="0" fontId="2" fillId="0" borderId="4" xfId="0" applyFont="1" applyBorder="1" applyAlignment="1">
      <alignment/>
    </xf>
    <xf numFmtId="0" fontId="0" fillId="0" borderId="15" xfId="0" applyBorder="1" applyAlignment="1">
      <alignment/>
    </xf>
    <xf numFmtId="0" fontId="0" fillId="0" borderId="0" xfId="0" applyAlignment="1">
      <alignment wrapText="1"/>
    </xf>
    <xf numFmtId="0" fontId="2" fillId="0" borderId="4" xfId="0" applyFont="1" applyBorder="1" applyAlignment="1">
      <alignmen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15" xfId="0" applyFont="1" applyBorder="1" applyAlignment="1">
      <alignment horizontal="justify" vertical="top"/>
    </xf>
    <xf numFmtId="0" fontId="2" fillId="0" borderId="5" xfId="0" applyFont="1" applyBorder="1" applyAlignment="1">
      <alignment/>
    </xf>
    <xf numFmtId="0" fontId="0" fillId="0" borderId="16" xfId="0" applyBorder="1" applyAlignment="1">
      <alignment horizontal="left"/>
    </xf>
    <xf numFmtId="0" fontId="0" fillId="0" borderId="0" xfId="0" applyAlignment="1">
      <alignment horizontal="left"/>
    </xf>
    <xf numFmtId="0" fontId="6" fillId="0" borderId="15" xfId="0" applyFont="1" applyBorder="1" applyAlignment="1">
      <alignment/>
    </xf>
    <xf numFmtId="0" fontId="0" fillId="0" borderId="0" xfId="0" applyFont="1" applyAlignment="1">
      <alignment/>
    </xf>
    <xf numFmtId="0" fontId="0" fillId="5" borderId="10" xfId="0" applyFont="1" applyFill="1" applyBorder="1" applyAlignment="1">
      <alignment wrapText="1"/>
    </xf>
    <xf numFmtId="0" fontId="0" fillId="5" borderId="10" xfId="0" applyFont="1" applyFill="1" applyBorder="1" applyAlignment="1">
      <alignment horizontal="center" wrapText="1"/>
    </xf>
    <xf numFmtId="0" fontId="2" fillId="5" borderId="12" xfId="0" applyFont="1" applyFill="1" applyBorder="1" applyAlignment="1">
      <alignment horizontal="center"/>
    </xf>
    <xf numFmtId="15" fontId="2" fillId="5" borderId="12" xfId="0" applyNumberFormat="1" applyFont="1" applyFill="1" applyBorder="1" applyAlignment="1">
      <alignment horizontal="center"/>
    </xf>
    <xf numFmtId="0" fontId="2" fillId="0" borderId="0" xfId="0" applyFont="1" applyFill="1" applyBorder="1" applyAlignment="1">
      <alignment horizontal="center"/>
    </xf>
    <xf numFmtId="0" fontId="17" fillId="0" borderId="0" xfId="0" applyFont="1" applyFill="1" applyBorder="1" applyAlignment="1">
      <alignment horizontal="center"/>
    </xf>
    <xf numFmtId="0" fontId="2" fillId="5" borderId="11" xfId="0" applyFont="1" applyFill="1" applyBorder="1" applyAlignment="1">
      <alignment horizontal="center" wrapText="1"/>
    </xf>
    <xf numFmtId="0" fontId="0" fillId="5" borderId="11" xfId="0" applyFont="1" applyFill="1" applyBorder="1" applyAlignment="1">
      <alignment horizontal="center"/>
    </xf>
    <xf numFmtId="15" fontId="0" fillId="5" borderId="13" xfId="0" applyNumberFormat="1" applyFont="1" applyFill="1" applyBorder="1" applyAlignment="1">
      <alignment horizontal="center"/>
    </xf>
    <xf numFmtId="0" fontId="0" fillId="0" borderId="0" xfId="0" applyFont="1" applyFill="1" applyBorder="1" applyAlignment="1">
      <alignment horizontal="center"/>
    </xf>
    <xf numFmtId="0" fontId="26" fillId="0" borderId="0" xfId="0" applyFont="1" applyFill="1" applyBorder="1" applyAlignment="1">
      <alignment horizontal="center"/>
    </xf>
    <xf numFmtId="0" fontId="0" fillId="5" borderId="14" xfId="0" applyFont="1" applyFill="1" applyBorder="1" applyAlignment="1">
      <alignment wrapText="1"/>
    </xf>
    <xf numFmtId="0" fontId="0" fillId="5" borderId="14" xfId="0" applyFont="1" applyFill="1" applyBorder="1" applyAlignment="1">
      <alignment horizontal="center" wrapText="1"/>
    </xf>
    <xf numFmtId="168" fontId="2" fillId="0" borderId="0" xfId="0" applyNumberFormat="1" applyFont="1" applyFill="1" applyBorder="1" applyAlignment="1">
      <alignment horizontal="center"/>
    </xf>
    <xf numFmtId="0" fontId="2" fillId="7" borderId="17" xfId="0" applyFont="1" applyFill="1" applyBorder="1" applyAlignment="1">
      <alignment wrapText="1"/>
    </xf>
    <xf numFmtId="0" fontId="2" fillId="7" borderId="12" xfId="0" applyFont="1" applyFill="1" applyBorder="1" applyAlignment="1">
      <alignment horizontal="center" wrapText="1"/>
    </xf>
    <xf numFmtId="9" fontId="2" fillId="7" borderId="12" xfId="0" applyNumberFormat="1" applyFont="1" applyFill="1" applyBorder="1" applyAlignment="1">
      <alignment horizontal="center"/>
    </xf>
    <xf numFmtId="9" fontId="2" fillId="7" borderId="18" xfId="0" applyNumberFormat="1" applyFont="1" applyFill="1" applyBorder="1" applyAlignment="1">
      <alignment horizontal="center"/>
    </xf>
    <xf numFmtId="9" fontId="2" fillId="8" borderId="19" xfId="0" applyNumberFormat="1" applyFont="1" applyFill="1" applyBorder="1" applyAlignment="1">
      <alignment horizontal="center"/>
    </xf>
    <xf numFmtId="168" fontId="0" fillId="0" borderId="0" xfId="0" applyNumberFormat="1" applyFill="1" applyBorder="1" applyAlignment="1">
      <alignment horizontal="center"/>
    </xf>
    <xf numFmtId="0" fontId="0" fillId="0" borderId="11" xfId="0" applyFont="1" applyBorder="1" applyAlignment="1">
      <alignment horizontal="center"/>
    </xf>
    <xf numFmtId="0" fontId="0" fillId="0" borderId="11" xfId="0" applyFont="1" applyFill="1" applyBorder="1" applyAlignment="1">
      <alignment horizontal="center" wrapText="1"/>
    </xf>
    <xf numFmtId="0" fontId="0" fillId="0" borderId="20" xfId="0" applyFont="1" applyBorder="1" applyAlignment="1">
      <alignment horizontal="center"/>
    </xf>
    <xf numFmtId="0" fontId="0" fillId="0" borderId="20" xfId="0" applyFont="1" applyFill="1" applyBorder="1" applyAlignment="1">
      <alignment horizontal="center" wrapText="1"/>
    </xf>
    <xf numFmtId="0" fontId="0" fillId="0" borderId="0" xfId="0" applyFont="1" applyBorder="1" applyAlignment="1">
      <alignment horizontal="center"/>
    </xf>
    <xf numFmtId="0" fontId="0" fillId="0" borderId="0" xfId="0" applyFont="1" applyFill="1" applyBorder="1" applyAlignment="1">
      <alignment horizontal="center" wrapText="1"/>
    </xf>
    <xf numFmtId="0" fontId="2" fillId="9" borderId="12" xfId="0" applyFont="1" applyFill="1" applyBorder="1" applyAlignment="1">
      <alignment horizontal="left" wrapText="1"/>
    </xf>
    <xf numFmtId="0" fontId="27" fillId="5" borderId="10" xfId="0" applyFont="1" applyFill="1" applyBorder="1" applyAlignment="1">
      <alignment horizontal="center"/>
    </xf>
    <xf numFmtId="0" fontId="27" fillId="10" borderId="10" xfId="0" applyFont="1" applyFill="1" applyBorder="1" applyAlignment="1">
      <alignment horizontal="center" wrapText="1"/>
    </xf>
    <xf numFmtId="0" fontId="28" fillId="5" borderId="10" xfId="0" applyFont="1" applyFill="1" applyBorder="1" applyAlignment="1">
      <alignment horizontal="center"/>
    </xf>
    <xf numFmtId="0" fontId="29" fillId="0" borderId="0" xfId="0" applyFont="1" applyFill="1" applyAlignment="1">
      <alignment/>
    </xf>
    <xf numFmtId="0" fontId="27" fillId="5" borderId="11" xfId="0" applyFont="1" applyFill="1" applyBorder="1" applyAlignment="1">
      <alignment wrapText="1"/>
    </xf>
    <xf numFmtId="0" fontId="27" fillId="5" borderId="11" xfId="0" applyFont="1" applyFill="1" applyBorder="1" applyAlignment="1">
      <alignment horizontal="center" wrapText="1"/>
    </xf>
    <xf numFmtId="0" fontId="27" fillId="5" borderId="11" xfId="0" applyFont="1" applyFill="1" applyBorder="1" applyAlignment="1">
      <alignment horizontal="center"/>
    </xf>
    <xf numFmtId="0" fontId="27" fillId="10" borderId="11" xfId="0" applyFont="1" applyFill="1" applyBorder="1" applyAlignment="1">
      <alignment horizontal="center" wrapText="1"/>
    </xf>
    <xf numFmtId="0" fontId="28" fillId="5" borderId="11" xfId="0" applyFont="1" applyFill="1" applyBorder="1" applyAlignment="1">
      <alignment horizontal="center"/>
    </xf>
    <xf numFmtId="0" fontId="27" fillId="5" borderId="14" xfId="0" applyFont="1" applyFill="1" applyBorder="1" applyAlignment="1">
      <alignment horizontal="center" wrapText="1"/>
    </xf>
    <xf numFmtId="0" fontId="27" fillId="5" borderId="14" xfId="0" applyFont="1" applyFill="1" applyBorder="1" applyAlignment="1">
      <alignment horizontal="center"/>
    </xf>
    <xf numFmtId="0" fontId="27" fillId="10" borderId="14" xfId="0" applyFont="1" applyFill="1" applyBorder="1" applyAlignment="1">
      <alignment horizontal="center"/>
    </xf>
    <xf numFmtId="0" fontId="28" fillId="5" borderId="14" xfId="0" applyFont="1" applyFill="1" applyBorder="1" applyAlignment="1">
      <alignment horizontal="center"/>
    </xf>
    <xf numFmtId="0" fontId="3" fillId="6" borderId="17" xfId="0" applyFont="1" applyFill="1" applyBorder="1" applyAlignment="1">
      <alignment wrapText="1"/>
    </xf>
    <xf numFmtId="0" fontId="2" fillId="6" borderId="17" xfId="0" applyFont="1" applyFill="1" applyBorder="1" applyAlignment="1">
      <alignment horizontal="center" wrapText="1"/>
    </xf>
    <xf numFmtId="0" fontId="9" fillId="6" borderId="18" xfId="0" applyFont="1" applyFill="1" applyBorder="1" applyAlignment="1">
      <alignment horizontal="center"/>
    </xf>
    <xf numFmtId="0" fontId="0" fillId="0" borderId="21" xfId="0" applyFont="1" applyBorder="1" applyAlignment="1">
      <alignment horizontal="center"/>
    </xf>
    <xf numFmtId="0" fontId="0" fillId="0" borderId="19" xfId="0" applyFont="1" applyFill="1" applyBorder="1" applyAlignment="1">
      <alignment horizontal="center"/>
    </xf>
    <xf numFmtId="0" fontId="0" fillId="0" borderId="22" xfId="0" applyFont="1" applyFill="1" applyBorder="1" applyAlignment="1">
      <alignment horizontal="center"/>
    </xf>
    <xf numFmtId="0" fontId="17" fillId="5" borderId="4" xfId="0" applyFont="1" applyFill="1" applyBorder="1" applyAlignment="1">
      <alignment horizontal="center"/>
    </xf>
    <xf numFmtId="0" fontId="0" fillId="0" borderId="13" xfId="0" applyFont="1" applyFill="1" applyBorder="1" applyAlignment="1">
      <alignment horizontal="left"/>
    </xf>
    <xf numFmtId="0" fontId="2" fillId="0" borderId="23" xfId="0" applyFont="1" applyFill="1" applyBorder="1" applyAlignment="1">
      <alignment horizontal="left" wrapText="1"/>
    </xf>
    <xf numFmtId="0" fontId="0" fillId="0" borderId="13" xfId="0" applyFont="1" applyBorder="1" applyAlignment="1">
      <alignment horizontal="center"/>
    </xf>
    <xf numFmtId="0" fontId="26" fillId="0" borderId="13" xfId="0" applyFont="1" applyFill="1" applyBorder="1" applyAlignment="1">
      <alignment horizontal="center"/>
    </xf>
    <xf numFmtId="0" fontId="26" fillId="0" borderId="23" xfId="0" applyFont="1" applyFill="1" applyBorder="1" applyAlignment="1">
      <alignment horizontal="center"/>
    </xf>
    <xf numFmtId="0" fontId="17" fillId="5" borderId="13" xfId="0" applyFont="1" applyFill="1" applyBorder="1" applyAlignment="1">
      <alignment horizontal="center"/>
    </xf>
    <xf numFmtId="0" fontId="9" fillId="6" borderId="3" xfId="0" applyFont="1" applyFill="1" applyBorder="1" applyAlignment="1">
      <alignment horizontal="center"/>
    </xf>
    <xf numFmtId="0" fontId="17" fillId="0" borderId="23" xfId="0" applyFont="1" applyFill="1" applyBorder="1" applyAlignment="1">
      <alignment horizontal="left" wrapText="1"/>
    </xf>
    <xf numFmtId="0" fontId="17" fillId="0" borderId="23" xfId="0" applyFont="1" applyFill="1" applyBorder="1" applyAlignment="1">
      <alignment wrapText="1"/>
    </xf>
    <xf numFmtId="0" fontId="17" fillId="0" borderId="13" xfId="0" applyFont="1" applyFill="1" applyBorder="1" applyAlignment="1">
      <alignment horizontal="left" wrapText="1"/>
    </xf>
    <xf numFmtId="0" fontId="2" fillId="0" borderId="13" xfId="0" applyFont="1" applyFill="1" applyBorder="1" applyAlignment="1">
      <alignment wrapText="1"/>
    </xf>
    <xf numFmtId="0" fontId="0" fillId="0" borderId="13" xfId="0" applyFont="1" applyFill="1" applyBorder="1" applyAlignment="1">
      <alignment horizontal="center"/>
    </xf>
    <xf numFmtId="0" fontId="0" fillId="0" borderId="23" xfId="0" applyFont="1" applyFill="1" applyBorder="1" applyAlignment="1">
      <alignment horizontal="center"/>
    </xf>
    <xf numFmtId="0" fontId="17" fillId="0" borderId="20" xfId="0" applyFont="1" applyFill="1" applyBorder="1" applyAlignment="1">
      <alignment horizontal="left" wrapText="1"/>
    </xf>
    <xf numFmtId="0" fontId="26" fillId="0" borderId="14" xfId="0" applyFont="1" applyFill="1" applyBorder="1" applyAlignment="1">
      <alignment horizontal="center"/>
    </xf>
    <xf numFmtId="0" fontId="26" fillId="0" borderId="5" xfId="0" applyFont="1" applyFill="1" applyBorder="1" applyAlignment="1">
      <alignment horizontal="center"/>
    </xf>
    <xf numFmtId="0" fontId="0" fillId="0" borderId="0" xfId="0" applyFont="1" applyFill="1" applyBorder="1" applyAlignment="1">
      <alignment wrapText="1"/>
    </xf>
    <xf numFmtId="0" fontId="0" fillId="0" borderId="0" xfId="0" applyFont="1" applyFill="1" applyBorder="1" applyAlignment="1">
      <alignment horizontal="left"/>
    </xf>
    <xf numFmtId="0" fontId="2" fillId="5" borderId="10" xfId="0" applyFont="1" applyFill="1" applyBorder="1" applyAlignment="1">
      <alignment horizontal="center" wrapText="1"/>
    </xf>
    <xf numFmtId="0" fontId="30" fillId="6" borderId="11" xfId="0" applyFont="1" applyFill="1" applyBorder="1" applyAlignment="1">
      <alignment horizontal="left" wrapText="1"/>
    </xf>
    <xf numFmtId="0" fontId="30" fillId="6" borderId="11" xfId="0" applyFont="1" applyFill="1" applyBorder="1" applyAlignment="1">
      <alignment horizontal="center" wrapText="1"/>
    </xf>
    <xf numFmtId="0" fontId="27" fillId="6" borderId="11" xfId="0" applyFont="1" applyFill="1" applyBorder="1" applyAlignment="1">
      <alignment horizontal="center"/>
    </xf>
    <xf numFmtId="0" fontId="27" fillId="6" borderId="15" xfId="0" applyFont="1" applyFill="1" applyBorder="1" applyAlignment="1">
      <alignment horizontal="center"/>
    </xf>
    <xf numFmtId="0" fontId="27" fillId="6" borderId="0" xfId="0" applyFont="1" applyFill="1" applyBorder="1" applyAlignment="1">
      <alignment horizontal="center"/>
    </xf>
    <xf numFmtId="0" fontId="28" fillId="6" borderId="11" xfId="0" applyFont="1" applyFill="1" applyBorder="1" applyAlignment="1">
      <alignment horizontal="center"/>
    </xf>
    <xf numFmtId="0" fontId="17" fillId="5" borderId="23" xfId="0" applyFont="1" applyFill="1" applyBorder="1" applyAlignment="1">
      <alignment horizontal="center"/>
    </xf>
    <xf numFmtId="0" fontId="2" fillId="0" borderId="21" xfId="0" applyFont="1" applyFill="1" applyBorder="1" applyAlignment="1">
      <alignment horizontal="left" wrapText="1"/>
    </xf>
    <xf numFmtId="0" fontId="0" fillId="0" borderId="21" xfId="0" applyFont="1" applyFill="1" applyBorder="1" applyAlignment="1">
      <alignment horizontal="center"/>
    </xf>
    <xf numFmtId="0" fontId="0" fillId="0" borderId="24" xfId="0" applyFont="1" applyFill="1" applyBorder="1" applyAlignment="1">
      <alignment horizontal="center"/>
    </xf>
    <xf numFmtId="179" fontId="0" fillId="0" borderId="21" xfId="0" applyNumberFormat="1" applyFont="1" applyFill="1" applyBorder="1" applyAlignment="1">
      <alignment horizontal="center"/>
    </xf>
    <xf numFmtId="0" fontId="0" fillId="0" borderId="25" xfId="0" applyFont="1" applyFill="1" applyBorder="1" applyAlignment="1">
      <alignment horizontal="center"/>
    </xf>
    <xf numFmtId="0" fontId="2" fillId="0" borderId="13" xfId="0" applyFont="1" applyFill="1" applyBorder="1" applyAlignment="1">
      <alignment horizontal="left" wrapText="1"/>
    </xf>
    <xf numFmtId="0" fontId="0" fillId="0" borderId="26" xfId="0" applyFont="1" applyFill="1" applyBorder="1" applyAlignment="1">
      <alignment horizontal="center"/>
    </xf>
    <xf numFmtId="179" fontId="0" fillId="0" borderId="13" xfId="0" applyNumberFormat="1" applyFont="1" applyFill="1" applyBorder="1" applyAlignment="1">
      <alignment horizontal="center"/>
    </xf>
    <xf numFmtId="0" fontId="0" fillId="0" borderId="27" xfId="0" applyFont="1" applyFill="1" applyBorder="1" applyAlignment="1">
      <alignment horizontal="center"/>
    </xf>
    <xf numFmtId="0" fontId="3" fillId="6" borderId="13" xfId="0" applyFont="1" applyFill="1" applyBorder="1" applyAlignment="1">
      <alignment horizontal="left" wrapText="1"/>
    </xf>
    <xf numFmtId="0" fontId="3" fillId="6" borderId="13" xfId="0" applyFont="1" applyFill="1" applyBorder="1" applyAlignment="1">
      <alignment horizontal="center" wrapText="1"/>
    </xf>
    <xf numFmtId="0" fontId="0" fillId="6" borderId="13" xfId="0" applyFont="1" applyFill="1" applyBorder="1" applyAlignment="1">
      <alignment horizontal="center"/>
    </xf>
    <xf numFmtId="0" fontId="0" fillId="6" borderId="26" xfId="0" applyFont="1" applyFill="1" applyBorder="1" applyAlignment="1">
      <alignment horizontal="center"/>
    </xf>
    <xf numFmtId="179" fontId="0" fillId="6" borderId="13" xfId="0" applyNumberFormat="1" applyFont="1" applyFill="1" applyBorder="1" applyAlignment="1">
      <alignment horizontal="center"/>
    </xf>
    <xf numFmtId="0" fontId="0" fillId="6" borderId="27" xfId="0" applyFont="1" applyFill="1" applyBorder="1" applyAlignment="1">
      <alignment horizontal="center"/>
    </xf>
    <xf numFmtId="0" fontId="17" fillId="6" borderId="13" xfId="0" applyFont="1" applyFill="1" applyBorder="1" applyAlignment="1">
      <alignment horizontal="center"/>
    </xf>
    <xf numFmtId="0" fontId="0" fillId="6" borderId="13" xfId="0" applyFont="1" applyFill="1" applyBorder="1" applyAlignment="1">
      <alignment horizontal="left"/>
    </xf>
    <xf numFmtId="0" fontId="3" fillId="6" borderId="23" xfId="0" applyFont="1" applyFill="1" applyBorder="1" applyAlignment="1">
      <alignment horizontal="left" wrapText="1"/>
    </xf>
    <xf numFmtId="0" fontId="0" fillId="6" borderId="23" xfId="0" applyFont="1" applyFill="1" applyBorder="1" applyAlignment="1">
      <alignment horizontal="center"/>
    </xf>
    <xf numFmtId="0" fontId="17" fillId="6" borderId="21" xfId="0" applyFont="1" applyFill="1" applyBorder="1" applyAlignment="1">
      <alignment horizontal="center"/>
    </xf>
    <xf numFmtId="0" fontId="2" fillId="0" borderId="5" xfId="0" applyFont="1" applyFill="1" applyBorder="1" applyAlignment="1">
      <alignment horizontal="left" wrapText="1"/>
    </xf>
    <xf numFmtId="0" fontId="0" fillId="0" borderId="14" xfId="0" applyFont="1" applyFill="1" applyBorder="1" applyAlignment="1">
      <alignment horizontal="center"/>
    </xf>
    <xf numFmtId="179" fontId="0" fillId="0" borderId="20" xfId="0" applyNumberFormat="1" applyFont="1" applyFill="1" applyBorder="1" applyAlignment="1">
      <alignment horizontal="center"/>
    </xf>
    <xf numFmtId="0" fontId="0" fillId="0" borderId="6" xfId="0" applyFont="1" applyFill="1" applyBorder="1" applyAlignment="1">
      <alignment horizontal="center"/>
    </xf>
    <xf numFmtId="0" fontId="0" fillId="0" borderId="0" xfId="0" applyFont="1" applyFill="1" applyBorder="1" applyAlignment="1">
      <alignment horizontal="right" wrapText="1"/>
    </xf>
    <xf numFmtId="0" fontId="3" fillId="6" borderId="4" xfId="0" applyFont="1" applyFill="1" applyBorder="1" applyAlignment="1">
      <alignment horizontal="left" wrapText="1"/>
    </xf>
    <xf numFmtId="0" fontId="3" fillId="6" borderId="4" xfId="0" applyFont="1" applyFill="1" applyBorder="1" applyAlignment="1">
      <alignment horizontal="center" wrapText="1"/>
    </xf>
    <xf numFmtId="0" fontId="27" fillId="6" borderId="4" xfId="0" applyFont="1" applyFill="1" applyBorder="1" applyAlignment="1">
      <alignment horizontal="center"/>
    </xf>
    <xf numFmtId="0" fontId="28" fillId="6" borderId="4" xfId="0" applyFont="1" applyFill="1" applyBorder="1" applyAlignment="1">
      <alignment horizontal="center"/>
    </xf>
    <xf numFmtId="0" fontId="29" fillId="0" borderId="13" xfId="0" applyFont="1" applyFill="1" applyBorder="1" applyAlignment="1">
      <alignment horizontal="center"/>
    </xf>
    <xf numFmtId="0" fontId="29" fillId="0" borderId="23" xfId="0" applyFont="1" applyFill="1" applyBorder="1" applyAlignment="1">
      <alignment horizontal="center"/>
    </xf>
    <xf numFmtId="0" fontId="2" fillId="0" borderId="13" xfId="0" applyFont="1" applyBorder="1" applyAlignment="1">
      <alignment horizontal="left" wrapText="1"/>
    </xf>
    <xf numFmtId="0" fontId="0" fillId="0" borderId="26" xfId="0" applyFont="1" applyBorder="1" applyAlignment="1">
      <alignment horizontal="center"/>
    </xf>
    <xf numFmtId="179" fontId="0" fillId="0" borderId="13" xfId="0" applyNumberFormat="1" applyFont="1" applyBorder="1" applyAlignment="1">
      <alignment horizontal="center"/>
    </xf>
    <xf numFmtId="0" fontId="2" fillId="0" borderId="23" xfId="0" applyFont="1" applyBorder="1" applyAlignment="1">
      <alignment horizontal="left" wrapText="1"/>
    </xf>
    <xf numFmtId="0" fontId="3" fillId="6" borderId="23" xfId="0" applyFont="1" applyFill="1" applyBorder="1" applyAlignment="1">
      <alignment wrapText="1"/>
    </xf>
    <xf numFmtId="0" fontId="3" fillId="6" borderId="23" xfId="0" applyFont="1" applyFill="1" applyBorder="1" applyAlignment="1">
      <alignment horizontal="center" wrapText="1"/>
    </xf>
    <xf numFmtId="0" fontId="2" fillId="6" borderId="13" xfId="0" applyFont="1" applyFill="1" applyBorder="1" applyAlignment="1">
      <alignment horizontal="center"/>
    </xf>
    <xf numFmtId="0" fontId="2" fillId="0" borderId="23" xfId="0" applyFont="1" applyFill="1" applyBorder="1" applyAlignment="1">
      <alignment wrapText="1"/>
    </xf>
    <xf numFmtId="0" fontId="2" fillId="0" borderId="28" xfId="0" applyFont="1" applyBorder="1" applyAlignment="1">
      <alignment horizontal="left" wrapText="1"/>
    </xf>
    <xf numFmtId="0" fontId="0" fillId="0" borderId="20" xfId="0" applyFont="1" applyFill="1" applyBorder="1" applyAlignment="1">
      <alignment horizontal="center"/>
    </xf>
    <xf numFmtId="0" fontId="0" fillId="0" borderId="28" xfId="0" applyFont="1" applyBorder="1" applyAlignment="1">
      <alignment horizontal="center"/>
    </xf>
    <xf numFmtId="0" fontId="0" fillId="0" borderId="28" xfId="0" applyFont="1" applyFill="1" applyBorder="1" applyAlignment="1">
      <alignment horizontal="center"/>
    </xf>
    <xf numFmtId="0" fontId="0" fillId="0" borderId="29" xfId="0" applyFont="1" applyFill="1" applyBorder="1" applyAlignment="1">
      <alignment horizontal="center"/>
    </xf>
    <xf numFmtId="0" fontId="17" fillId="5" borderId="29" xfId="0" applyFont="1" applyFill="1" applyBorder="1" applyAlignment="1">
      <alignment horizontal="center"/>
    </xf>
    <xf numFmtId="0" fontId="0" fillId="0" borderId="23" xfId="0" applyFont="1" applyBorder="1" applyAlignment="1">
      <alignment horizontal="center"/>
    </xf>
    <xf numFmtId="0" fontId="2" fillId="0" borderId="4" xfId="0" applyFont="1" applyBorder="1" applyAlignment="1">
      <alignment horizontal="left" wrapText="1"/>
    </xf>
    <xf numFmtId="0" fontId="0" fillId="0" borderId="4" xfId="0" applyFont="1" applyBorder="1" applyAlignment="1">
      <alignment horizontal="center"/>
    </xf>
    <xf numFmtId="0" fontId="0" fillId="0" borderId="4" xfId="0" applyFont="1" applyFill="1" applyBorder="1" applyAlignment="1">
      <alignment horizontal="center"/>
    </xf>
    <xf numFmtId="0" fontId="2" fillId="0" borderId="29" xfId="0" applyFont="1" applyBorder="1" applyAlignment="1">
      <alignment horizontal="left" wrapText="1"/>
    </xf>
    <xf numFmtId="0" fontId="0" fillId="0" borderId="29" xfId="0" applyFont="1" applyBorder="1" applyAlignment="1">
      <alignment horizontal="center"/>
    </xf>
    <xf numFmtId="0" fontId="2" fillId="0" borderId="22" xfId="0" applyFont="1" applyFill="1" applyBorder="1" applyAlignment="1">
      <alignment horizontal="left" wrapText="1"/>
    </xf>
    <xf numFmtId="0" fontId="2" fillId="0" borderId="11" xfId="0" applyFont="1" applyFill="1" applyBorder="1" applyAlignment="1">
      <alignment horizontal="left" wrapText="1"/>
    </xf>
    <xf numFmtId="0" fontId="0" fillId="0" borderId="11" xfId="0" applyFont="1" applyFill="1" applyBorder="1" applyAlignment="1">
      <alignment horizontal="center"/>
    </xf>
    <xf numFmtId="0" fontId="2" fillId="0" borderId="19" xfId="0" applyFont="1" applyBorder="1" applyAlignment="1">
      <alignment horizontal="left" wrapText="1"/>
    </xf>
    <xf numFmtId="0" fontId="2" fillId="0" borderId="20" xfId="0" applyFont="1" applyFill="1" applyBorder="1" applyAlignment="1">
      <alignment horizontal="left" wrapText="1"/>
    </xf>
    <xf numFmtId="0" fontId="17" fillId="5" borderId="20" xfId="0" applyFont="1" applyFill="1" applyBorder="1" applyAlignment="1">
      <alignment horizontal="center"/>
    </xf>
    <xf numFmtId="0" fontId="17" fillId="11" borderId="4" xfId="0" applyFont="1" applyFill="1" applyBorder="1" applyAlignment="1">
      <alignment horizontal="center"/>
    </xf>
    <xf numFmtId="0" fontId="2" fillId="10" borderId="10" xfId="0" applyFont="1" applyFill="1" applyBorder="1" applyAlignment="1">
      <alignment horizontal="center" wrapText="1"/>
    </xf>
    <xf numFmtId="0" fontId="17" fillId="5" borderId="10" xfId="0" applyFont="1" applyFill="1" applyBorder="1" applyAlignment="1">
      <alignment horizontal="center"/>
    </xf>
    <xf numFmtId="0" fontId="2" fillId="0" borderId="11" xfId="0" applyFont="1" applyBorder="1" applyAlignment="1">
      <alignment horizontal="left" wrapText="1"/>
    </xf>
    <xf numFmtId="0" fontId="0" fillId="0" borderId="20" xfId="0"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Border="1" applyAlignment="1">
      <alignment horizontal="center" wrapText="1"/>
    </xf>
    <xf numFmtId="0" fontId="2" fillId="5" borderId="11" xfId="0" applyFont="1" applyFill="1" applyBorder="1" applyAlignment="1">
      <alignment horizontal="left" wrapText="1"/>
    </xf>
    <xf numFmtId="0" fontId="2" fillId="5" borderId="14" xfId="0" applyFont="1" applyFill="1" applyBorder="1" applyAlignment="1">
      <alignment horizontal="left" wrapText="1"/>
    </xf>
    <xf numFmtId="0" fontId="2" fillId="5" borderId="14" xfId="0" applyFont="1" applyFill="1" applyBorder="1" applyAlignment="1">
      <alignment horizontal="center" wrapText="1"/>
    </xf>
    <xf numFmtId="0" fontId="3" fillId="6" borderId="12" xfId="0" applyFont="1" applyFill="1" applyBorder="1" applyAlignment="1">
      <alignment horizontal="left" wrapText="1"/>
    </xf>
    <xf numFmtId="0" fontId="3" fillId="6" borderId="12" xfId="0" applyFont="1" applyFill="1" applyBorder="1" applyAlignment="1">
      <alignment horizontal="center" wrapText="1"/>
    </xf>
    <xf numFmtId="0" fontId="0" fillId="6" borderId="4" xfId="0" applyFont="1" applyFill="1" applyBorder="1" applyAlignment="1">
      <alignment horizontal="center"/>
    </xf>
    <xf numFmtId="0" fontId="2" fillId="6" borderId="13" xfId="0" applyFont="1" applyFill="1" applyBorder="1" applyAlignment="1">
      <alignment horizontal="center" wrapText="1"/>
    </xf>
    <xf numFmtId="0" fontId="0" fillId="0" borderId="23" xfId="0" applyFont="1" applyFill="1" applyBorder="1" applyAlignment="1">
      <alignment horizontal="right"/>
    </xf>
    <xf numFmtId="0" fontId="0" fillId="6" borderId="21" xfId="0" applyFont="1" applyFill="1" applyBorder="1" applyAlignment="1">
      <alignment horizontal="center"/>
    </xf>
    <xf numFmtId="0" fontId="0" fillId="6" borderId="29" xfId="0" applyFont="1" applyFill="1" applyBorder="1" applyAlignment="1">
      <alignment horizontal="center"/>
    </xf>
    <xf numFmtId="0" fontId="2" fillId="11" borderId="29" xfId="0" applyFont="1" applyFill="1" applyBorder="1" applyAlignment="1">
      <alignment horizontal="center"/>
    </xf>
    <xf numFmtId="170" fontId="0" fillId="0" borderId="20" xfId="0" applyNumberFormat="1" applyFont="1" applyBorder="1" applyAlignment="1">
      <alignment horizontal="center"/>
    </xf>
    <xf numFmtId="170" fontId="2" fillId="0" borderId="2" xfId="0" applyNumberFormat="1" applyFont="1" applyBorder="1" applyAlignment="1">
      <alignment horizontal="center"/>
    </xf>
    <xf numFmtId="170" fontId="2" fillId="0" borderId="0" xfId="0" applyNumberFormat="1" applyFont="1" applyBorder="1" applyAlignment="1">
      <alignment horizontal="center"/>
    </xf>
    <xf numFmtId="168" fontId="2" fillId="0" borderId="2" xfId="0" applyNumberFormat="1" applyFont="1" applyFill="1" applyBorder="1" applyAlignment="1">
      <alignment horizontal="center"/>
    </xf>
    <xf numFmtId="168" fontId="2" fillId="0" borderId="2" xfId="0" applyNumberFormat="1" applyFont="1" applyFill="1" applyBorder="1" applyAlignment="1">
      <alignment horizontal="left"/>
    </xf>
    <xf numFmtId="0" fontId="31" fillId="0" borderId="0" xfId="0" applyFont="1" applyAlignment="1">
      <alignment horizontal="left" wrapText="1"/>
    </xf>
    <xf numFmtId="0" fontId="31" fillId="0" borderId="0" xfId="0" applyFont="1" applyAlignment="1">
      <alignment horizontal="center" wrapText="1"/>
    </xf>
    <xf numFmtId="0" fontId="31" fillId="0" borderId="0" xfId="0" applyFont="1" applyAlignment="1">
      <alignment horizontal="center"/>
    </xf>
    <xf numFmtId="0" fontId="31" fillId="0" borderId="0" xfId="0" applyFont="1" applyAlignment="1">
      <alignment/>
    </xf>
    <xf numFmtId="0" fontId="31" fillId="0" borderId="0" xfId="0" applyFont="1" applyAlignment="1">
      <alignment/>
    </xf>
    <xf numFmtId="0" fontId="4" fillId="0" borderId="0" xfId="0" applyFont="1" applyAlignment="1">
      <alignment horizontal="center" wrapText="1"/>
    </xf>
    <xf numFmtId="0" fontId="25" fillId="0" borderId="0" xfId="0" applyFont="1" applyAlignment="1">
      <alignment/>
    </xf>
    <xf numFmtId="0" fontId="2" fillId="0" borderId="0" xfId="0" applyFont="1" applyAlignment="1" quotePrefix="1">
      <alignment horizontal="center"/>
    </xf>
    <xf numFmtId="0" fontId="6" fillId="0" borderId="0" xfId="0" applyFont="1" applyBorder="1" applyAlignment="1">
      <alignment/>
    </xf>
    <xf numFmtId="0" fontId="2" fillId="0" borderId="4" xfId="21" applyFont="1" applyBorder="1">
      <alignment/>
      <protection locked="0"/>
    </xf>
    <xf numFmtId="0" fontId="0" fillId="0" borderId="15" xfId="21" applyFont="1" applyBorder="1" applyAlignment="1">
      <alignment horizontal="left"/>
      <protection locked="0"/>
    </xf>
    <xf numFmtId="0" fontId="0" fillId="0" borderId="0" xfId="21">
      <alignment/>
      <protection locked="0"/>
    </xf>
    <xf numFmtId="0" fontId="0" fillId="0" borderId="15" xfId="21" applyBorder="1" applyAlignment="1">
      <alignment horizontal="left"/>
      <protection locked="0"/>
    </xf>
    <xf numFmtId="0" fontId="0" fillId="0" borderId="0" xfId="21" applyFont="1">
      <alignment/>
      <protection locked="0"/>
    </xf>
    <xf numFmtId="0" fontId="16" fillId="0" borderId="0" xfId="0" applyFont="1" applyAlignment="1">
      <alignment/>
    </xf>
    <xf numFmtId="0" fontId="6" fillId="0" borderId="4" xfId="0" applyFont="1" applyBorder="1" applyAlignment="1">
      <alignment/>
    </xf>
    <xf numFmtId="0" fontId="2" fillId="0" borderId="15" xfId="0" applyFont="1" applyBorder="1" applyAlignment="1">
      <alignment horizontal="justify" vertical="top"/>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30" xfId="0" applyFont="1" applyBorder="1" applyAlignment="1">
      <alignment horizontal="center"/>
    </xf>
    <xf numFmtId="0" fontId="2" fillId="0" borderId="30" xfId="0" applyFont="1" applyBorder="1" applyAlignment="1">
      <alignment horizontal="center" wrapText="1"/>
    </xf>
    <xf numFmtId="0" fontId="0" fillId="0" borderId="25"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30" xfId="0" applyFont="1" applyBorder="1" applyAlignment="1">
      <alignment wrapText="1"/>
    </xf>
    <xf numFmtId="0" fontId="0" fillId="0" borderId="30" xfId="0" applyFont="1" applyBorder="1" applyAlignment="1">
      <alignment horizontal="center" wrapText="1"/>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center" vertical="top"/>
    </xf>
    <xf numFmtId="190" fontId="33" fillId="0" borderId="0" xfId="0" applyNumberFormat="1" applyFont="1" applyBorder="1" applyAlignment="1">
      <alignment vertical="top" wrapText="1"/>
    </xf>
    <xf numFmtId="190" fontId="33" fillId="0" borderId="0" xfId="0" applyNumberFormat="1" applyFont="1" applyBorder="1" applyAlignment="1">
      <alignment vertical="top"/>
    </xf>
    <xf numFmtId="191" fontId="33" fillId="0" borderId="0" xfId="0" applyNumberFormat="1" applyFont="1" applyBorder="1" applyAlignment="1">
      <alignment vertical="top"/>
    </xf>
    <xf numFmtId="0" fontId="2" fillId="12" borderId="0" xfId="0" applyFont="1" applyFill="1" applyAlignment="1">
      <alignment horizontal="center"/>
    </xf>
    <xf numFmtId="0" fontId="2" fillId="0" borderId="0" xfId="0" applyFont="1" applyFill="1" applyAlignment="1">
      <alignment horizontal="center"/>
    </xf>
    <xf numFmtId="190" fontId="2" fillId="0" borderId="0" xfId="0" applyNumberFormat="1" applyFont="1" applyBorder="1" applyAlignment="1">
      <alignment vertical="top" wrapText="1"/>
    </xf>
    <xf numFmtId="190" fontId="2" fillId="0" borderId="0" xfId="0" applyNumberFormat="1" applyFont="1" applyBorder="1" applyAlignment="1">
      <alignment vertical="top"/>
    </xf>
    <xf numFmtId="191" fontId="2" fillId="3" borderId="0" xfId="0" applyNumberFormat="1" applyFont="1" applyFill="1" applyBorder="1" applyAlignment="1">
      <alignment vertical="top"/>
    </xf>
    <xf numFmtId="0" fontId="26" fillId="0" borderId="0" xfId="0" applyFont="1" applyFill="1" applyAlignment="1">
      <alignment/>
    </xf>
    <xf numFmtId="0" fontId="8" fillId="0" borderId="0" xfId="0" applyFont="1" applyAlignment="1">
      <alignment/>
    </xf>
    <xf numFmtId="0" fontId="0" fillId="13" borderId="0" xfId="0" applyFill="1" applyAlignment="1">
      <alignment/>
    </xf>
    <xf numFmtId="0" fontId="29" fillId="13" borderId="0" xfId="0" applyFont="1" applyFill="1" applyAlignment="1">
      <alignment/>
    </xf>
    <xf numFmtId="0" fontId="0" fillId="13" borderId="0" xfId="0" applyFont="1" applyFill="1" applyAlignment="1">
      <alignment/>
    </xf>
    <xf numFmtId="0" fontId="0" fillId="13" borderId="0" xfId="0" applyFill="1" applyAlignment="1">
      <alignment vertical="top"/>
    </xf>
    <xf numFmtId="15" fontId="2" fillId="0" borderId="0" xfId="0" applyNumberFormat="1" applyFont="1" applyFill="1" applyBorder="1" applyAlignment="1">
      <alignment horizontal="center"/>
    </xf>
    <xf numFmtId="15" fontId="0" fillId="0" borderId="0" xfId="0" applyNumberFormat="1" applyFont="1" applyFill="1" applyBorder="1" applyAlignment="1">
      <alignment horizontal="center"/>
    </xf>
    <xf numFmtId="0" fontId="0" fillId="5" borderId="20" xfId="0" applyFont="1" applyFill="1" applyBorder="1" applyAlignment="1">
      <alignment horizontal="center" wrapText="1"/>
    </xf>
    <xf numFmtId="15" fontId="9" fillId="0" borderId="0" xfId="0" applyNumberFormat="1" applyFont="1" applyFill="1" applyBorder="1" applyAlignment="1">
      <alignment horizontal="center"/>
    </xf>
    <xf numFmtId="0" fontId="2" fillId="0" borderId="31" xfId="0" applyFont="1" applyBorder="1" applyAlignment="1">
      <alignment/>
    </xf>
    <xf numFmtId="0" fontId="0" fillId="0" borderId="31" xfId="0" applyFont="1" applyBorder="1" applyAlignment="1">
      <alignment horizontal="center"/>
    </xf>
    <xf numFmtId="0" fontId="0" fillId="0" borderId="31" xfId="0" applyFont="1" applyFill="1" applyBorder="1" applyAlignment="1">
      <alignment horizontal="center" wrapText="1"/>
    </xf>
    <xf numFmtId="15" fontId="9" fillId="0" borderId="6" xfId="0" applyNumberFormat="1" applyFont="1" applyFill="1" applyBorder="1" applyAlignment="1">
      <alignment horizontal="center"/>
    </xf>
    <xf numFmtId="0" fontId="9" fillId="0" borderId="6" xfId="0" applyFont="1" applyFill="1" applyBorder="1" applyAlignment="1">
      <alignment horizontal="center"/>
    </xf>
    <xf numFmtId="0" fontId="19" fillId="0" borderId="6" xfId="0" applyFont="1" applyFill="1" applyBorder="1" applyAlignment="1">
      <alignment horizontal="center"/>
    </xf>
    <xf numFmtId="0" fontId="2" fillId="0" borderId="13" xfId="0" applyFont="1" applyFill="1" applyBorder="1" applyAlignment="1">
      <alignment horizontal="left"/>
    </xf>
    <xf numFmtId="0" fontId="27" fillId="0" borderId="13" xfId="0" applyFont="1" applyFill="1" applyBorder="1" applyAlignment="1">
      <alignment horizontal="left" wrapText="1"/>
    </xf>
    <xf numFmtId="0" fontId="17" fillId="0" borderId="2" xfId="0" applyFont="1" applyFill="1" applyBorder="1" applyAlignment="1">
      <alignment horizontal="center"/>
    </xf>
    <xf numFmtId="0" fontId="0" fillId="0" borderId="2" xfId="0" applyFont="1" applyFill="1" applyBorder="1" applyAlignment="1">
      <alignment horizontal="center"/>
    </xf>
    <xf numFmtId="0" fontId="0" fillId="14" borderId="21" xfId="0" applyFont="1" applyFill="1" applyBorder="1" applyAlignment="1">
      <alignment horizontal="center"/>
    </xf>
    <xf numFmtId="0" fontId="0" fillId="14" borderId="29" xfId="0" applyFont="1" applyFill="1" applyBorder="1" applyAlignment="1">
      <alignment horizontal="center"/>
    </xf>
    <xf numFmtId="0" fontId="0" fillId="14" borderId="13" xfId="0" applyFont="1" applyFill="1" applyBorder="1" applyAlignment="1">
      <alignment horizontal="left"/>
    </xf>
    <xf numFmtId="0" fontId="2" fillId="14" borderId="21" xfId="0" applyFont="1" applyFill="1" applyBorder="1" applyAlignment="1">
      <alignment horizontal="left" wrapText="1"/>
    </xf>
    <xf numFmtId="0" fontId="17" fillId="14" borderId="13" xfId="0" applyFont="1" applyFill="1" applyBorder="1" applyAlignment="1">
      <alignment horizontal="center"/>
    </xf>
    <xf numFmtId="0" fontId="0" fillId="14" borderId="19" xfId="0" applyFont="1" applyFill="1" applyBorder="1" applyAlignment="1">
      <alignment horizontal="left" wrapText="1"/>
    </xf>
    <xf numFmtId="0" fontId="0" fillId="14" borderId="13" xfId="0" applyFont="1" applyFill="1" applyBorder="1" applyAlignment="1">
      <alignment horizontal="left" wrapText="1"/>
    </xf>
    <xf numFmtId="0" fontId="2" fillId="0" borderId="0" xfId="0" applyFont="1" applyBorder="1" applyAlignment="1">
      <alignment horizontal="left" wrapText="1"/>
    </xf>
    <xf numFmtId="0" fontId="17" fillId="5" borderId="21" xfId="0" applyFont="1" applyFill="1" applyBorder="1" applyAlignment="1">
      <alignment horizontal="center"/>
    </xf>
    <xf numFmtId="0" fontId="0" fillId="0" borderId="21" xfId="0" applyFont="1" applyFill="1" applyBorder="1" applyAlignment="1">
      <alignment horizontal="left"/>
    </xf>
    <xf numFmtId="0" fontId="2" fillId="11" borderId="22" xfId="0" applyFont="1" applyFill="1" applyBorder="1" applyAlignment="1">
      <alignment wrapText="1"/>
    </xf>
    <xf numFmtId="0" fontId="0" fillId="11" borderId="21" xfId="0" applyFont="1" applyFill="1" applyBorder="1" applyAlignment="1">
      <alignment horizontal="center"/>
    </xf>
    <xf numFmtId="0" fontId="0" fillId="11" borderId="19" xfId="0" applyFont="1" applyFill="1" applyBorder="1" applyAlignment="1">
      <alignment horizontal="center"/>
    </xf>
    <xf numFmtId="0" fontId="0" fillId="11" borderId="22" xfId="0" applyFont="1" applyFill="1" applyBorder="1" applyAlignment="1">
      <alignment horizontal="center"/>
    </xf>
    <xf numFmtId="0" fontId="2" fillId="11" borderId="13" xfId="0" applyFont="1" applyFill="1" applyBorder="1" applyAlignment="1">
      <alignment horizontal="left"/>
    </xf>
    <xf numFmtId="0" fontId="2" fillId="11" borderId="23" xfId="0" applyFont="1" applyFill="1" applyBorder="1" applyAlignment="1">
      <alignment horizontal="left" wrapText="1"/>
    </xf>
    <xf numFmtId="0" fontId="0" fillId="11" borderId="13" xfId="0" applyFont="1" applyFill="1" applyBorder="1" applyAlignment="1">
      <alignment horizontal="center"/>
    </xf>
    <xf numFmtId="0" fontId="26" fillId="11" borderId="13" xfId="0" applyFont="1" applyFill="1" applyBorder="1" applyAlignment="1">
      <alignment horizontal="center"/>
    </xf>
    <xf numFmtId="0" fontId="26" fillId="11" borderId="23" xfId="0" applyFont="1" applyFill="1" applyBorder="1" applyAlignment="1">
      <alignment horizontal="center"/>
    </xf>
    <xf numFmtId="0" fontId="17" fillId="11" borderId="13" xfId="0" applyFont="1" applyFill="1" applyBorder="1" applyAlignment="1">
      <alignment horizontal="center"/>
    </xf>
    <xf numFmtId="0" fontId="17" fillId="11" borderId="23" xfId="0" applyFont="1" applyFill="1" applyBorder="1" applyAlignment="1">
      <alignment horizontal="left" wrapText="1"/>
    </xf>
    <xf numFmtId="0" fontId="2" fillId="11" borderId="4" xfId="0" applyFont="1" applyFill="1" applyBorder="1" applyAlignment="1">
      <alignment horizontal="left" wrapText="1"/>
    </xf>
    <xf numFmtId="0" fontId="26" fillId="11" borderId="11" xfId="0" applyFont="1" applyFill="1" applyBorder="1" applyAlignment="1">
      <alignment horizontal="center"/>
    </xf>
    <xf numFmtId="0" fontId="2" fillId="11" borderId="20" xfId="0" applyFont="1" applyFill="1" applyBorder="1" applyAlignment="1">
      <alignment/>
    </xf>
    <xf numFmtId="0" fontId="0" fillId="11" borderId="20" xfId="0" applyFont="1" applyFill="1" applyBorder="1" applyAlignment="1">
      <alignment horizontal="center"/>
    </xf>
    <xf numFmtId="0" fontId="0" fillId="11" borderId="20" xfId="0" applyFont="1" applyFill="1" applyBorder="1" applyAlignment="1">
      <alignment horizontal="center" wrapText="1"/>
    </xf>
    <xf numFmtId="0" fontId="2" fillId="0" borderId="6" xfId="0" applyFont="1" applyFill="1" applyBorder="1" applyAlignment="1">
      <alignment horizontal="center" vertical="top" wrapText="1"/>
    </xf>
    <xf numFmtId="42" fontId="2" fillId="0" borderId="6" xfId="0" applyNumberFormat="1" applyFont="1" applyFill="1" applyBorder="1" applyAlignment="1">
      <alignment horizontal="center" vertical="top" wrapText="1"/>
    </xf>
    <xf numFmtId="0" fontId="2" fillId="0" borderId="0" xfId="0" applyFont="1" applyFill="1" applyAlignment="1">
      <alignment/>
    </xf>
    <xf numFmtId="0" fontId="2" fillId="0" borderId="0" xfId="0" applyFont="1" applyBorder="1" applyAlignment="1">
      <alignment/>
    </xf>
    <xf numFmtId="42" fontId="6" fillId="0" borderId="0" xfId="0" applyNumberFormat="1" applyFont="1" applyAlignment="1">
      <alignment/>
    </xf>
    <xf numFmtId="42" fontId="0" fillId="3" borderId="0" xfId="0" applyNumberFormat="1" applyFill="1" applyAlignment="1">
      <alignment/>
    </xf>
    <xf numFmtId="42" fontId="0" fillId="0" borderId="0" xfId="0" applyNumberFormat="1" applyFill="1" applyAlignment="1">
      <alignment/>
    </xf>
    <xf numFmtId="42" fontId="31" fillId="0" borderId="0" xfId="0" applyNumberFormat="1" applyFont="1" applyAlignment="1">
      <alignment/>
    </xf>
    <xf numFmtId="42" fontId="31" fillId="0" borderId="0" xfId="0" applyNumberFormat="1" applyFont="1" applyAlignment="1">
      <alignment/>
    </xf>
    <xf numFmtId="42" fontId="0" fillId="0" borderId="0" xfId="0" applyNumberFormat="1" applyFont="1" applyAlignment="1">
      <alignment/>
    </xf>
    <xf numFmtId="42" fontId="0" fillId="0" borderId="0" xfId="0" applyNumberFormat="1" applyFont="1" applyAlignment="1">
      <alignment/>
    </xf>
    <xf numFmtId="42" fontId="29" fillId="0" borderId="0" xfId="0" applyNumberFormat="1" applyFont="1" applyFill="1" applyAlignment="1">
      <alignment/>
    </xf>
    <xf numFmtId="42" fontId="0" fillId="0" borderId="0" xfId="0" applyNumberFormat="1" applyAlignment="1">
      <alignment/>
    </xf>
    <xf numFmtId="42" fontId="0" fillId="0" borderId="0" xfId="0" applyNumberFormat="1" applyFont="1" applyFill="1" applyAlignment="1">
      <alignment/>
    </xf>
    <xf numFmtId="42" fontId="0" fillId="0" borderId="0" xfId="0" applyNumberFormat="1" applyAlignment="1">
      <alignment vertical="top"/>
    </xf>
    <xf numFmtId="0" fontId="2" fillId="9" borderId="19" xfId="0" applyFont="1" applyFill="1" applyBorder="1" applyAlignment="1">
      <alignment horizontal="left" wrapText="1"/>
    </xf>
    <xf numFmtId="0" fontId="7" fillId="0" borderId="6" xfId="0" applyFont="1" applyFill="1" applyBorder="1" applyAlignment="1">
      <alignment wrapText="1"/>
    </xf>
    <xf numFmtId="0" fontId="7" fillId="0" borderId="6" xfId="0" applyFont="1" applyFill="1" applyBorder="1" applyAlignment="1">
      <alignment horizontal="center" wrapText="1"/>
    </xf>
    <xf numFmtId="0" fontId="0" fillId="0" borderId="6" xfId="0" applyFill="1" applyBorder="1" applyAlignment="1">
      <alignment/>
    </xf>
    <xf numFmtId="0" fontId="2" fillId="0" borderId="6" xfId="0" applyFont="1" applyFill="1" applyBorder="1" applyAlignment="1">
      <alignment horizontal="center"/>
    </xf>
    <xf numFmtId="0" fontId="0" fillId="0" borderId="2" xfId="0" applyFont="1" applyFill="1" applyBorder="1" applyAlignment="1">
      <alignment horizontal="center" wrapText="1"/>
    </xf>
    <xf numFmtId="0" fontId="6" fillId="0" borderId="0" xfId="0" applyFont="1" applyAlignment="1">
      <alignment horizontal="center"/>
    </xf>
    <xf numFmtId="0" fontId="2" fillId="3" borderId="0" xfId="0" applyFont="1" applyFill="1" applyAlignment="1">
      <alignment horizontal="center"/>
    </xf>
    <xf numFmtId="0" fontId="27" fillId="0" borderId="0" xfId="0" applyFont="1" applyFill="1" applyAlignment="1">
      <alignment horizontal="center"/>
    </xf>
    <xf numFmtId="0" fontId="0" fillId="6" borderId="0" xfId="0" applyFont="1" applyFill="1" applyAlignment="1">
      <alignment/>
    </xf>
    <xf numFmtId="0" fontId="2" fillId="6" borderId="0" xfId="0" applyFont="1" applyFill="1" applyAlignment="1">
      <alignment horizontal="center"/>
    </xf>
    <xf numFmtId="42" fontId="0" fillId="6" borderId="0" xfId="0" applyNumberFormat="1" applyFont="1" applyFill="1" applyAlignment="1">
      <alignment/>
    </xf>
    <xf numFmtId="0" fontId="0" fillId="11" borderId="0" xfId="0" applyFont="1" applyFill="1" applyAlignment="1">
      <alignment/>
    </xf>
    <xf numFmtId="0" fontId="2" fillId="11" borderId="0" xfId="0" applyFont="1" applyFill="1" applyAlignment="1">
      <alignment horizontal="center"/>
    </xf>
    <xf numFmtId="42" fontId="0" fillId="11" borderId="0" xfId="0" applyNumberFormat="1" applyFont="1" applyFill="1" applyAlignment="1">
      <alignment/>
    </xf>
    <xf numFmtId="0" fontId="0" fillId="11" borderId="0" xfId="0" applyFill="1" applyAlignment="1">
      <alignment/>
    </xf>
    <xf numFmtId="42" fontId="0" fillId="11" borderId="0" xfId="0" applyNumberFormat="1" applyFill="1" applyAlignment="1">
      <alignment/>
    </xf>
    <xf numFmtId="0" fontId="0" fillId="6" borderId="0" xfId="0" applyFill="1" applyAlignment="1">
      <alignment/>
    </xf>
    <xf numFmtId="42" fontId="0" fillId="6" borderId="0" xfId="0" applyNumberFormat="1" applyFill="1" applyAlignment="1">
      <alignment/>
    </xf>
    <xf numFmtId="0" fontId="17" fillId="15" borderId="1" xfId="0" applyFont="1" applyFill="1" applyBorder="1" applyAlignment="1">
      <alignment horizontal="center"/>
    </xf>
    <xf numFmtId="168" fontId="2" fillId="15" borderId="3" xfId="0" applyNumberFormat="1" applyFont="1" applyFill="1" applyBorder="1" applyAlignment="1">
      <alignment horizontal="left"/>
    </xf>
    <xf numFmtId="0" fontId="17" fillId="15" borderId="32" xfId="0" applyFont="1" applyFill="1" applyBorder="1" applyAlignment="1">
      <alignment horizontal="center"/>
    </xf>
    <xf numFmtId="168" fontId="2" fillId="15" borderId="33" xfId="0" applyNumberFormat="1" applyFont="1" applyFill="1" applyBorder="1" applyAlignment="1">
      <alignment horizontal="left"/>
    </xf>
    <xf numFmtId="0" fontId="2" fillId="15" borderId="0" xfId="0" applyFont="1" applyFill="1" applyAlignment="1">
      <alignment/>
    </xf>
    <xf numFmtId="0" fontId="0" fillId="15" borderId="0" xfId="0" applyFont="1" applyFill="1" applyAlignment="1">
      <alignment/>
    </xf>
    <xf numFmtId="0" fontId="2" fillId="15" borderId="33" xfId="0" applyFont="1" applyFill="1" applyBorder="1" applyAlignment="1">
      <alignment horizontal="left"/>
    </xf>
    <xf numFmtId="0" fontId="2" fillId="15" borderId="0" xfId="0" applyFont="1" applyFill="1" applyAlignment="1">
      <alignment horizontal="center"/>
    </xf>
    <xf numFmtId="42" fontId="0" fillId="15" borderId="0" xfId="0" applyNumberFormat="1" applyFont="1" applyFill="1" applyAlignment="1">
      <alignment/>
    </xf>
    <xf numFmtId="0" fontId="0" fillId="15" borderId="0" xfId="0" applyFill="1" applyAlignment="1">
      <alignment/>
    </xf>
    <xf numFmtId="42" fontId="0" fillId="15" borderId="0" xfId="0" applyNumberFormat="1" applyFill="1" applyAlignment="1">
      <alignment/>
    </xf>
    <xf numFmtId="0" fontId="29" fillId="15" borderId="0" xfId="0" applyFont="1" applyFill="1" applyAlignment="1">
      <alignment/>
    </xf>
    <xf numFmtId="0" fontId="27" fillId="15" borderId="0" xfId="0" applyFont="1" applyFill="1" applyAlignment="1">
      <alignment horizontal="center"/>
    </xf>
    <xf numFmtId="42" fontId="29" fillId="15" borderId="0" xfId="0" applyNumberFormat="1" applyFont="1" applyFill="1" applyAlignment="1">
      <alignment/>
    </xf>
    <xf numFmtId="0" fontId="27" fillId="15" borderId="0" xfId="0" applyFont="1" applyFill="1" applyAlignment="1">
      <alignment/>
    </xf>
    <xf numFmtId="0" fontId="17" fillId="15" borderId="4" xfId="0" applyFont="1" applyFill="1" applyBorder="1" applyAlignment="1">
      <alignment horizontal="center"/>
    </xf>
    <xf numFmtId="0" fontId="2" fillId="11" borderId="13" xfId="0" applyFont="1" applyFill="1" applyBorder="1" applyAlignment="1">
      <alignment horizontal="left" wrapText="1"/>
    </xf>
    <xf numFmtId="0" fontId="0" fillId="11" borderId="23" xfId="0" applyFont="1" applyFill="1" applyBorder="1" applyAlignment="1">
      <alignment horizontal="center"/>
    </xf>
    <xf numFmtId="0" fontId="2" fillId="0" borderId="13" xfId="0" applyFont="1" applyBorder="1" applyAlignment="1">
      <alignment horizontal="left" vertical="top" wrapText="1"/>
    </xf>
    <xf numFmtId="0" fontId="0" fillId="0" borderId="21" xfId="0" applyFont="1" applyBorder="1" applyAlignment="1">
      <alignment horizontal="center" vertical="top"/>
    </xf>
    <xf numFmtId="0" fontId="0" fillId="0" borderId="13" xfId="0" applyFont="1" applyFill="1" applyBorder="1" applyAlignment="1">
      <alignment horizontal="center" vertical="top"/>
    </xf>
    <xf numFmtId="0" fontId="0" fillId="0" borderId="23" xfId="0" applyFont="1" applyFill="1" applyBorder="1" applyAlignment="1">
      <alignment horizontal="center" vertical="top"/>
    </xf>
    <xf numFmtId="0" fontId="17" fillId="5" borderId="13" xfId="0" applyFont="1" applyFill="1" applyBorder="1" applyAlignment="1">
      <alignment horizontal="center" vertical="top"/>
    </xf>
    <xf numFmtId="0" fontId="0" fillId="0" borderId="13" xfId="0" applyFont="1" applyFill="1" applyBorder="1" applyAlignment="1">
      <alignment horizontal="left" vertical="top" wrapText="1"/>
    </xf>
    <xf numFmtId="0" fontId="2" fillId="0" borderId="0" xfId="0" applyFont="1" applyFill="1" applyAlignment="1">
      <alignment vertical="top"/>
    </xf>
    <xf numFmtId="0" fontId="2" fillId="0" borderId="0" xfId="0" applyFont="1" applyFill="1" applyAlignment="1">
      <alignment horizontal="center" vertical="top"/>
    </xf>
    <xf numFmtId="0" fontId="2" fillId="14" borderId="21" xfId="0" applyFont="1" applyFill="1" applyBorder="1" applyAlignment="1">
      <alignment horizontal="left" vertical="top" wrapText="1"/>
    </xf>
    <xf numFmtId="0" fontId="0" fillId="14" borderId="21" xfId="0" applyFont="1" applyFill="1" applyBorder="1" applyAlignment="1">
      <alignment horizontal="center" vertical="top"/>
    </xf>
    <xf numFmtId="0" fontId="0" fillId="14" borderId="29" xfId="0" applyFont="1" applyFill="1" applyBorder="1" applyAlignment="1">
      <alignment horizontal="center" vertical="top"/>
    </xf>
    <xf numFmtId="0" fontId="17" fillId="14" borderId="13" xfId="0" applyFont="1" applyFill="1" applyBorder="1" applyAlignment="1">
      <alignment horizontal="center" vertical="top"/>
    </xf>
    <xf numFmtId="0" fontId="0" fillId="14" borderId="13" xfId="0" applyFont="1" applyFill="1" applyBorder="1" applyAlignment="1">
      <alignment horizontal="left" vertical="top"/>
    </xf>
    <xf numFmtId="42" fontId="0" fillId="0" borderId="0" xfId="0" applyNumberFormat="1" applyFont="1" applyFill="1" applyAlignment="1">
      <alignment vertical="top"/>
    </xf>
    <xf numFmtId="0" fontId="0" fillId="0" borderId="0" xfId="0" applyFont="1" applyFill="1" applyAlignment="1">
      <alignment vertical="top"/>
    </xf>
    <xf numFmtId="0" fontId="2" fillId="11" borderId="21" xfId="0" applyFont="1" applyFill="1" applyBorder="1" applyAlignment="1">
      <alignment horizontal="left" vertical="top" wrapText="1"/>
    </xf>
    <xf numFmtId="0" fontId="0" fillId="11" borderId="21" xfId="0" applyFont="1" applyFill="1" applyBorder="1" applyAlignment="1">
      <alignment horizontal="center" vertical="top"/>
    </xf>
    <xf numFmtId="0" fontId="0" fillId="11" borderId="13" xfId="0" applyFont="1" applyFill="1" applyBorder="1" applyAlignment="1">
      <alignment horizontal="center" vertical="top"/>
    </xf>
    <xf numFmtId="0" fontId="0" fillId="11" borderId="29" xfId="0" applyFont="1" applyFill="1" applyBorder="1" applyAlignment="1">
      <alignment horizontal="center" vertical="top"/>
    </xf>
    <xf numFmtId="0" fontId="17" fillId="11" borderId="13" xfId="0" applyFont="1" applyFill="1" applyBorder="1" applyAlignment="1">
      <alignment horizontal="center" vertical="top"/>
    </xf>
    <xf numFmtId="0" fontId="2" fillId="11" borderId="13" xfId="0" applyFont="1" applyFill="1" applyBorder="1" applyAlignment="1">
      <alignment horizontal="left" vertical="top"/>
    </xf>
    <xf numFmtId="0" fontId="0" fillId="11" borderId="0" xfId="0" applyFill="1" applyAlignment="1">
      <alignment vertical="top"/>
    </xf>
    <xf numFmtId="0" fontId="2" fillId="11" borderId="0" xfId="0" applyFont="1" applyFill="1" applyAlignment="1">
      <alignment horizontal="center" vertical="top"/>
    </xf>
    <xf numFmtId="42" fontId="0" fillId="11" borderId="0" xfId="0" applyNumberFormat="1" applyFill="1" applyAlignment="1">
      <alignment vertical="top"/>
    </xf>
    <xf numFmtId="0" fontId="17" fillId="0" borderId="21" xfId="0" applyFont="1" applyBorder="1" applyAlignment="1">
      <alignment horizontal="left" vertical="top" wrapText="1"/>
    </xf>
    <xf numFmtId="0" fontId="26" fillId="0" borderId="21" xfId="0" applyFont="1" applyBorder="1" applyAlignment="1">
      <alignment horizontal="center" vertical="top"/>
    </xf>
    <xf numFmtId="0" fontId="26" fillId="0" borderId="21" xfId="0" applyFont="1" applyFill="1" applyBorder="1" applyAlignment="1">
      <alignment horizontal="center" vertical="top"/>
    </xf>
    <xf numFmtId="0" fontId="26" fillId="0" borderId="29" xfId="0" applyFont="1" applyFill="1" applyBorder="1" applyAlignment="1">
      <alignment horizontal="center" vertical="top"/>
    </xf>
    <xf numFmtId="0" fontId="26" fillId="0" borderId="13" xfId="0" applyFont="1" applyFill="1" applyBorder="1" applyAlignment="1">
      <alignment horizontal="left" vertical="top"/>
    </xf>
    <xf numFmtId="0" fontId="2" fillId="0" borderId="21" xfId="0" applyFont="1" applyBorder="1" applyAlignment="1">
      <alignment horizontal="left" vertical="top" wrapText="1"/>
    </xf>
    <xf numFmtId="0" fontId="0" fillId="0" borderId="21" xfId="0" applyFont="1" applyFill="1" applyBorder="1" applyAlignment="1">
      <alignment horizontal="center" vertical="top"/>
    </xf>
    <xf numFmtId="0" fontId="0" fillId="0" borderId="29" xfId="0" applyFont="1" applyFill="1" applyBorder="1" applyAlignment="1">
      <alignment horizontal="center" vertical="top"/>
    </xf>
    <xf numFmtId="0" fontId="0" fillId="0" borderId="13" xfId="0" applyFont="1" applyFill="1" applyBorder="1" applyAlignment="1">
      <alignment horizontal="left" vertical="top"/>
    </xf>
    <xf numFmtId="0" fontId="17" fillId="5" borderId="4" xfId="0" applyFont="1" applyFill="1" applyBorder="1" applyAlignment="1">
      <alignment horizontal="center" vertical="top"/>
    </xf>
    <xf numFmtId="0" fontId="34" fillId="14" borderId="21" xfId="0" applyFont="1" applyFill="1" applyBorder="1" applyAlignment="1">
      <alignment horizontal="left" vertical="top" wrapText="1"/>
    </xf>
    <xf numFmtId="0" fontId="17" fillId="14" borderId="21" xfId="0" applyFont="1" applyFill="1" applyBorder="1" applyAlignment="1">
      <alignment horizontal="center" vertical="top"/>
    </xf>
    <xf numFmtId="42" fontId="0" fillId="5" borderId="11" xfId="0" applyNumberFormat="1" applyFont="1" applyFill="1" applyBorder="1" applyAlignment="1">
      <alignment horizontal="center"/>
    </xf>
    <xf numFmtId="42" fontId="0" fillId="5" borderId="13" xfId="0" applyNumberFormat="1" applyFont="1" applyFill="1" applyBorder="1" applyAlignment="1">
      <alignment horizontal="center"/>
    </xf>
    <xf numFmtId="42" fontId="0" fillId="6" borderId="13" xfId="0" applyNumberFormat="1" applyFont="1" applyFill="1" applyBorder="1" applyAlignment="1">
      <alignment horizontal="center"/>
    </xf>
    <xf numFmtId="42" fontId="2" fillId="15" borderId="32" xfId="0" applyNumberFormat="1" applyFont="1" applyFill="1" applyBorder="1" applyAlignment="1">
      <alignment horizontal="center"/>
    </xf>
    <xf numFmtId="42" fontId="2" fillId="15" borderId="0" xfId="0" applyNumberFormat="1" applyFont="1" applyFill="1" applyAlignment="1">
      <alignment/>
    </xf>
    <xf numFmtId="1" fontId="0" fillId="0" borderId="0" xfId="0" applyNumberFormat="1" applyAlignment="1">
      <alignment/>
    </xf>
    <xf numFmtId="0" fontId="0" fillId="0" borderId="0" xfId="0" applyFont="1" applyFill="1" applyAlignment="1">
      <alignment horizontal="centerContinuous"/>
    </xf>
    <xf numFmtId="42" fontId="2" fillId="0" borderId="0" xfId="0" applyNumberFormat="1" applyFont="1" applyFill="1" applyBorder="1" applyAlignment="1">
      <alignment horizontal="center" wrapText="1"/>
    </xf>
    <xf numFmtId="0" fontId="2" fillId="5" borderId="10" xfId="0" applyFont="1" applyFill="1" applyBorder="1" applyAlignment="1">
      <alignment horizontal="centerContinuous"/>
    </xf>
    <xf numFmtId="0" fontId="0" fillId="5" borderId="3" xfId="0" applyFont="1" applyFill="1" applyBorder="1" applyAlignment="1">
      <alignment horizontal="centerContinuous"/>
    </xf>
    <xf numFmtId="0" fontId="0" fillId="5" borderId="3" xfId="0" applyFont="1" applyFill="1" applyBorder="1" applyAlignment="1">
      <alignment horizontal="centerContinuous" vertical="top"/>
    </xf>
    <xf numFmtId="0" fontId="2" fillId="5" borderId="0" xfId="0" applyFont="1" applyFill="1" applyAlignment="1">
      <alignment horizontal="center" wrapText="1"/>
    </xf>
    <xf numFmtId="42" fontId="0" fillId="5" borderId="0" xfId="0" applyNumberFormat="1" applyFont="1" applyFill="1" applyAlignment="1">
      <alignment wrapText="1"/>
    </xf>
    <xf numFmtId="0" fontId="0" fillId="5" borderId="0" xfId="0" applyFont="1" applyFill="1" applyAlignment="1">
      <alignment wrapText="1"/>
    </xf>
    <xf numFmtId="0" fontId="0" fillId="6" borderId="0" xfId="0" applyFont="1" applyFill="1" applyAlignment="1">
      <alignment wrapText="1"/>
    </xf>
    <xf numFmtId="0" fontId="2" fillId="5" borderId="11" xfId="0" applyFont="1" applyFill="1" applyBorder="1" applyAlignment="1">
      <alignment/>
    </xf>
    <xf numFmtId="0" fontId="2" fillId="5" borderId="0" xfId="0" applyFont="1" applyFill="1" applyBorder="1" applyAlignment="1">
      <alignment horizontal="center" wrapText="1"/>
    </xf>
    <xf numFmtId="42" fontId="2" fillId="5" borderId="0" xfId="0" applyNumberFormat="1" applyFont="1" applyFill="1" applyAlignment="1">
      <alignment wrapText="1"/>
    </xf>
    <xf numFmtId="9" fontId="2" fillId="6" borderId="0" xfId="0" applyNumberFormat="1" applyFont="1" applyFill="1" applyAlignment="1">
      <alignment wrapText="1"/>
    </xf>
    <xf numFmtId="0" fontId="0" fillId="5" borderId="15" xfId="0" applyFont="1" applyFill="1" applyBorder="1" applyAlignment="1">
      <alignment/>
    </xf>
    <xf numFmtId="0" fontId="0" fillId="5" borderId="15" xfId="0" applyFont="1" applyFill="1" applyBorder="1" applyAlignment="1">
      <alignment/>
    </xf>
    <xf numFmtId="0" fontId="0" fillId="5" borderId="0" xfId="0" applyFont="1" applyFill="1" applyBorder="1" applyAlignment="1">
      <alignment/>
    </xf>
    <xf numFmtId="0" fontId="2" fillId="5" borderId="5" xfId="0" applyFont="1" applyFill="1" applyBorder="1" applyAlignment="1">
      <alignment/>
    </xf>
    <xf numFmtId="0" fontId="0" fillId="5" borderId="6" xfId="0" applyFont="1" applyFill="1" applyBorder="1" applyAlignment="1">
      <alignment/>
    </xf>
    <xf numFmtId="1" fontId="0" fillId="0" borderId="0" xfId="0" applyNumberFormat="1" applyFont="1" applyAlignment="1">
      <alignment/>
    </xf>
    <xf numFmtId="0" fontId="2" fillId="0" borderId="0" xfId="0" applyFont="1" applyAlignment="1">
      <alignment horizontal="center"/>
    </xf>
    <xf numFmtId="42" fontId="35" fillId="0" borderId="0" xfId="0" applyNumberFormat="1" applyFont="1" applyAlignment="1">
      <alignment/>
    </xf>
    <xf numFmtId="0" fontId="35" fillId="0" borderId="0" xfId="0" applyFont="1" applyAlignment="1">
      <alignment/>
    </xf>
    <xf numFmtId="42" fontId="2" fillId="0" borderId="0" xfId="0" applyNumberFormat="1" applyFont="1" applyAlignment="1">
      <alignment wrapText="1"/>
    </xf>
    <xf numFmtId="9" fontId="2" fillId="0" borderId="0" xfId="0" applyNumberFormat="1" applyFont="1" applyAlignment="1">
      <alignment wrapText="1"/>
    </xf>
    <xf numFmtId="9" fontId="2" fillId="0" borderId="0" xfId="0" applyNumberFormat="1" applyFont="1" applyAlignment="1">
      <alignment/>
    </xf>
    <xf numFmtId="0" fontId="2" fillId="5" borderId="4" xfId="0" applyFont="1" applyFill="1" applyBorder="1" applyAlignment="1">
      <alignment/>
    </xf>
    <xf numFmtId="0" fontId="0" fillId="5" borderId="16" xfId="0" applyFont="1" applyFill="1" applyBorder="1" applyAlignment="1">
      <alignment/>
    </xf>
    <xf numFmtId="165" fontId="2" fillId="5" borderId="0" xfId="0" applyNumberFormat="1" applyFont="1" applyFill="1" applyAlignment="1">
      <alignment wrapText="1"/>
    </xf>
    <xf numFmtId="165" fontId="2" fillId="0" borderId="0" xfId="0" applyNumberFormat="1" applyFont="1" applyAlignment="1">
      <alignment horizontal="center"/>
    </xf>
    <xf numFmtId="165" fontId="2" fillId="0" borderId="0" xfId="0" applyNumberFormat="1" applyFont="1" applyAlignment="1">
      <alignment wrapText="1"/>
    </xf>
    <xf numFmtId="191" fontId="2" fillId="0" borderId="0" xfId="0" applyNumberFormat="1" applyFont="1" applyBorder="1" applyAlignment="1">
      <alignment vertical="top"/>
    </xf>
    <xf numFmtId="0" fontId="16" fillId="12" borderId="0" xfId="0" applyFont="1" applyFill="1" applyAlignment="1">
      <alignment horizontal="left" vertical="top"/>
    </xf>
    <xf numFmtId="190" fontId="2" fillId="0" borderId="0" xfId="0" applyNumberFormat="1" applyFont="1" applyFill="1" applyBorder="1" applyAlignment="1">
      <alignment vertical="top" wrapText="1"/>
    </xf>
    <xf numFmtId="190" fontId="2" fillId="0" borderId="0" xfId="0" applyNumberFormat="1" applyFont="1" applyFill="1" applyBorder="1" applyAlignment="1">
      <alignment vertical="top"/>
    </xf>
    <xf numFmtId="191" fontId="2" fillId="0" borderId="0" xfId="0" applyNumberFormat="1" applyFont="1" applyFill="1" applyBorder="1" applyAlignment="1">
      <alignment vertical="top"/>
    </xf>
    <xf numFmtId="0" fontId="2" fillId="0" borderId="0" xfId="0" applyFont="1" applyBorder="1" applyAlignment="1">
      <alignment horizontal="left" vertical="top"/>
    </xf>
    <xf numFmtId="0" fontId="2" fillId="0" borderId="0" xfId="0" applyFont="1" applyBorder="1" applyAlignment="1">
      <alignment vertical="top"/>
    </xf>
    <xf numFmtId="0" fontId="2" fillId="0" borderId="0" xfId="0" applyFont="1" applyBorder="1" applyAlignment="1">
      <alignment horizontal="center" vertical="top"/>
    </xf>
    <xf numFmtId="0" fontId="16" fillId="12" borderId="0" xfId="0" applyFont="1" applyFill="1" applyBorder="1" applyAlignment="1">
      <alignment horizontal="left" vertical="top"/>
    </xf>
    <xf numFmtId="190" fontId="2" fillId="3" borderId="0" xfId="0" applyNumberFormat="1" applyFont="1" applyFill="1" applyBorder="1" applyAlignment="1">
      <alignment vertical="top" wrapText="1"/>
    </xf>
    <xf numFmtId="190" fontId="2" fillId="3" borderId="0" xfId="0" applyNumberFormat="1" applyFont="1" applyFill="1" applyBorder="1" applyAlignment="1">
      <alignment vertical="top"/>
    </xf>
    <xf numFmtId="0" fontId="2" fillId="11" borderId="20" xfId="0" applyFont="1" applyFill="1" applyBorder="1" applyAlignment="1">
      <alignment horizontal="center"/>
    </xf>
    <xf numFmtId="170" fontId="2" fillId="10" borderId="11" xfId="0" applyNumberFormat="1" applyFont="1" applyFill="1" applyBorder="1" applyAlignment="1">
      <alignment horizontal="left"/>
    </xf>
    <xf numFmtId="0" fontId="2" fillId="10" borderId="13" xfId="0" applyFont="1" applyFill="1" applyBorder="1" applyAlignment="1">
      <alignment horizontal="left" wrapText="1"/>
    </xf>
    <xf numFmtId="0" fontId="0" fillId="10" borderId="21" xfId="0" applyFont="1" applyFill="1" applyBorder="1" applyAlignment="1">
      <alignment horizontal="center"/>
    </xf>
    <xf numFmtId="0" fontId="0" fillId="10" borderId="13" xfId="0" applyFont="1" applyFill="1" applyBorder="1" applyAlignment="1">
      <alignment horizontal="center"/>
    </xf>
    <xf numFmtId="0" fontId="0" fillId="10" borderId="23" xfId="0" applyFont="1" applyFill="1" applyBorder="1" applyAlignment="1">
      <alignment horizontal="center"/>
    </xf>
    <xf numFmtId="0" fontId="17" fillId="10" borderId="13" xfId="0" applyFont="1" applyFill="1" applyBorder="1" applyAlignment="1">
      <alignment horizontal="center"/>
    </xf>
    <xf numFmtId="0" fontId="2" fillId="0" borderId="0" xfId="0" applyFont="1" applyFill="1" applyBorder="1" applyAlignment="1">
      <alignment/>
    </xf>
    <xf numFmtId="0" fontId="16" fillId="0" borderId="0" xfId="0" applyFont="1" applyFill="1" applyAlignment="1">
      <alignment/>
    </xf>
    <xf numFmtId="0" fontId="2" fillId="12" borderId="0" xfId="0" applyFont="1" applyFill="1" applyAlignment="1" quotePrefix="1">
      <alignment horizontal="center" wrapText="1"/>
    </xf>
    <xf numFmtId="0" fontId="2" fillId="12" borderId="0" xfId="0" applyFont="1" applyFill="1" applyAlignment="1" quotePrefix="1">
      <alignment horizontal="center"/>
    </xf>
    <xf numFmtId="42" fontId="0" fillId="10" borderId="13" xfId="0" applyNumberFormat="1" applyFont="1" applyFill="1" applyBorder="1" applyAlignment="1">
      <alignment horizontal="center"/>
    </xf>
    <xf numFmtId="0" fontId="3" fillId="0" borderId="0" xfId="0" applyFont="1" applyAlignment="1">
      <alignment horizontal="left" vertical="top" wrapText="1"/>
    </xf>
    <xf numFmtId="0" fontId="0" fillId="0" borderId="30" xfId="0" applyFont="1" applyBorder="1" applyAlignment="1">
      <alignment horizontal="center" wrapText="1"/>
    </xf>
    <xf numFmtId="0" fontId="2" fillId="0" borderId="0" xfId="0" applyFont="1" applyAlignment="1">
      <alignment vertical="top" wrapText="1"/>
    </xf>
    <xf numFmtId="0" fontId="0" fillId="0" borderId="25"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left" vertical="top" wrapText="1"/>
    </xf>
    <xf numFmtId="0" fontId="2" fillId="0" borderId="0" xfId="0" applyFont="1" applyAlignment="1">
      <alignment horizontal="center" vertical="top"/>
    </xf>
    <xf numFmtId="0" fontId="2" fillId="0" borderId="30" xfId="0" applyFont="1" applyBorder="1" applyAlignment="1">
      <alignment horizontal="center"/>
    </xf>
    <xf numFmtId="0" fontId="16" fillId="12" borderId="0" xfId="0" applyFont="1" applyFill="1" applyBorder="1" applyAlignment="1">
      <alignment vertical="top" wrapText="1"/>
    </xf>
    <xf numFmtId="0" fontId="16" fillId="12"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wrapText="1"/>
    </xf>
    <xf numFmtId="0" fontId="36" fillId="0" borderId="0" xfId="0" applyFont="1" applyFill="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'Table V - Basis of Estimate'!#REF!</c:f>
              <c:strCache>
                <c:ptCount val="1"/>
                <c:pt idx="0">
                  <c:v>#REF!</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 V - Basis of Estimate'!#REF!</c:f>
              <c:strCache>
                <c:ptCount val="1"/>
                <c:pt idx="0">
                  <c:v>1</c:v>
                </c:pt>
              </c:strCache>
            </c:strRef>
          </c:cat>
          <c:val>
            <c:numRef>
              <c:f>'Table V - Basis of Estimate'!#REF!</c:f>
              <c:numCache>
                <c:ptCount val="1"/>
                <c:pt idx="0">
                  <c:v>1</c:v>
                </c:pt>
              </c:numCache>
            </c:numRef>
          </c:val>
          <c:smooth val="0"/>
        </c:ser>
        <c:ser>
          <c:idx val="2"/>
          <c:order val="1"/>
          <c:tx>
            <c:strRef>
              <c:f>'Table V - Basis of Estimate'!#REF!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 V - Basis of Estimate'!#REF!</c:f>
              <c:strCache>
                <c:ptCount val="1"/>
                <c:pt idx="0">
                  <c:v>1</c:v>
                </c:pt>
              </c:strCache>
            </c:strRef>
          </c:cat>
          <c:val>
            <c:numRef>
              <c:f>'Table V - Basis of Estimate'!#REF!</c:f>
              <c:numCache>
                <c:ptCount val="1"/>
                <c:pt idx="0">
                  <c:v>1</c:v>
                </c:pt>
              </c:numCache>
            </c:numRef>
          </c:val>
          <c:smooth val="0"/>
        </c:ser>
        <c:ser>
          <c:idx val="3"/>
          <c:order val="2"/>
          <c:tx>
            <c:strRef>
              <c:f>'Table V - Basis of Estimate'!#REF!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 V - Basis of Estimate'!#REF!</c:f>
              <c:strCache>
                <c:ptCount val="1"/>
                <c:pt idx="0">
                  <c:v>1</c:v>
                </c:pt>
              </c:strCache>
            </c:strRef>
          </c:cat>
          <c:val>
            <c:numRef>
              <c:f>'Table V - Basis of Estimate'!#REF!</c:f>
              <c:numCache>
                <c:ptCount val="1"/>
                <c:pt idx="0">
                  <c:v>1</c:v>
                </c:pt>
              </c:numCache>
            </c:numRef>
          </c:val>
          <c:smooth val="0"/>
        </c:ser>
        <c:ser>
          <c:idx val="5"/>
          <c:order val="3"/>
          <c:tx>
            <c:strRef>
              <c:f>'Table V - Basis of Estimate'!#REF!</c:f>
              <c:strCache>
                <c:ptCount val="1"/>
                <c:pt idx="0">
                  <c:v>#REF!</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339966"/>
                </a:solidFill>
                <a:prstDash val="dash"/>
              </a:ln>
            </c:spPr>
            <c:trendlineType val="poly"/>
            <c:order val="6"/>
            <c:dispEq val="0"/>
            <c:dispRSqr val="0"/>
          </c:trendline>
          <c:cat>
            <c:strRef>
              <c:f>'Table V - Basis of Estimate'!#REF!</c:f>
              <c:strCache>
                <c:ptCount val="1"/>
                <c:pt idx="0">
                  <c:v>1</c:v>
                </c:pt>
              </c:strCache>
            </c:strRef>
          </c:cat>
          <c:val>
            <c:numRef>
              <c:f>'Table V - Basis of Estimate'!#REF!</c:f>
              <c:numCache>
                <c:ptCount val="1"/>
                <c:pt idx="0">
                  <c:v>1</c:v>
                </c:pt>
              </c:numCache>
            </c:numRef>
          </c:val>
          <c:smooth val="0"/>
        </c:ser>
        <c:axId val="39467223"/>
        <c:axId val="19660688"/>
      </c:lineChart>
      <c:catAx>
        <c:axId val="39467223"/>
        <c:scaling>
          <c:orientation val="minMax"/>
        </c:scaling>
        <c:axPos val="b"/>
        <c:delete val="0"/>
        <c:numFmt formatCode="General" sourceLinked="1"/>
        <c:majorTickMark val="out"/>
        <c:minorTickMark val="none"/>
        <c:tickLblPos val="nextTo"/>
        <c:crossAx val="19660688"/>
        <c:crosses val="autoZero"/>
        <c:auto val="1"/>
        <c:lblOffset val="100"/>
        <c:noMultiLvlLbl val="0"/>
      </c:catAx>
      <c:valAx>
        <c:axId val="19660688"/>
        <c:scaling>
          <c:orientation val="minMax"/>
          <c:max val="1200"/>
          <c:min val="0"/>
        </c:scaling>
        <c:axPos val="l"/>
        <c:majorGridlines/>
        <c:delete val="0"/>
        <c:numFmt formatCode="General" sourceLinked="1"/>
        <c:majorTickMark val="out"/>
        <c:minorTickMark val="none"/>
        <c:tickLblPos val="nextTo"/>
        <c:crossAx val="39467223"/>
        <c:crossesAt val="1"/>
        <c:crossBetween val="between"/>
        <c:dispUnits/>
        <c:majorUnit val="40"/>
      </c:valAx>
      <c:spPr>
        <a:solidFill>
          <a:srgbClr val="C0C0C0"/>
        </a:solidFill>
        <a:ln w="12700">
          <a:solidFill>
            <a:srgbClr val="808080"/>
          </a:solidFill>
        </a:ln>
      </c:spPr>
    </c:plotArea>
    <c:legend>
      <c:legendPos val="r"/>
      <c:layout/>
      <c:overlay val="0"/>
      <c:spPr>
        <a:solidFill>
          <a:srgbClr val="C0C0C0"/>
        </a:solidFill>
      </c:spPr>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 Id="rId3"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971550</xdr:colOff>
      <xdr:row>9</xdr:row>
      <xdr:rowOff>0</xdr:rowOff>
    </xdr:from>
    <xdr:to>
      <xdr:col>7</xdr:col>
      <xdr:colOff>561975</xdr:colOff>
      <xdr:row>9</xdr:row>
      <xdr:rowOff>0</xdr:rowOff>
    </xdr:to>
    <xdr:sp>
      <xdr:nvSpPr>
        <xdr:cNvPr id="1" name="Line 1"/>
        <xdr:cNvSpPr>
          <a:spLocks/>
        </xdr:cNvSpPr>
      </xdr:nvSpPr>
      <xdr:spPr>
        <a:xfrm flipV="1">
          <a:off x="12049125" y="22479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51</xdr:row>
      <xdr:rowOff>38100</xdr:rowOff>
    </xdr:from>
    <xdr:to>
      <xdr:col>15</xdr:col>
      <xdr:colOff>257175</xdr:colOff>
      <xdr:row>60</xdr:row>
      <xdr:rowOff>133350</xdr:rowOff>
    </xdr:to>
    <xdr:sp>
      <xdr:nvSpPr>
        <xdr:cNvPr id="1" name="Rectangle 3"/>
        <xdr:cNvSpPr>
          <a:spLocks/>
        </xdr:cNvSpPr>
      </xdr:nvSpPr>
      <xdr:spPr>
        <a:xfrm>
          <a:off x="1495425" y="12725400"/>
          <a:ext cx="7943850" cy="1552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Assumptions</a:t>
          </a:r>
          <a:r>
            <a:rPr lang="en-US" cap="none" sz="1000" b="1" i="0" u="none" baseline="0">
              <a:latin typeface="Arial"/>
              <a:ea typeface="Arial"/>
              <a:cs typeface="Arial"/>
            </a:rPr>
            <a:t>
</a:t>
          </a:r>
          <a:r>
            <a:rPr lang="en-US" cap="none" sz="1000" b="1" i="0" u="sng" baseline="0">
              <a:latin typeface="Arial"/>
              <a:ea typeface="Arial"/>
              <a:cs typeface="Arial"/>
            </a:rPr>
            <a:t>Cost:</a:t>
          </a:r>
          <a:r>
            <a:rPr lang="en-US" cap="none" sz="1000" b="1" i="0" u="none" baseline="0">
              <a:latin typeface="Arial"/>
              <a:ea typeface="Arial"/>
              <a:cs typeface="Arial"/>
            </a:rPr>
            <a:t>  Would need ~$4.5K of Expoxy + ~$3K of insulation + $1.5K of shell + ~$5K of other misc components/materials + cost of new lead blocks of ~$15K =&gt; round off to ~$35K.  Labor ~$380K assuming ~4.5 months to rework and redo coil.</a:t>
          </a:r>
          <a:r>
            <a:rPr lang="en-US" cap="none" sz="1000" b="1" i="0" u="sng" baseline="0">
              <a:latin typeface="Arial"/>
              <a:ea typeface="Arial"/>
              <a:cs typeface="Arial"/>
            </a:rPr>
            <a:t>
</a:t>
          </a:r>
          <a:r>
            <a:rPr lang="en-US" cap="none" sz="1000" b="1" i="0" u="none" baseline="0">
              <a:latin typeface="Arial"/>
              <a:ea typeface="Arial"/>
              <a:cs typeface="Arial"/>
            </a:rPr>
            <a:t>
</a:t>
          </a:r>
          <a:r>
            <a:rPr lang="en-US" cap="none" sz="1000" b="1" i="0" u="sng" baseline="0">
              <a:latin typeface="Arial"/>
              <a:ea typeface="Arial"/>
              <a:cs typeface="Arial"/>
            </a:rPr>
            <a:t>Schedule:</a:t>
          </a:r>
          <a:r>
            <a:rPr lang="en-US" cap="none" sz="1000" b="1" i="0" u="none" baseline="0">
              <a:latin typeface="Arial"/>
              <a:ea typeface="Arial"/>
              <a:cs typeface="Arial"/>
            </a:rPr>
            <a:t>  To redo the coil:  Need 138 shifts x 3 men/shift x 8 hours/shift =&gt; 3 months  + To rework of ~65 shifts x 3 men/shift x 8 hours/shift =&gt; 1.5 months.  Need an additional ~3 months to order lead blocks if needed. Anticipate ~3 months to re-order and obtain new lead blocks.  If Type B coil is the one to fail, could add 1-2 months to critcal path at an added "standing army" cost of ~$260K/months or ~$520K.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9</xdr:row>
      <xdr:rowOff>0</xdr:rowOff>
    </xdr:from>
    <xdr:to>
      <xdr:col>15</xdr:col>
      <xdr:colOff>323850</xdr:colOff>
      <xdr:row>9</xdr:row>
      <xdr:rowOff>0</xdr:rowOff>
    </xdr:to>
    <xdr:graphicFrame>
      <xdr:nvGraphicFramePr>
        <xdr:cNvPr id="1" name="Chart 1"/>
        <xdr:cNvGraphicFramePr/>
      </xdr:nvGraphicFramePr>
      <xdr:xfrm>
        <a:off x="3114675" y="2219325"/>
        <a:ext cx="9915525"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66675</xdr:colOff>
      <xdr:row>9</xdr:row>
      <xdr:rowOff>9525</xdr:rowOff>
    </xdr:from>
    <xdr:to>
      <xdr:col>6</xdr:col>
      <xdr:colOff>571500</xdr:colOff>
      <xdr:row>56</xdr:row>
      <xdr:rowOff>133350</xdr:rowOff>
    </xdr:to>
    <xdr:pic>
      <xdr:nvPicPr>
        <xdr:cNvPr id="2" name="Picture 2"/>
        <xdr:cNvPicPr preferRelativeResize="1">
          <a:picLocks noChangeAspect="1"/>
        </xdr:cNvPicPr>
      </xdr:nvPicPr>
      <xdr:blipFill>
        <a:blip r:embed="rId2"/>
        <a:stretch>
          <a:fillRect/>
        </a:stretch>
      </xdr:blipFill>
      <xdr:spPr>
        <a:xfrm>
          <a:off x="66675" y="2228850"/>
          <a:ext cx="5981700" cy="7734300"/>
        </a:xfrm>
        <a:prstGeom prst="rect">
          <a:avLst/>
        </a:prstGeom>
        <a:noFill/>
        <a:ln w="9525" cmpd="sng">
          <a:noFill/>
        </a:ln>
      </xdr:spPr>
    </xdr:pic>
    <xdr:clientData/>
  </xdr:twoCellAnchor>
  <xdr:twoCellAnchor editAs="oneCell">
    <xdr:from>
      <xdr:col>7</xdr:col>
      <xdr:colOff>28575</xdr:colOff>
      <xdr:row>9</xdr:row>
      <xdr:rowOff>9525</xdr:rowOff>
    </xdr:from>
    <xdr:to>
      <xdr:col>14</xdr:col>
      <xdr:colOff>409575</xdr:colOff>
      <xdr:row>56</xdr:row>
      <xdr:rowOff>142875</xdr:rowOff>
    </xdr:to>
    <xdr:pic>
      <xdr:nvPicPr>
        <xdr:cNvPr id="3" name="Picture 3"/>
        <xdr:cNvPicPr preferRelativeResize="1">
          <a:picLocks noChangeAspect="1"/>
        </xdr:cNvPicPr>
      </xdr:nvPicPr>
      <xdr:blipFill>
        <a:blip r:embed="rId3"/>
        <a:stretch>
          <a:fillRect/>
        </a:stretch>
      </xdr:blipFill>
      <xdr:spPr>
        <a:xfrm>
          <a:off x="6315075" y="2228850"/>
          <a:ext cx="5991225" cy="7743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43"/>
  <sheetViews>
    <sheetView workbookViewId="0" topLeftCell="A1">
      <selection activeCell="B38" sqref="B38"/>
    </sheetView>
  </sheetViews>
  <sheetFormatPr defaultColWidth="9.140625" defaultRowHeight="12.75"/>
  <cols>
    <col min="1" max="1" width="11.421875" style="1" customWidth="1"/>
    <col min="2" max="2" width="75.00390625" style="0" customWidth="1"/>
  </cols>
  <sheetData>
    <row r="1" spans="1:2" ht="20.25">
      <c r="A1" s="99" t="s">
        <v>165</v>
      </c>
      <c r="B1" s="100"/>
    </row>
    <row r="2" spans="1:2" s="6" customFormat="1" ht="20.25">
      <c r="A2" s="281" t="s">
        <v>158</v>
      </c>
      <c r="B2" s="111"/>
    </row>
    <row r="3" spans="1:2" s="6" customFormat="1" ht="20.25">
      <c r="A3" s="281" t="s">
        <v>155</v>
      </c>
      <c r="B3" s="111"/>
    </row>
    <row r="4" spans="1:2" s="6" customFormat="1" ht="20.25">
      <c r="A4" s="281" t="s">
        <v>191</v>
      </c>
      <c r="B4" s="111"/>
    </row>
    <row r="5" spans="1:2" s="6" customFormat="1" ht="20.25">
      <c r="A5" s="281" t="s">
        <v>181</v>
      </c>
      <c r="B5" s="111"/>
    </row>
    <row r="6" spans="1:2" s="6" customFormat="1" ht="20.25">
      <c r="A6" s="281" t="s">
        <v>182</v>
      </c>
      <c r="B6" s="111"/>
    </row>
    <row r="7" spans="1:2" s="6" customFormat="1" ht="20.25">
      <c r="A7" s="281" t="s">
        <v>183</v>
      </c>
      <c r="B7" s="111"/>
    </row>
    <row r="8" spans="1:2" s="6" customFormat="1" ht="20.25">
      <c r="A8" s="281" t="s">
        <v>156</v>
      </c>
      <c r="B8" s="111"/>
    </row>
    <row r="9" spans="1:3" ht="12.75">
      <c r="A9" s="101"/>
      <c r="B9" s="102"/>
      <c r="C9" s="103"/>
    </row>
    <row r="10" spans="1:2" ht="12.75">
      <c r="A10" s="101" t="s">
        <v>2</v>
      </c>
      <c r="B10" s="102"/>
    </row>
    <row r="11" spans="1:6" s="106" customFormat="1" ht="90.75" customHeight="1">
      <c r="A11" s="104"/>
      <c r="B11" s="98" t="s">
        <v>184</v>
      </c>
      <c r="C11" s="105"/>
      <c r="D11" s="105"/>
      <c r="E11" s="105"/>
      <c r="F11" s="105"/>
    </row>
    <row r="12" spans="1:2" ht="9" customHeight="1">
      <c r="A12" s="101"/>
      <c r="B12" s="107"/>
    </row>
    <row r="13" spans="1:2" ht="12.75">
      <c r="A13" s="101" t="s">
        <v>166</v>
      </c>
      <c r="B13" s="107"/>
    </row>
    <row r="14" spans="1:2" ht="12.75">
      <c r="A14" s="101"/>
      <c r="B14" s="107"/>
    </row>
    <row r="15" spans="1:2" ht="12.75">
      <c r="A15" s="101"/>
      <c r="B15" s="107"/>
    </row>
    <row r="16" spans="1:2" ht="12.75">
      <c r="A16" s="101"/>
      <c r="B16" s="282"/>
    </row>
    <row r="17" spans="1:2" ht="12.75">
      <c r="A17" s="101"/>
      <c r="B17" s="282"/>
    </row>
    <row r="18" spans="1:2" ht="12.75">
      <c r="A18" s="101"/>
      <c r="B18" s="282"/>
    </row>
    <row r="19" spans="1:2" ht="12.75">
      <c r="A19" s="101"/>
      <c r="B19" s="107"/>
    </row>
    <row r="20" spans="1:2" ht="12.75">
      <c r="A20" s="101" t="s">
        <v>167</v>
      </c>
      <c r="B20" s="102"/>
    </row>
    <row r="21" spans="1:2" s="277" customFormat="1" ht="12.75">
      <c r="A21" s="275"/>
      <c r="B21" s="276" t="s">
        <v>266</v>
      </c>
    </row>
    <row r="22" spans="1:2" s="277" customFormat="1" ht="12.75">
      <c r="A22" s="275"/>
      <c r="B22" s="276" t="s">
        <v>267</v>
      </c>
    </row>
    <row r="23" spans="1:2" s="277" customFormat="1" ht="12.75">
      <c r="A23" s="275"/>
      <c r="B23" s="278"/>
    </row>
    <row r="24" spans="1:2" s="277" customFormat="1" ht="12.75">
      <c r="A24" s="275"/>
      <c r="B24" s="278"/>
    </row>
    <row r="25" spans="1:2" s="277" customFormat="1" ht="12.75">
      <c r="A25" s="275"/>
      <c r="B25" s="276" t="s">
        <v>266</v>
      </c>
    </row>
    <row r="26" spans="1:2" s="277" customFormat="1" ht="12.75">
      <c r="A26" s="275"/>
      <c r="B26" s="276" t="s">
        <v>268</v>
      </c>
    </row>
    <row r="27" spans="1:2" s="277" customFormat="1" ht="12.75">
      <c r="A27" s="275"/>
      <c r="B27" s="278"/>
    </row>
    <row r="28" spans="1:2" s="277" customFormat="1" ht="12.75">
      <c r="A28" s="275"/>
      <c r="B28" s="278"/>
    </row>
    <row r="29" spans="1:2" s="277" customFormat="1" ht="12.75">
      <c r="A29" s="275"/>
      <c r="B29" s="276" t="s">
        <v>269</v>
      </c>
    </row>
    <row r="30" spans="1:2" s="277" customFormat="1" ht="12.75">
      <c r="A30" s="275"/>
      <c r="B30" s="276" t="s">
        <v>270</v>
      </c>
    </row>
    <row r="31" spans="1:2" s="277" customFormat="1" ht="12.75">
      <c r="A31" s="275"/>
      <c r="B31" s="278"/>
    </row>
    <row r="32" spans="1:2" s="277" customFormat="1" ht="12.75">
      <c r="A32" s="275"/>
      <c r="B32" s="278"/>
    </row>
    <row r="33" spans="1:5" s="277" customFormat="1" ht="12.75">
      <c r="A33" s="275"/>
      <c r="B33" s="276" t="s">
        <v>269</v>
      </c>
      <c r="E33" s="279" t="s">
        <v>1</v>
      </c>
    </row>
    <row r="34" spans="1:2" s="277" customFormat="1" ht="12.75">
      <c r="A34" s="275"/>
      <c r="B34" s="276" t="s">
        <v>271</v>
      </c>
    </row>
    <row r="35" spans="1:2" ht="13.5" thickBot="1">
      <c r="A35" s="108"/>
      <c r="B35" s="109"/>
    </row>
    <row r="36" ht="12.75">
      <c r="B36" s="110"/>
    </row>
    <row r="37" ht="12.75">
      <c r="B37" s="110"/>
    </row>
    <row r="38" ht="12.75">
      <c r="B38" s="110"/>
    </row>
    <row r="39" ht="12.75">
      <c r="B39" s="110"/>
    </row>
    <row r="40" ht="12.75">
      <c r="B40" s="110"/>
    </row>
    <row r="41" ht="12.75">
      <c r="B41" s="110"/>
    </row>
    <row r="42" ht="12.75">
      <c r="B42" s="110"/>
    </row>
    <row r="43" ht="12.75">
      <c r="B43" s="110"/>
    </row>
  </sheetData>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22"/>
  <sheetViews>
    <sheetView workbookViewId="0" topLeftCell="A1">
      <selection activeCell="A1" sqref="A1:IV7"/>
    </sheetView>
  </sheetViews>
  <sheetFormatPr defaultColWidth="9.140625" defaultRowHeight="12.75"/>
  <cols>
    <col min="1" max="1" width="4.8515625" style="0" customWidth="1"/>
    <col min="2" max="2" width="34.57421875" style="0" customWidth="1"/>
    <col min="3" max="3" width="35.00390625" style="0" customWidth="1"/>
    <col min="5" max="5" width="7.57421875" style="0" bestFit="1" customWidth="1"/>
    <col min="6" max="6" width="3.28125" style="0" bestFit="1" customWidth="1"/>
    <col min="7" max="7" width="6.421875" style="0" bestFit="1" customWidth="1"/>
    <col min="8" max="8" width="6.140625" style="0" bestFit="1" customWidth="1"/>
    <col min="9" max="9" width="6.00390625" style="0" bestFit="1" customWidth="1"/>
    <col min="10" max="10" width="6.140625" style="0" bestFit="1" customWidth="1"/>
    <col min="11" max="11" width="6.28125" style="0" bestFit="1" customWidth="1"/>
    <col min="12" max="12" width="6.57421875" style="0" bestFit="1" customWidth="1"/>
    <col min="13" max="13" width="6.140625" style="0" bestFit="1" customWidth="1"/>
    <col min="14" max="14" width="6.28125" style="0" bestFit="1" customWidth="1"/>
    <col min="15" max="16" width="5.8515625" style="0" bestFit="1" customWidth="1"/>
    <col min="17" max="17" width="4.28125" style="0" bestFit="1" customWidth="1"/>
    <col min="18" max="18" width="5.8515625" style="0" bestFit="1" customWidth="1"/>
    <col min="19" max="25" width="3.28125" style="0" bestFit="1" customWidth="1"/>
    <col min="26" max="26" width="1.7109375" style="0" customWidth="1"/>
    <col min="27" max="27" width="54.8515625" style="0" customWidth="1"/>
  </cols>
  <sheetData>
    <row r="1" spans="1:2" s="6" customFormat="1" ht="20.25">
      <c r="A1" s="6" t="s">
        <v>158</v>
      </c>
      <c r="B1" s="274"/>
    </row>
    <row r="2" spans="1:2" s="6" customFormat="1" ht="20.25">
      <c r="A2" s="6" t="s">
        <v>155</v>
      </c>
      <c r="B2" s="274"/>
    </row>
    <row r="3" spans="1:2" s="6" customFormat="1" ht="20.25">
      <c r="A3" s="6" t="s">
        <v>191</v>
      </c>
      <c r="B3" s="274"/>
    </row>
    <row r="4" spans="1:2" s="6" customFormat="1" ht="20.25">
      <c r="A4" s="6" t="s">
        <v>181</v>
      </c>
      <c r="B4" s="274"/>
    </row>
    <row r="5" spans="1:2" s="6" customFormat="1" ht="20.25">
      <c r="A5" s="6" t="s">
        <v>182</v>
      </c>
      <c r="B5" s="274"/>
    </row>
    <row r="6" spans="1:2" s="6" customFormat="1" ht="20.25">
      <c r="A6" s="6" t="s">
        <v>183</v>
      </c>
      <c r="B6" s="274"/>
    </row>
    <row r="7" spans="1:2" s="6" customFormat="1" ht="20.25">
      <c r="A7" s="6" t="s">
        <v>156</v>
      </c>
      <c r="B7" s="274"/>
    </row>
    <row r="8" spans="1:4" ht="20.25">
      <c r="A8" s="18"/>
      <c r="B8" s="6"/>
      <c r="D8" s="6"/>
    </row>
    <row r="9" s="19" customFormat="1" ht="9" customHeight="1">
      <c r="B9" s="87"/>
    </row>
    <row r="10" ht="15.75">
      <c r="A10" s="20" t="s">
        <v>2</v>
      </c>
    </row>
    <row r="11" spans="1:19" s="16" customFormat="1" ht="18" customHeight="1" thickBot="1">
      <c r="A11" s="499" t="s">
        <v>32</v>
      </c>
      <c r="B11" s="499"/>
      <c r="C11" s="499"/>
      <c r="D11" s="499"/>
      <c r="E11" s="499"/>
      <c r="F11" s="499"/>
      <c r="G11" s="499"/>
      <c r="H11" s="499"/>
      <c r="I11" s="499"/>
      <c r="J11" s="499"/>
      <c r="K11" s="499"/>
      <c r="L11" s="499"/>
      <c r="M11" s="499"/>
      <c r="N11" s="499"/>
      <c r="O11" s="499"/>
      <c r="P11" s="499"/>
      <c r="Q11" s="499"/>
      <c r="R11" s="499"/>
      <c r="S11" s="17" t="s">
        <v>5</v>
      </c>
    </row>
    <row r="12" spans="1:26" s="27" customFormat="1" ht="12.75">
      <c r="A12" s="25"/>
      <c r="B12" s="26"/>
      <c r="C12" s="8"/>
      <c r="D12" s="9" t="s">
        <v>14</v>
      </c>
      <c r="E12" s="10"/>
      <c r="F12" s="10"/>
      <c r="G12" s="10"/>
      <c r="H12" s="11"/>
      <c r="I12" s="12" t="s">
        <v>15</v>
      </c>
      <c r="J12" s="10"/>
      <c r="K12" s="10"/>
      <c r="L12" s="10"/>
      <c r="M12" s="10"/>
      <c r="N12" s="10"/>
      <c r="O12" s="10"/>
      <c r="P12" s="10"/>
      <c r="Q12" s="10"/>
      <c r="R12" s="13"/>
      <c r="S12" s="13"/>
      <c r="T12" s="13"/>
      <c r="U12" s="13"/>
      <c r="V12" s="13"/>
      <c r="W12" s="13"/>
      <c r="X12" s="13"/>
      <c r="Y12" s="14"/>
      <c r="Z12" s="15"/>
    </row>
    <row r="13" spans="1:27" s="42" customFormat="1" ht="56.25" customHeight="1" thickBot="1">
      <c r="A13" s="31" t="s">
        <v>16</v>
      </c>
      <c r="B13" s="32"/>
      <c r="C13" s="33" t="s">
        <v>17</v>
      </c>
      <c r="D13" s="34" t="s">
        <v>18</v>
      </c>
      <c r="E13" s="35" t="s">
        <v>19</v>
      </c>
      <c r="F13" s="35" t="s">
        <v>20</v>
      </c>
      <c r="G13" s="35" t="s">
        <v>21</v>
      </c>
      <c r="H13" s="36" t="s">
        <v>22</v>
      </c>
      <c r="I13" s="37" t="s">
        <v>33</v>
      </c>
      <c r="J13" s="38" t="s">
        <v>34</v>
      </c>
      <c r="K13" s="39" t="s">
        <v>4</v>
      </c>
      <c r="L13" s="39" t="s">
        <v>8</v>
      </c>
      <c r="M13" s="39" t="s">
        <v>23</v>
      </c>
      <c r="N13" s="39" t="s">
        <v>3</v>
      </c>
      <c r="O13" s="39" t="s">
        <v>0</v>
      </c>
      <c r="P13" s="39" t="s">
        <v>24</v>
      </c>
      <c r="Q13" s="39" t="s">
        <v>7</v>
      </c>
      <c r="R13" s="39" t="s">
        <v>25</v>
      </c>
      <c r="S13" s="39" t="s">
        <v>26</v>
      </c>
      <c r="T13" s="39" t="s">
        <v>27</v>
      </c>
      <c r="U13" s="39" t="s">
        <v>6</v>
      </c>
      <c r="V13" s="39" t="s">
        <v>28</v>
      </c>
      <c r="W13" s="39" t="s">
        <v>29</v>
      </c>
      <c r="X13" s="39" t="s">
        <v>30</v>
      </c>
      <c r="Y13" s="40" t="s">
        <v>31</v>
      </c>
      <c r="Z13" s="41"/>
      <c r="AA13" s="2" t="s">
        <v>5</v>
      </c>
    </row>
    <row r="14" spans="3:16" s="43" customFormat="1" ht="12.75">
      <c r="C14" s="44"/>
      <c r="D14" s="45"/>
      <c r="E14" s="45"/>
      <c r="F14" s="45"/>
      <c r="G14" s="45"/>
      <c r="H14" s="45"/>
      <c r="I14" s="45"/>
      <c r="J14" s="45"/>
      <c r="K14" s="45"/>
      <c r="L14" s="45"/>
      <c r="M14" s="45"/>
      <c r="N14" s="45"/>
      <c r="O14" s="45"/>
      <c r="P14" s="45"/>
    </row>
    <row r="15" spans="3:26" s="4" customFormat="1" ht="12.75">
      <c r="C15" s="46"/>
      <c r="D15" s="47"/>
      <c r="E15" s="47"/>
      <c r="F15" s="47"/>
      <c r="G15" s="47"/>
      <c r="H15" s="47"/>
      <c r="I15" s="47"/>
      <c r="J15" s="47"/>
      <c r="K15" s="47"/>
      <c r="L15" s="47"/>
      <c r="M15" s="47"/>
      <c r="N15" s="47"/>
      <c r="O15" s="47"/>
      <c r="P15" s="47"/>
      <c r="Z15" s="48"/>
    </row>
    <row r="16" spans="1:27" ht="15.75">
      <c r="A16" s="20" t="s">
        <v>157</v>
      </c>
      <c r="C16" s="29"/>
      <c r="D16" s="28"/>
      <c r="E16" s="28"/>
      <c r="F16" s="28"/>
      <c r="G16" s="28"/>
      <c r="H16" s="28"/>
      <c r="I16" s="28"/>
      <c r="J16" s="28"/>
      <c r="K16" s="28"/>
      <c r="L16" s="28"/>
      <c r="M16" s="28"/>
      <c r="N16" s="28"/>
      <c r="O16" s="28"/>
      <c r="P16" s="28"/>
      <c r="Q16" s="28"/>
      <c r="R16" s="28"/>
      <c r="S16" s="28"/>
      <c r="T16" s="28"/>
      <c r="U16" s="28"/>
      <c r="V16" s="28"/>
      <c r="W16" s="28"/>
      <c r="X16" s="28"/>
      <c r="Y16" s="28"/>
      <c r="Z16" s="30"/>
      <c r="AA16" s="28"/>
    </row>
    <row r="17" spans="3:27" ht="12.75">
      <c r="C17" s="29"/>
      <c r="D17" s="28"/>
      <c r="E17" s="28"/>
      <c r="F17" s="28"/>
      <c r="G17" s="28"/>
      <c r="H17" s="28"/>
      <c r="I17" s="28"/>
      <c r="J17" s="28"/>
      <c r="K17" s="28"/>
      <c r="L17" s="28"/>
      <c r="M17" s="28"/>
      <c r="N17" s="28"/>
      <c r="O17" s="28"/>
      <c r="P17" s="28"/>
      <c r="Q17" s="28"/>
      <c r="R17" s="28"/>
      <c r="S17" s="28"/>
      <c r="T17" s="28"/>
      <c r="U17" s="28"/>
      <c r="V17" s="28"/>
      <c r="W17" s="28"/>
      <c r="X17" s="28"/>
      <c r="Y17" s="28"/>
      <c r="Z17" s="30"/>
      <c r="AA17" s="28"/>
    </row>
    <row r="18" spans="3:27" ht="12.75">
      <c r="C18" s="29"/>
      <c r="D18" s="28"/>
      <c r="E18" s="28"/>
      <c r="F18" s="28"/>
      <c r="G18" s="28"/>
      <c r="H18" s="28"/>
      <c r="I18" s="28"/>
      <c r="J18" s="28"/>
      <c r="K18" s="28"/>
      <c r="L18" s="28"/>
      <c r="M18" s="28"/>
      <c r="N18" s="28"/>
      <c r="O18" s="28"/>
      <c r="P18" s="28"/>
      <c r="Q18" s="28"/>
      <c r="R18" s="28"/>
      <c r="S18" s="28"/>
      <c r="T18" s="28"/>
      <c r="U18" s="28"/>
      <c r="V18" s="28"/>
      <c r="W18" s="28"/>
      <c r="X18" s="28"/>
      <c r="Y18" s="28"/>
      <c r="Z18" s="30"/>
      <c r="AA18" s="28"/>
    </row>
    <row r="19" spans="3:27" ht="12.75">
      <c r="C19" s="29"/>
      <c r="D19" s="28"/>
      <c r="E19" s="28"/>
      <c r="F19" s="28"/>
      <c r="G19" s="28"/>
      <c r="H19" s="28"/>
      <c r="I19" s="28"/>
      <c r="J19" s="28"/>
      <c r="K19" s="28"/>
      <c r="L19" s="28"/>
      <c r="M19" s="28"/>
      <c r="N19" s="28"/>
      <c r="O19" s="28"/>
      <c r="P19" s="28"/>
      <c r="Q19" s="28"/>
      <c r="R19" s="28"/>
      <c r="S19" s="28"/>
      <c r="T19" s="28"/>
      <c r="U19" s="28"/>
      <c r="V19" s="28"/>
      <c r="W19" s="28"/>
      <c r="X19" s="28"/>
      <c r="Y19" s="28"/>
      <c r="Z19" s="30"/>
      <c r="AA19" s="28"/>
    </row>
    <row r="20" spans="3:27" ht="12.75">
      <c r="C20" s="29"/>
      <c r="D20" s="28"/>
      <c r="E20" s="28"/>
      <c r="F20" s="28"/>
      <c r="G20" s="28"/>
      <c r="H20" s="28"/>
      <c r="I20" s="28"/>
      <c r="J20" s="28"/>
      <c r="K20" s="28"/>
      <c r="L20" s="28"/>
      <c r="M20" s="28"/>
      <c r="N20" s="28"/>
      <c r="O20" s="28"/>
      <c r="P20" s="28"/>
      <c r="Q20" s="28"/>
      <c r="R20" s="28"/>
      <c r="S20" s="28"/>
      <c r="T20" s="28"/>
      <c r="U20" s="28"/>
      <c r="V20" s="28"/>
      <c r="W20" s="28"/>
      <c r="X20" s="28"/>
      <c r="Y20" s="28"/>
      <c r="Z20" s="30"/>
      <c r="AA20" s="28"/>
    </row>
    <row r="21" spans="3:27" ht="12.75">
      <c r="C21" s="29"/>
      <c r="D21" s="28"/>
      <c r="E21" s="28"/>
      <c r="F21" s="28"/>
      <c r="G21" s="28"/>
      <c r="H21" s="28"/>
      <c r="I21" s="28"/>
      <c r="J21" s="28"/>
      <c r="K21" s="28"/>
      <c r="L21" s="28"/>
      <c r="M21" s="28"/>
      <c r="N21" s="28"/>
      <c r="O21" s="28"/>
      <c r="P21" s="28"/>
      <c r="Q21" s="28"/>
      <c r="R21" s="28"/>
      <c r="S21" s="28"/>
      <c r="T21" s="28"/>
      <c r="U21" s="28"/>
      <c r="V21" s="28"/>
      <c r="W21" s="28"/>
      <c r="X21" s="28"/>
      <c r="Y21" s="28"/>
      <c r="Z21" s="30"/>
      <c r="AA21" s="28"/>
    </row>
    <row r="22" spans="3:27" ht="12.75">
      <c r="C22" s="29"/>
      <c r="D22" s="28"/>
      <c r="E22" s="28"/>
      <c r="F22" s="28"/>
      <c r="G22" s="28"/>
      <c r="H22" s="28"/>
      <c r="I22" s="28"/>
      <c r="J22" s="28"/>
      <c r="K22" s="28"/>
      <c r="L22" s="28"/>
      <c r="M22" s="28"/>
      <c r="N22" s="28"/>
      <c r="O22" s="28"/>
      <c r="P22" s="28"/>
      <c r="Q22" s="28"/>
      <c r="R22" s="28"/>
      <c r="S22" s="28"/>
      <c r="T22" s="28"/>
      <c r="U22" s="28"/>
      <c r="V22" s="28"/>
      <c r="W22" s="28"/>
      <c r="X22" s="28"/>
      <c r="Y22" s="28"/>
      <c r="Z22" s="30"/>
      <c r="AA22" s="28"/>
    </row>
  </sheetData>
  <mergeCells count="1">
    <mergeCell ref="A11:R11"/>
  </mergeCells>
  <printOptions gridLines="1"/>
  <pageMargins left="0.17" right="0.17" top="1.5" bottom="0.37" header="0.75" footer="0.17"/>
  <pageSetup fitToHeight="1" fitToWidth="1" horizontalDpi="300" verticalDpi="300" orientation="landscape" scale="56"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2"/>
  <sheetViews>
    <sheetView zoomScale="75" zoomScaleNormal="75" workbookViewId="0" topLeftCell="A1">
      <selection activeCell="A28" sqref="A28"/>
    </sheetView>
  </sheetViews>
  <sheetFormatPr defaultColWidth="9.140625" defaultRowHeight="12.75"/>
  <cols>
    <col min="1" max="1" width="120.140625" style="0" bestFit="1" customWidth="1"/>
    <col min="2" max="2" width="12.00390625" style="49" bestFit="1" customWidth="1"/>
    <col min="3" max="3" width="10.28125" style="0" bestFit="1" customWidth="1"/>
    <col min="4" max="4" width="10.57421875" style="0" bestFit="1" customWidth="1"/>
    <col min="5" max="5" width="13.140625" style="0" bestFit="1" customWidth="1"/>
    <col min="6" max="6" width="16.00390625" style="0" bestFit="1" customWidth="1"/>
    <col min="7" max="7" width="9.8515625" style="0" bestFit="1" customWidth="1"/>
    <col min="8" max="8" width="21.7109375" style="0" bestFit="1" customWidth="1"/>
    <col min="9" max="9" width="16.8515625" style="0" bestFit="1" customWidth="1"/>
    <col min="10" max="10" width="26.57421875" style="0" customWidth="1"/>
    <col min="11" max="11" width="11.421875" style="0" bestFit="1" customWidth="1"/>
    <col min="12" max="12" width="4.140625" style="0" bestFit="1" customWidth="1"/>
    <col min="13" max="14" width="5.8515625" style="0" bestFit="1" customWidth="1"/>
    <col min="15" max="15" width="4.28125" style="0" bestFit="1" customWidth="1"/>
    <col min="16" max="16" width="5.8515625" style="0" bestFit="1" customWidth="1"/>
    <col min="17" max="23" width="3.28125" style="0" bestFit="1" customWidth="1"/>
    <col min="24" max="24" width="1.7109375" style="0" customWidth="1"/>
    <col min="25" max="25" width="70.28125" style="0" customWidth="1"/>
  </cols>
  <sheetData>
    <row r="1" spans="1:2" s="6" customFormat="1" ht="20.25">
      <c r="A1" s="6" t="s">
        <v>158</v>
      </c>
      <c r="B1" s="274"/>
    </row>
    <row r="2" spans="1:2" s="6" customFormat="1" ht="20.25">
      <c r="A2" s="6" t="s">
        <v>155</v>
      </c>
      <c r="B2" s="274"/>
    </row>
    <row r="3" spans="1:2" s="6" customFormat="1" ht="20.25">
      <c r="A3" s="6" t="s">
        <v>191</v>
      </c>
      <c r="B3" s="274"/>
    </row>
    <row r="4" spans="1:2" s="6" customFormat="1" ht="20.25">
      <c r="A4" s="6" t="s">
        <v>181</v>
      </c>
      <c r="B4" s="274"/>
    </row>
    <row r="5" spans="1:2" s="6" customFormat="1" ht="20.25">
      <c r="A5" s="6" t="s">
        <v>182</v>
      </c>
      <c r="B5" s="274"/>
    </row>
    <row r="6" spans="1:2" s="6" customFormat="1" ht="20.25">
      <c r="A6" s="6" t="s">
        <v>183</v>
      </c>
      <c r="B6" s="274"/>
    </row>
    <row r="7" spans="1:2" s="6" customFormat="1" ht="20.25">
      <c r="A7" s="6" t="s">
        <v>156</v>
      </c>
      <c r="B7" s="274"/>
    </row>
    <row r="8" spans="1:4" ht="22.5" customHeight="1">
      <c r="A8" s="18"/>
      <c r="B8" s="6"/>
      <c r="D8" s="6"/>
    </row>
    <row r="9" spans="1:11" s="19" customFormat="1" ht="12.75">
      <c r="A9" s="88"/>
      <c r="B9" s="89"/>
      <c r="C9" s="90"/>
      <c r="D9" s="90"/>
      <c r="E9" s="90"/>
      <c r="F9" s="90"/>
      <c r="G9" s="90"/>
      <c r="H9" s="90"/>
      <c r="I9" s="91"/>
      <c r="J9" s="89"/>
      <c r="K9" s="92"/>
    </row>
    <row r="10" ht="20.25">
      <c r="A10" s="6" t="s">
        <v>160</v>
      </c>
    </row>
    <row r="12" ht="12.75">
      <c r="A12" s="1" t="s">
        <v>161</v>
      </c>
    </row>
  </sheetData>
  <printOptions gridLines="1"/>
  <pageMargins left="0.17" right="0.17" top="0.7" bottom="0.37" header="0.24" footer="0.17"/>
  <pageSetup fitToHeight="1" fitToWidth="1" horizontalDpi="600" verticalDpi="600" orientation="landscape" scale="50" r:id="rId2"/>
  <headerFooter alignWithMargins="0">
    <oddHeader>&amp;C&amp;"Arial,Bold"&amp;14NCSX June 2007 ETC 
TABLE II - Materials and Subcontracts</oddHeader>
    <oddFooter xml:space="preserve">&amp;L&amp;F&amp;C&amp;"Arial,Bold"&amp;A   page &amp;P of &amp;N &amp;R &amp;D    &amp;T   </oddFooter>
  </headerFooter>
  <drawing r:id="rId1"/>
</worksheet>
</file>

<file path=xl/worksheets/sheet4.xml><?xml version="1.0" encoding="utf-8"?>
<worksheet xmlns="http://schemas.openxmlformats.org/spreadsheetml/2006/main" xmlns:r="http://schemas.openxmlformats.org/officeDocument/2006/relationships">
  <dimension ref="A1:R187"/>
  <sheetViews>
    <sheetView tabSelected="1" zoomScale="70" zoomScaleNormal="70" workbookViewId="0" topLeftCell="E150">
      <selection activeCell="O184" sqref="O184"/>
    </sheetView>
  </sheetViews>
  <sheetFormatPr defaultColWidth="9.140625" defaultRowHeight="12.75"/>
  <cols>
    <col min="1" max="1" width="96.57421875" style="0" customWidth="1"/>
    <col min="2" max="2" width="15.140625" style="49" customWidth="1"/>
    <col min="3" max="3" width="10.28125" style="0" bestFit="1" customWidth="1"/>
    <col min="4" max="4" width="10.57421875" style="0" bestFit="1" customWidth="1"/>
    <col min="5" max="5" width="13.140625" style="0" bestFit="1" customWidth="1"/>
    <col min="6" max="6" width="16.00390625" style="0" bestFit="1" customWidth="1"/>
    <col min="7" max="7" width="9.8515625" style="0" bestFit="1" customWidth="1"/>
    <col min="8" max="8" width="21.7109375" style="0" bestFit="1" customWidth="1"/>
    <col min="9" max="9" width="16.8515625" style="0" bestFit="1" customWidth="1"/>
    <col min="10" max="10" width="26.57421875" style="0" customWidth="1"/>
    <col min="11" max="11" width="3.00390625" style="0" customWidth="1"/>
    <col min="12" max="12" width="41.8515625" style="0" customWidth="1"/>
    <col min="13" max="13" width="12.8515625" style="51" customWidth="1"/>
    <col min="14" max="14" width="13.7109375" style="364" customWidth="1"/>
    <col min="15" max="16" width="12.421875" style="0" customWidth="1"/>
    <col min="17" max="17" width="16.7109375" style="0" customWidth="1"/>
    <col min="18" max="23" width="3.28125" style="0" bestFit="1" customWidth="1"/>
    <col min="24" max="24" width="1.7109375" style="0" customWidth="1"/>
    <col min="25" max="25" width="70.28125" style="0" customWidth="1"/>
  </cols>
  <sheetData>
    <row r="1" spans="1:14" s="6" customFormat="1" ht="20.25">
      <c r="A1" s="6" t="s">
        <v>158</v>
      </c>
      <c r="B1" s="274"/>
      <c r="M1" s="373"/>
      <c r="N1" s="356"/>
    </row>
    <row r="2" spans="1:14" s="6" customFormat="1" ht="20.25">
      <c r="A2" s="6" t="s">
        <v>155</v>
      </c>
      <c r="B2" s="274"/>
      <c r="M2" s="373"/>
      <c r="N2" s="356"/>
    </row>
    <row r="3" spans="1:14" s="6" customFormat="1" ht="20.25">
      <c r="A3" s="6" t="s">
        <v>191</v>
      </c>
      <c r="B3" s="274"/>
      <c r="M3" s="373"/>
      <c r="N3" s="356"/>
    </row>
    <row r="4" spans="1:14" s="6" customFormat="1" ht="20.25">
      <c r="A4" s="6" t="s">
        <v>181</v>
      </c>
      <c r="B4" s="274"/>
      <c r="M4" s="373"/>
      <c r="N4" s="356"/>
    </row>
    <row r="5" spans="1:14" s="6" customFormat="1" ht="20.25">
      <c r="A5" s="6" t="s">
        <v>182</v>
      </c>
      <c r="B5" s="274"/>
      <c r="M5" s="373"/>
      <c r="N5" s="356"/>
    </row>
    <row r="6" spans="1:14" s="6" customFormat="1" ht="20.25">
      <c r="A6" s="6" t="s">
        <v>183</v>
      </c>
      <c r="B6" s="274"/>
      <c r="M6" s="373"/>
      <c r="N6" s="356"/>
    </row>
    <row r="7" spans="1:14" s="6" customFormat="1" ht="20.25">
      <c r="A7" s="6" t="s">
        <v>156</v>
      </c>
      <c r="B7" s="274"/>
      <c r="M7" s="373"/>
      <c r="N7" s="356"/>
    </row>
    <row r="8" spans="13:14" s="6" customFormat="1" ht="20.25">
      <c r="M8" s="373"/>
      <c r="N8" s="356"/>
    </row>
    <row r="9" spans="1:14" s="19" customFormat="1" ht="12.75">
      <c r="A9" s="88"/>
      <c r="B9" s="89"/>
      <c r="C9" s="90"/>
      <c r="D9" s="90"/>
      <c r="E9" s="90"/>
      <c r="F9" s="90"/>
      <c r="G9" s="90"/>
      <c r="H9" s="90"/>
      <c r="I9" s="91"/>
      <c r="J9" s="89"/>
      <c r="K9" s="92"/>
      <c r="M9" s="374"/>
      <c r="N9" s="357"/>
    </row>
    <row r="10" spans="1:14" s="94" customFormat="1" ht="12.75">
      <c r="A10" s="71"/>
      <c r="B10" s="73"/>
      <c r="C10" s="74"/>
      <c r="D10" s="74"/>
      <c r="E10" s="74"/>
      <c r="F10" s="74"/>
      <c r="G10" s="74"/>
      <c r="H10" s="74"/>
      <c r="I10" s="93"/>
      <c r="J10" s="73"/>
      <c r="K10" s="58"/>
      <c r="M10" s="302"/>
      <c r="N10" s="358"/>
    </row>
    <row r="11" spans="1:14" s="94" customFormat="1" ht="15.75">
      <c r="A11" s="95" t="s">
        <v>159</v>
      </c>
      <c r="B11" s="73"/>
      <c r="C11" s="74"/>
      <c r="D11" s="74"/>
      <c r="E11" s="74"/>
      <c r="F11" s="74"/>
      <c r="G11" s="74"/>
      <c r="H11" s="74"/>
      <c r="I11" s="93"/>
      <c r="J11" s="73"/>
      <c r="K11" s="58"/>
      <c r="M11" s="302"/>
      <c r="N11" s="358"/>
    </row>
    <row r="12" spans="1:14" s="94" customFormat="1" ht="12.75">
      <c r="A12" s="71"/>
      <c r="B12" s="73"/>
      <c r="C12" s="74"/>
      <c r="D12" s="74"/>
      <c r="E12" s="74"/>
      <c r="F12" s="74"/>
      <c r="G12" s="74"/>
      <c r="H12" s="74"/>
      <c r="I12" s="93"/>
      <c r="J12" s="73"/>
      <c r="K12" s="58"/>
      <c r="M12" s="302"/>
      <c r="N12" s="358"/>
    </row>
    <row r="13" spans="1:14" s="269" customFormat="1" ht="15.75">
      <c r="A13" s="266" t="s">
        <v>35</v>
      </c>
      <c r="B13" s="267"/>
      <c r="C13" s="268"/>
      <c r="D13" s="268"/>
      <c r="E13" s="268"/>
      <c r="F13" s="268"/>
      <c r="G13" s="268"/>
      <c r="H13" s="268"/>
      <c r="I13" s="268"/>
      <c r="J13" s="268"/>
      <c r="M13" s="268"/>
      <c r="N13" s="359"/>
    </row>
    <row r="14" spans="1:14" s="270" customFormat="1" ht="15.75">
      <c r="A14" s="270" t="s">
        <v>228</v>
      </c>
      <c r="B14" s="268"/>
      <c r="C14" s="268"/>
      <c r="D14" s="268"/>
      <c r="E14" s="268"/>
      <c r="F14" s="268"/>
      <c r="G14" s="268"/>
      <c r="H14" s="268"/>
      <c r="I14" s="268"/>
      <c r="J14" s="268"/>
      <c r="M14" s="268"/>
      <c r="N14" s="360"/>
    </row>
    <row r="15" spans="1:14" s="270" customFormat="1" ht="15.75">
      <c r="A15" s="270" t="s">
        <v>276</v>
      </c>
      <c r="B15" s="268"/>
      <c r="C15" s="268"/>
      <c r="D15" s="268"/>
      <c r="E15" s="268"/>
      <c r="F15" s="268"/>
      <c r="G15" s="268"/>
      <c r="H15" s="268"/>
      <c r="I15" s="268"/>
      <c r="J15" s="268"/>
      <c r="M15" s="268"/>
      <c r="N15" s="360"/>
    </row>
    <row r="16" spans="2:15" s="270" customFormat="1" ht="26.25" thickBot="1">
      <c r="B16" s="268"/>
      <c r="C16" s="268"/>
      <c r="D16" s="268"/>
      <c r="E16" s="268"/>
      <c r="F16" s="268"/>
      <c r="G16" s="268"/>
      <c r="H16" s="268"/>
      <c r="I16" s="268"/>
      <c r="J16" s="268"/>
      <c r="L16" s="302" t="s">
        <v>5</v>
      </c>
      <c r="M16" s="352" t="s">
        <v>272</v>
      </c>
      <c r="N16" s="353" t="s">
        <v>273</v>
      </c>
      <c r="O16" s="352" t="s">
        <v>274</v>
      </c>
    </row>
    <row r="17" spans="1:14" s="112" customFormat="1" ht="12.75">
      <c r="A17" s="113"/>
      <c r="B17" s="114"/>
      <c r="C17" s="115" t="s">
        <v>0</v>
      </c>
      <c r="D17" s="115" t="s">
        <v>0</v>
      </c>
      <c r="E17" s="115" t="s">
        <v>8</v>
      </c>
      <c r="F17" s="116" t="s">
        <v>4</v>
      </c>
      <c r="G17" s="312"/>
      <c r="H17" s="117"/>
      <c r="I17" s="118"/>
      <c r="J17" s="117"/>
      <c r="M17" s="51"/>
      <c r="N17" s="361"/>
    </row>
    <row r="18" spans="1:14" s="4" customFormat="1" ht="12.75">
      <c r="A18" s="119" t="s">
        <v>36</v>
      </c>
      <c r="B18" s="119"/>
      <c r="C18" s="120" t="s">
        <v>37</v>
      </c>
      <c r="D18" s="120" t="s">
        <v>38</v>
      </c>
      <c r="E18" s="120" t="s">
        <v>39</v>
      </c>
      <c r="F18" s="121" t="s">
        <v>40</v>
      </c>
      <c r="G18" s="313"/>
      <c r="H18" s="122"/>
      <c r="I18" s="123"/>
      <c r="J18" s="117"/>
      <c r="M18" s="51"/>
      <c r="N18" s="362"/>
    </row>
    <row r="19" spans="1:14" s="4" customFormat="1" ht="13.5" thickBot="1">
      <c r="A19" s="124"/>
      <c r="B19" s="125" t="s">
        <v>42</v>
      </c>
      <c r="C19" s="314" t="s">
        <v>229</v>
      </c>
      <c r="D19" s="314" t="s">
        <v>229</v>
      </c>
      <c r="E19" s="314" t="s">
        <v>229</v>
      </c>
      <c r="F19" s="314" t="s">
        <v>229</v>
      </c>
      <c r="G19" s="312"/>
      <c r="H19" s="117"/>
      <c r="I19" s="118"/>
      <c r="J19" s="126"/>
      <c r="M19" s="51"/>
      <c r="N19" s="362"/>
    </row>
    <row r="20" spans="1:14" s="4" customFormat="1" ht="12.75">
      <c r="A20" s="127" t="s">
        <v>41</v>
      </c>
      <c r="B20" s="128"/>
      <c r="C20" s="129">
        <v>0.7</v>
      </c>
      <c r="D20" s="129">
        <v>0.4</v>
      </c>
      <c r="E20" s="130">
        <v>0.7</v>
      </c>
      <c r="F20" s="131">
        <v>0.4</v>
      </c>
      <c r="G20" s="315"/>
      <c r="H20" s="7"/>
      <c r="I20" s="118"/>
      <c r="J20" s="132"/>
      <c r="M20" s="51"/>
      <c r="N20" s="362"/>
    </row>
    <row r="21" spans="1:14" s="94" customFormat="1" ht="13.5" thickBot="1">
      <c r="A21" s="349" t="s">
        <v>230</v>
      </c>
      <c r="B21" s="350"/>
      <c r="C21" s="351">
        <v>120</v>
      </c>
      <c r="D21" s="351">
        <v>70</v>
      </c>
      <c r="E21" s="351">
        <v>120</v>
      </c>
      <c r="F21" s="351">
        <v>70</v>
      </c>
      <c r="G21" s="55"/>
      <c r="H21" s="7"/>
      <c r="I21" s="54"/>
      <c r="J21" s="7"/>
      <c r="M21" s="302"/>
      <c r="N21" s="358"/>
    </row>
    <row r="22" spans="1:14" s="94" customFormat="1" ht="13.5" thickBot="1">
      <c r="A22" s="127" t="s">
        <v>41</v>
      </c>
      <c r="B22" s="128"/>
      <c r="C22" s="129">
        <v>0.5</v>
      </c>
      <c r="D22" s="129">
        <v>0.4</v>
      </c>
      <c r="E22" s="130">
        <v>0.7</v>
      </c>
      <c r="F22" s="131">
        <v>0.4</v>
      </c>
      <c r="G22" s="315"/>
      <c r="H22" s="7"/>
      <c r="I22" s="118"/>
      <c r="J22" s="132"/>
      <c r="L22" s="354"/>
      <c r="M22" s="302"/>
      <c r="N22" s="358"/>
    </row>
    <row r="23" spans="1:15" s="94" customFormat="1" ht="13.5" thickBot="1">
      <c r="A23" s="316" t="s">
        <v>312</v>
      </c>
      <c r="B23" s="317"/>
      <c r="C23" s="318">
        <v>90</v>
      </c>
      <c r="D23" s="318">
        <v>70</v>
      </c>
      <c r="E23" s="318">
        <v>120</v>
      </c>
      <c r="F23" s="318">
        <v>70</v>
      </c>
      <c r="G23" s="55"/>
      <c r="H23" s="7"/>
      <c r="I23" s="54"/>
      <c r="J23" s="7"/>
      <c r="L23" s="354" t="s">
        <v>275</v>
      </c>
      <c r="M23" s="302">
        <v>8</v>
      </c>
      <c r="N23" s="444">
        <v>0</v>
      </c>
      <c r="O23" s="390">
        <f>SUM(C23:F23)</f>
        <v>350</v>
      </c>
    </row>
    <row r="24" spans="1:14" s="94" customFormat="1" ht="12.75">
      <c r="A24" s="355"/>
      <c r="B24" s="137"/>
      <c r="C24" s="372"/>
      <c r="D24" s="372"/>
      <c r="E24" s="372"/>
      <c r="F24" s="372"/>
      <c r="G24" s="55"/>
      <c r="H24" s="7"/>
      <c r="I24" s="54"/>
      <c r="J24" s="7"/>
      <c r="L24" s="354"/>
      <c r="M24" s="302"/>
      <c r="N24" s="358"/>
    </row>
    <row r="25" spans="1:15" s="94" customFormat="1" ht="26.25" thickBot="1">
      <c r="A25" s="368"/>
      <c r="B25" s="369"/>
      <c r="C25" s="369"/>
      <c r="D25" s="369"/>
      <c r="E25" s="369"/>
      <c r="F25" s="369"/>
      <c r="G25" s="319"/>
      <c r="H25" s="320"/>
      <c r="I25" s="321"/>
      <c r="J25" s="320"/>
      <c r="K25" s="370"/>
      <c r="L25" s="371" t="s">
        <v>5</v>
      </c>
      <c r="M25" s="352" t="s">
        <v>272</v>
      </c>
      <c r="N25" s="353" t="s">
        <v>273</v>
      </c>
      <c r="O25" s="352" t="s">
        <v>274</v>
      </c>
    </row>
    <row r="26" spans="1:14" s="143" customFormat="1" ht="12.75">
      <c r="A26" s="367" t="s">
        <v>43</v>
      </c>
      <c r="B26" s="145"/>
      <c r="C26" s="146" t="s">
        <v>44</v>
      </c>
      <c r="D26" s="146" t="s">
        <v>45</v>
      </c>
      <c r="E26" s="146" t="s">
        <v>46</v>
      </c>
      <c r="F26" s="146" t="s">
        <v>46</v>
      </c>
      <c r="G26" s="147" t="s">
        <v>47</v>
      </c>
      <c r="H26" s="146" t="s">
        <v>45</v>
      </c>
      <c r="I26" s="148" t="s">
        <v>44</v>
      </c>
      <c r="J26" s="146"/>
      <c r="K26" s="309"/>
      <c r="M26" s="375"/>
      <c r="N26" s="363"/>
    </row>
    <row r="27" spans="1:14" s="143" customFormat="1" ht="12">
      <c r="A27" s="144"/>
      <c r="B27" s="145" t="s">
        <v>48</v>
      </c>
      <c r="C27" s="146" t="s">
        <v>49</v>
      </c>
      <c r="D27" s="146" t="s">
        <v>50</v>
      </c>
      <c r="E27" s="146" t="s">
        <v>51</v>
      </c>
      <c r="F27" s="146" t="s">
        <v>51</v>
      </c>
      <c r="G27" s="147" t="s">
        <v>52</v>
      </c>
      <c r="H27" s="146" t="s">
        <v>53</v>
      </c>
      <c r="I27" s="148" t="s">
        <v>54</v>
      </c>
      <c r="J27" s="146" t="s">
        <v>55</v>
      </c>
      <c r="K27" s="309"/>
      <c r="M27" s="375"/>
      <c r="N27" s="363"/>
    </row>
    <row r="28" spans="1:14" s="143" customFormat="1" ht="12.75" thickBot="1">
      <c r="A28" s="149" t="s">
        <v>36</v>
      </c>
      <c r="B28" s="149"/>
      <c r="C28" s="150"/>
      <c r="D28" s="150" t="s">
        <v>56</v>
      </c>
      <c r="E28" s="150" t="s">
        <v>57</v>
      </c>
      <c r="F28" s="150" t="s">
        <v>168</v>
      </c>
      <c r="G28" s="151" t="s">
        <v>58</v>
      </c>
      <c r="H28" s="150"/>
      <c r="I28" s="152"/>
      <c r="J28" s="150"/>
      <c r="K28" s="309"/>
      <c r="M28" s="375"/>
      <c r="N28" s="363"/>
    </row>
    <row r="29" spans="1:11" ht="12.75">
      <c r="A29" s="153" t="s">
        <v>59</v>
      </c>
      <c r="B29" s="154"/>
      <c r="C29" s="63"/>
      <c r="D29" s="64"/>
      <c r="E29" s="64"/>
      <c r="F29" s="64"/>
      <c r="G29" s="64"/>
      <c r="H29" s="64"/>
      <c r="I29" s="65"/>
      <c r="J29" s="155"/>
      <c r="K29" s="308"/>
    </row>
    <row r="30" spans="1:15" ht="12.75">
      <c r="A30" s="336" t="s">
        <v>60</v>
      </c>
      <c r="B30" s="337" t="s">
        <v>61</v>
      </c>
      <c r="C30" s="338">
        <v>0.5</v>
      </c>
      <c r="D30" s="338">
        <v>0</v>
      </c>
      <c r="E30" s="339">
        <v>0</v>
      </c>
      <c r="F30" s="338">
        <v>0</v>
      </c>
      <c r="G30" s="338">
        <v>12</v>
      </c>
      <c r="H30" s="338">
        <v>0</v>
      </c>
      <c r="I30" s="243">
        <f aca="true" t="shared" si="0" ref="I30:I45">H30*(F30+G30)</f>
        <v>0</v>
      </c>
      <c r="J30" s="340" t="s">
        <v>231</v>
      </c>
      <c r="K30" s="308"/>
      <c r="L30" s="382"/>
      <c r="M30" s="380"/>
      <c r="N30" s="383"/>
      <c r="O30" s="382"/>
    </row>
    <row r="31" spans="1:15" s="75" customFormat="1" ht="12.75">
      <c r="A31" s="341" t="s">
        <v>169</v>
      </c>
      <c r="B31" s="342" t="s">
        <v>42</v>
      </c>
      <c r="C31" s="343">
        <v>0.5</v>
      </c>
      <c r="D31" s="343">
        <v>1</v>
      </c>
      <c r="E31" s="344">
        <v>8</v>
      </c>
      <c r="F31" s="343">
        <f>E31*D31*C31</f>
        <v>4</v>
      </c>
      <c r="G31" s="343">
        <v>0</v>
      </c>
      <c r="H31" s="343">
        <v>0</v>
      </c>
      <c r="I31" s="345">
        <f t="shared" si="0"/>
        <v>0</v>
      </c>
      <c r="J31" s="340" t="s">
        <v>231</v>
      </c>
      <c r="K31" s="310"/>
      <c r="L31" s="379"/>
      <c r="M31" s="380"/>
      <c r="N31" s="381"/>
      <c r="O31" s="379"/>
    </row>
    <row r="32" spans="1:15" s="75" customFormat="1" ht="27.75" customHeight="1" thickBot="1">
      <c r="A32" s="347" t="s">
        <v>232</v>
      </c>
      <c r="B32" s="337" t="s">
        <v>61</v>
      </c>
      <c r="C32" s="348">
        <v>3</v>
      </c>
      <c r="D32" s="348">
        <v>0</v>
      </c>
      <c r="E32" s="348">
        <v>0</v>
      </c>
      <c r="F32" s="348">
        <v>0</v>
      </c>
      <c r="G32" s="348">
        <v>48</v>
      </c>
      <c r="H32" s="348">
        <v>0</v>
      </c>
      <c r="I32" s="243">
        <f t="shared" si="0"/>
        <v>0</v>
      </c>
      <c r="J32" s="340" t="s">
        <v>231</v>
      </c>
      <c r="K32" s="310"/>
      <c r="L32" s="379"/>
      <c r="M32" s="380"/>
      <c r="N32" s="381"/>
      <c r="O32" s="379"/>
    </row>
    <row r="33" spans="1:15" ht="12.75">
      <c r="A33" s="153" t="s">
        <v>62</v>
      </c>
      <c r="B33" s="154"/>
      <c r="C33" s="63"/>
      <c r="D33" s="64"/>
      <c r="E33" s="64"/>
      <c r="F33" s="64"/>
      <c r="G33" s="64"/>
      <c r="H33" s="64"/>
      <c r="I33" s="65"/>
      <c r="J33" s="166"/>
      <c r="K33" s="166"/>
      <c r="L33" s="166"/>
      <c r="M33" s="377"/>
      <c r="N33" s="385"/>
      <c r="O33" s="384"/>
    </row>
    <row r="34" spans="1:15" s="75" customFormat="1" ht="12.75">
      <c r="A34" s="346" t="s">
        <v>63</v>
      </c>
      <c r="B34" s="342" t="s">
        <v>42</v>
      </c>
      <c r="C34" s="343">
        <v>2</v>
      </c>
      <c r="D34" s="343">
        <v>3</v>
      </c>
      <c r="E34" s="344">
        <v>9</v>
      </c>
      <c r="F34" s="343">
        <f aca="true" t="shared" si="1" ref="F34:F45">E34*D34*C34</f>
        <v>54</v>
      </c>
      <c r="G34" s="344">
        <v>32</v>
      </c>
      <c r="H34" s="343">
        <v>0</v>
      </c>
      <c r="I34" s="345">
        <f t="shared" si="0"/>
        <v>0</v>
      </c>
      <c r="J34" s="340" t="s">
        <v>231</v>
      </c>
      <c r="K34" s="310"/>
      <c r="L34" s="379"/>
      <c r="M34" s="380"/>
      <c r="N34" s="381"/>
      <c r="O34" s="379"/>
    </row>
    <row r="35" spans="1:15" s="75" customFormat="1" ht="12.75">
      <c r="A35" s="167" t="s">
        <v>64</v>
      </c>
      <c r="B35" s="162" t="s">
        <v>42</v>
      </c>
      <c r="C35" s="163">
        <v>1</v>
      </c>
      <c r="D35" s="163">
        <v>3</v>
      </c>
      <c r="E35" s="164">
        <v>8</v>
      </c>
      <c r="F35" s="163">
        <f t="shared" si="1"/>
        <v>24</v>
      </c>
      <c r="G35" s="163">
        <v>16</v>
      </c>
      <c r="H35" s="163">
        <v>1</v>
      </c>
      <c r="I35" s="165">
        <f t="shared" si="0"/>
        <v>40</v>
      </c>
      <c r="J35" s="160" t="s">
        <v>233</v>
      </c>
      <c r="K35" s="310"/>
      <c r="L35" s="354" t="s">
        <v>275</v>
      </c>
      <c r="M35" s="302">
        <v>8</v>
      </c>
      <c r="N35" s="365">
        <v>0</v>
      </c>
      <c r="O35" s="75">
        <f>I35</f>
        <v>40</v>
      </c>
    </row>
    <row r="36" spans="1:15" s="75" customFormat="1" ht="12.75">
      <c r="A36" s="167" t="s">
        <v>65</v>
      </c>
      <c r="B36" s="162" t="s">
        <v>42</v>
      </c>
      <c r="C36" s="163">
        <v>1</v>
      </c>
      <c r="D36" s="163">
        <v>2</v>
      </c>
      <c r="E36" s="164">
        <v>8</v>
      </c>
      <c r="F36" s="163">
        <f t="shared" si="1"/>
        <v>16</v>
      </c>
      <c r="G36" s="163">
        <v>0</v>
      </c>
      <c r="H36" s="163">
        <v>1</v>
      </c>
      <c r="I36" s="165">
        <f t="shared" si="0"/>
        <v>16</v>
      </c>
      <c r="J36" s="160" t="s">
        <v>233</v>
      </c>
      <c r="K36" s="310"/>
      <c r="L36" s="354" t="s">
        <v>275</v>
      </c>
      <c r="M36" s="302">
        <v>8</v>
      </c>
      <c r="N36" s="365">
        <v>0</v>
      </c>
      <c r="O36" s="75">
        <f aca="true" t="shared" si="2" ref="O36:O45">I36</f>
        <v>16</v>
      </c>
    </row>
    <row r="37" spans="1:15" s="75" customFormat="1" ht="12.75">
      <c r="A37" s="167" t="s">
        <v>66</v>
      </c>
      <c r="B37" s="162" t="s">
        <v>42</v>
      </c>
      <c r="C37" s="163">
        <v>2.5</v>
      </c>
      <c r="D37" s="163">
        <v>1</v>
      </c>
      <c r="E37" s="164">
        <v>8</v>
      </c>
      <c r="F37" s="163">
        <f>E37*D37*C37</f>
        <v>20</v>
      </c>
      <c r="G37" s="163">
        <v>16</v>
      </c>
      <c r="H37" s="163">
        <v>1</v>
      </c>
      <c r="I37" s="165">
        <f>H37*(F37+G37)</f>
        <v>36</v>
      </c>
      <c r="J37" s="160" t="s">
        <v>233</v>
      </c>
      <c r="K37" s="310"/>
      <c r="L37" s="354" t="s">
        <v>275</v>
      </c>
      <c r="M37" s="302">
        <v>8</v>
      </c>
      <c r="N37" s="365">
        <v>0</v>
      </c>
      <c r="O37" s="75">
        <f t="shared" si="2"/>
        <v>36</v>
      </c>
    </row>
    <row r="38" spans="1:15" s="75" customFormat="1" ht="12.75">
      <c r="A38" s="168" t="s">
        <v>67</v>
      </c>
      <c r="B38" s="162" t="s">
        <v>42</v>
      </c>
      <c r="C38" s="163">
        <v>2</v>
      </c>
      <c r="D38" s="163">
        <v>2</v>
      </c>
      <c r="E38" s="163">
        <v>8</v>
      </c>
      <c r="F38" s="163">
        <f>E38*D38*C38</f>
        <v>32</v>
      </c>
      <c r="G38" s="163">
        <v>0</v>
      </c>
      <c r="H38" s="163">
        <v>1</v>
      </c>
      <c r="I38" s="159">
        <f>H38*(F38+G38)</f>
        <v>32</v>
      </c>
      <c r="J38" s="160" t="s">
        <v>233</v>
      </c>
      <c r="K38" s="310"/>
      <c r="L38" s="354" t="s">
        <v>275</v>
      </c>
      <c r="M38" s="302">
        <v>8</v>
      </c>
      <c r="N38" s="365">
        <v>0</v>
      </c>
      <c r="O38" s="75">
        <f t="shared" si="2"/>
        <v>32</v>
      </c>
    </row>
    <row r="39" spans="1:15" s="4" customFormat="1" ht="12.75">
      <c r="A39" s="167" t="s">
        <v>68</v>
      </c>
      <c r="B39" s="162" t="s">
        <v>42</v>
      </c>
      <c r="C39" s="163">
        <v>2</v>
      </c>
      <c r="D39" s="163">
        <v>3</v>
      </c>
      <c r="E39" s="164">
        <v>8</v>
      </c>
      <c r="F39" s="163">
        <f t="shared" si="1"/>
        <v>48</v>
      </c>
      <c r="G39" s="163">
        <v>0</v>
      </c>
      <c r="H39" s="163">
        <v>1</v>
      </c>
      <c r="I39" s="165">
        <f t="shared" si="0"/>
        <v>48</v>
      </c>
      <c r="J39" s="160" t="s">
        <v>233</v>
      </c>
      <c r="K39" s="310"/>
      <c r="L39" s="354" t="s">
        <v>275</v>
      </c>
      <c r="M39" s="302">
        <v>8</v>
      </c>
      <c r="N39" s="365">
        <v>0</v>
      </c>
      <c r="O39" s="75">
        <f t="shared" si="2"/>
        <v>48</v>
      </c>
    </row>
    <row r="40" spans="1:15" s="75" customFormat="1" ht="12.75">
      <c r="A40" s="168" t="s">
        <v>69</v>
      </c>
      <c r="B40" s="162" t="s">
        <v>42</v>
      </c>
      <c r="C40" s="163">
        <v>0.5</v>
      </c>
      <c r="D40" s="163">
        <v>1</v>
      </c>
      <c r="E40" s="163">
        <v>8</v>
      </c>
      <c r="F40" s="163">
        <f t="shared" si="1"/>
        <v>4</v>
      </c>
      <c r="G40" s="163">
        <v>0</v>
      </c>
      <c r="H40" s="163">
        <v>1</v>
      </c>
      <c r="I40" s="165">
        <f t="shared" si="0"/>
        <v>4</v>
      </c>
      <c r="J40" s="160" t="s">
        <v>233</v>
      </c>
      <c r="K40" s="310"/>
      <c r="L40" s="354" t="s">
        <v>275</v>
      </c>
      <c r="M40" s="302">
        <v>8</v>
      </c>
      <c r="N40" s="365">
        <v>0</v>
      </c>
      <c r="O40" s="75">
        <f t="shared" si="2"/>
        <v>4</v>
      </c>
    </row>
    <row r="41" spans="1:15" s="4" customFormat="1" ht="12.75">
      <c r="A41" s="167" t="s">
        <v>170</v>
      </c>
      <c r="B41" s="162" t="s">
        <v>42</v>
      </c>
      <c r="C41" s="163">
        <v>1</v>
      </c>
      <c r="D41" s="163">
        <v>2</v>
      </c>
      <c r="E41" s="164">
        <v>8</v>
      </c>
      <c r="F41" s="163">
        <f t="shared" si="1"/>
        <v>16</v>
      </c>
      <c r="G41" s="163">
        <v>0</v>
      </c>
      <c r="H41" s="163">
        <v>1</v>
      </c>
      <c r="I41" s="165">
        <f t="shared" si="0"/>
        <v>16</v>
      </c>
      <c r="J41" s="160" t="s">
        <v>233</v>
      </c>
      <c r="K41" s="310"/>
      <c r="L41" s="354" t="s">
        <v>275</v>
      </c>
      <c r="M41" s="302">
        <v>8</v>
      </c>
      <c r="N41" s="365">
        <v>0</v>
      </c>
      <c r="O41" s="75">
        <f t="shared" si="2"/>
        <v>16</v>
      </c>
    </row>
    <row r="42" spans="1:15" s="4" customFormat="1" ht="12.75">
      <c r="A42" s="169" t="s">
        <v>70</v>
      </c>
      <c r="B42" s="162" t="s">
        <v>42</v>
      </c>
      <c r="C42" s="163">
        <v>2</v>
      </c>
      <c r="D42" s="163">
        <v>2</v>
      </c>
      <c r="E42" s="164">
        <v>8</v>
      </c>
      <c r="F42" s="163">
        <f t="shared" si="1"/>
        <v>32</v>
      </c>
      <c r="G42" s="163">
        <v>0</v>
      </c>
      <c r="H42" s="163">
        <v>1</v>
      </c>
      <c r="I42" s="165">
        <f t="shared" si="0"/>
        <v>32</v>
      </c>
      <c r="J42" s="160" t="s">
        <v>233</v>
      </c>
      <c r="K42" s="310"/>
      <c r="L42" s="354" t="s">
        <v>275</v>
      </c>
      <c r="M42" s="302">
        <v>8</v>
      </c>
      <c r="N42" s="365">
        <v>0</v>
      </c>
      <c r="O42" s="75">
        <f t="shared" si="2"/>
        <v>32</v>
      </c>
    </row>
    <row r="43" spans="1:15" s="4" customFormat="1" ht="12.75">
      <c r="A43" s="167" t="s">
        <v>171</v>
      </c>
      <c r="B43" s="162" t="s">
        <v>42</v>
      </c>
      <c r="C43" s="163">
        <v>1</v>
      </c>
      <c r="D43" s="163">
        <v>2</v>
      </c>
      <c r="E43" s="164">
        <v>8</v>
      </c>
      <c r="F43" s="163">
        <f t="shared" si="1"/>
        <v>16</v>
      </c>
      <c r="G43" s="163">
        <v>0</v>
      </c>
      <c r="H43" s="163">
        <v>1</v>
      </c>
      <c r="I43" s="165">
        <f t="shared" si="0"/>
        <v>16</v>
      </c>
      <c r="J43" s="160" t="s">
        <v>233</v>
      </c>
      <c r="K43" s="310"/>
      <c r="L43" s="354" t="s">
        <v>275</v>
      </c>
      <c r="M43" s="302">
        <v>8</v>
      </c>
      <c r="N43" s="365">
        <v>0</v>
      </c>
      <c r="O43" s="75">
        <f t="shared" si="2"/>
        <v>16</v>
      </c>
    </row>
    <row r="44" spans="1:15" s="4" customFormat="1" ht="12.75">
      <c r="A44" s="170" t="s">
        <v>172</v>
      </c>
      <c r="B44" s="162" t="s">
        <v>42</v>
      </c>
      <c r="C44" s="171">
        <v>7</v>
      </c>
      <c r="D44" s="171">
        <v>1</v>
      </c>
      <c r="E44" s="172">
        <v>8</v>
      </c>
      <c r="F44" s="172">
        <f>E44*D44*C44</f>
        <v>56</v>
      </c>
      <c r="G44" s="172">
        <v>0</v>
      </c>
      <c r="H44" s="171">
        <v>1</v>
      </c>
      <c r="I44" s="165">
        <f>H44*(F44+G44)</f>
        <v>56</v>
      </c>
      <c r="J44" s="160" t="s">
        <v>233</v>
      </c>
      <c r="K44" s="310"/>
      <c r="L44" s="354" t="s">
        <v>275</v>
      </c>
      <c r="M44" s="302">
        <v>8</v>
      </c>
      <c r="N44" s="365">
        <v>0</v>
      </c>
      <c r="O44" s="75">
        <f t="shared" si="2"/>
        <v>56</v>
      </c>
    </row>
    <row r="45" spans="1:15" s="75" customFormat="1" ht="13.5" thickBot="1">
      <c r="A45" s="173" t="s">
        <v>71</v>
      </c>
      <c r="B45" s="135" t="s">
        <v>42</v>
      </c>
      <c r="C45" s="174">
        <v>5</v>
      </c>
      <c r="D45" s="174">
        <v>3</v>
      </c>
      <c r="E45" s="175">
        <v>8</v>
      </c>
      <c r="F45" s="175">
        <f t="shared" si="1"/>
        <v>120</v>
      </c>
      <c r="G45" s="175">
        <v>0</v>
      </c>
      <c r="H45" s="174">
        <v>1</v>
      </c>
      <c r="I45" s="159">
        <f t="shared" si="0"/>
        <v>120</v>
      </c>
      <c r="J45" s="160" t="s">
        <v>233</v>
      </c>
      <c r="K45" s="310"/>
      <c r="L45" s="354" t="s">
        <v>275</v>
      </c>
      <c r="M45" s="302">
        <v>8</v>
      </c>
      <c r="N45" s="365">
        <v>0</v>
      </c>
      <c r="O45" s="75">
        <f t="shared" si="2"/>
        <v>120</v>
      </c>
    </row>
    <row r="46" spans="1:15" s="75" customFormat="1" ht="13.5" thickBot="1">
      <c r="A46" s="176"/>
      <c r="B46" s="138"/>
      <c r="C46" s="117"/>
      <c r="D46" s="177"/>
      <c r="E46" s="122"/>
      <c r="F46" s="122"/>
      <c r="G46" s="122"/>
      <c r="H46" s="122"/>
      <c r="I46" s="386">
        <f>SUM(I30:I45)</f>
        <v>416</v>
      </c>
      <c r="J46" s="387" t="s">
        <v>173</v>
      </c>
      <c r="K46" s="391"/>
      <c r="L46" s="391"/>
      <c r="M46" s="393"/>
      <c r="N46" s="394"/>
      <c r="O46" s="390">
        <f>SUM(O35:O45)</f>
        <v>416</v>
      </c>
    </row>
    <row r="47" spans="1:14" s="75" customFormat="1" ht="12.75">
      <c r="A47" s="139" t="s">
        <v>234</v>
      </c>
      <c r="B47" s="178"/>
      <c r="C47" s="140" t="s">
        <v>44</v>
      </c>
      <c r="D47" s="140" t="s">
        <v>45</v>
      </c>
      <c r="E47" s="140" t="s">
        <v>46</v>
      </c>
      <c r="F47" s="140" t="s">
        <v>46</v>
      </c>
      <c r="G47" s="141" t="s">
        <v>47</v>
      </c>
      <c r="H47" s="140" t="s">
        <v>45</v>
      </c>
      <c r="I47" s="142" t="s">
        <v>44</v>
      </c>
      <c r="J47" s="140"/>
      <c r="K47" s="310"/>
      <c r="M47" s="302"/>
      <c r="N47" s="365"/>
    </row>
    <row r="48" spans="1:14" s="143" customFormat="1" ht="12.75">
      <c r="A48" s="144"/>
      <c r="B48" s="145" t="s">
        <v>48</v>
      </c>
      <c r="C48" s="146" t="s">
        <v>49</v>
      </c>
      <c r="D48" s="146" t="s">
        <v>50</v>
      </c>
      <c r="E48" s="146" t="s">
        <v>51</v>
      </c>
      <c r="F48" s="146" t="s">
        <v>51</v>
      </c>
      <c r="G48" s="147" t="s">
        <v>52</v>
      </c>
      <c r="H48" s="146" t="s">
        <v>53</v>
      </c>
      <c r="I48" s="148" t="s">
        <v>54</v>
      </c>
      <c r="J48" s="146" t="s">
        <v>55</v>
      </c>
      <c r="K48" s="310"/>
      <c r="M48" s="375"/>
      <c r="N48" s="363"/>
    </row>
    <row r="49" spans="1:14" s="143" customFormat="1" ht="13.5" thickBot="1">
      <c r="A49" s="149" t="s">
        <v>36</v>
      </c>
      <c r="B49" s="149"/>
      <c r="C49" s="150"/>
      <c r="D49" s="150" t="s">
        <v>56</v>
      </c>
      <c r="E49" s="150" t="s">
        <v>57</v>
      </c>
      <c r="F49" s="150" t="s">
        <v>168</v>
      </c>
      <c r="G49" s="151" t="s">
        <v>58</v>
      </c>
      <c r="H49" s="150"/>
      <c r="I49" s="152" t="s">
        <v>73</v>
      </c>
      <c r="J49" s="150"/>
      <c r="K49" s="310"/>
      <c r="M49" s="375"/>
      <c r="N49" s="363"/>
    </row>
    <row r="50" spans="1:14" s="143" customFormat="1" ht="12.75">
      <c r="A50" s="179" t="s">
        <v>74</v>
      </c>
      <c r="B50" s="180"/>
      <c r="C50" s="181"/>
      <c r="D50" s="181"/>
      <c r="E50" s="182"/>
      <c r="F50" s="181"/>
      <c r="G50" s="181"/>
      <c r="H50" s="183"/>
      <c r="I50" s="184"/>
      <c r="J50" s="181"/>
      <c r="K50" s="310"/>
      <c r="M50" s="375"/>
      <c r="N50" s="363"/>
    </row>
    <row r="51" spans="1:15" s="143" customFormat="1" ht="12.75">
      <c r="A51" s="161" t="s">
        <v>75</v>
      </c>
      <c r="B51" s="162" t="s">
        <v>42</v>
      </c>
      <c r="C51" s="171">
        <v>0.5</v>
      </c>
      <c r="D51" s="171">
        <v>2</v>
      </c>
      <c r="E51" s="171">
        <v>9</v>
      </c>
      <c r="F51" s="172">
        <f>E51*D51*C51</f>
        <v>9</v>
      </c>
      <c r="G51" s="172">
        <v>0</v>
      </c>
      <c r="H51" s="172">
        <v>1</v>
      </c>
      <c r="I51" s="185">
        <f>H51*(F51+G51)</f>
        <v>9</v>
      </c>
      <c r="J51" s="160" t="s">
        <v>235</v>
      </c>
      <c r="K51" s="310"/>
      <c r="L51" s="354" t="s">
        <v>275</v>
      </c>
      <c r="M51" s="302">
        <v>8</v>
      </c>
      <c r="N51" s="365">
        <v>0</v>
      </c>
      <c r="O51" s="75">
        <f aca="true" t="shared" si="3" ref="O51:O71">I51</f>
        <v>9</v>
      </c>
    </row>
    <row r="52" spans="1:15" s="143" customFormat="1" ht="12.75">
      <c r="A52" s="186" t="s">
        <v>76</v>
      </c>
      <c r="B52" s="162" t="s">
        <v>42</v>
      </c>
      <c r="C52" s="187">
        <v>1</v>
      </c>
      <c r="D52" s="187">
        <v>3</v>
      </c>
      <c r="E52" s="188">
        <v>8</v>
      </c>
      <c r="F52" s="189">
        <f aca="true" t="shared" si="4" ref="F52:F58">E52*D52*C52</f>
        <v>24</v>
      </c>
      <c r="G52" s="189">
        <v>16</v>
      </c>
      <c r="H52" s="190">
        <v>1</v>
      </c>
      <c r="I52" s="165">
        <f aca="true" t="shared" si="5" ref="I52:I69">H52*(F52+G52)</f>
        <v>40</v>
      </c>
      <c r="J52" s="160" t="s">
        <v>235</v>
      </c>
      <c r="K52" s="310"/>
      <c r="L52" s="354" t="s">
        <v>275</v>
      </c>
      <c r="M52" s="302">
        <v>8</v>
      </c>
      <c r="N52" s="365">
        <v>0</v>
      </c>
      <c r="O52" s="75">
        <f t="shared" si="3"/>
        <v>40</v>
      </c>
    </row>
    <row r="53" spans="1:15" s="4" customFormat="1" ht="12.75">
      <c r="A53" s="191" t="s">
        <v>77</v>
      </c>
      <c r="B53" s="162" t="s">
        <v>42</v>
      </c>
      <c r="C53" s="171">
        <v>2</v>
      </c>
      <c r="D53" s="171">
        <v>2</v>
      </c>
      <c r="E53" s="192">
        <v>9</v>
      </c>
      <c r="F53" s="193">
        <f t="shared" si="4"/>
        <v>36</v>
      </c>
      <c r="G53" s="193">
        <v>0</v>
      </c>
      <c r="H53" s="194">
        <v>1</v>
      </c>
      <c r="I53" s="165">
        <f t="shared" si="5"/>
        <v>36</v>
      </c>
      <c r="J53" s="160" t="s">
        <v>235</v>
      </c>
      <c r="K53" s="310"/>
      <c r="L53" s="354" t="s">
        <v>275</v>
      </c>
      <c r="M53" s="302">
        <v>8</v>
      </c>
      <c r="N53" s="365">
        <v>0</v>
      </c>
      <c r="O53" s="75">
        <f t="shared" si="3"/>
        <v>36</v>
      </c>
    </row>
    <row r="54" spans="1:15" s="4" customFormat="1" ht="12.75">
      <c r="A54" s="191" t="s">
        <v>78</v>
      </c>
      <c r="B54" s="162" t="s">
        <v>42</v>
      </c>
      <c r="C54" s="171">
        <v>4</v>
      </c>
      <c r="D54" s="171">
        <v>3</v>
      </c>
      <c r="E54" s="192">
        <v>9</v>
      </c>
      <c r="F54" s="193">
        <f t="shared" si="4"/>
        <v>108</v>
      </c>
      <c r="G54" s="193">
        <v>0</v>
      </c>
      <c r="H54" s="194">
        <v>1</v>
      </c>
      <c r="I54" s="165">
        <f t="shared" si="5"/>
        <v>108</v>
      </c>
      <c r="J54" s="160" t="s">
        <v>235</v>
      </c>
      <c r="K54" s="310"/>
      <c r="L54" s="354" t="s">
        <v>275</v>
      </c>
      <c r="M54" s="302">
        <v>8</v>
      </c>
      <c r="N54" s="365">
        <v>0</v>
      </c>
      <c r="O54" s="75">
        <f t="shared" si="3"/>
        <v>108</v>
      </c>
    </row>
    <row r="55" spans="1:15" s="4" customFormat="1" ht="12.75">
      <c r="A55" s="191" t="s">
        <v>174</v>
      </c>
      <c r="B55" s="162" t="s">
        <v>42</v>
      </c>
      <c r="C55" s="171">
        <v>6</v>
      </c>
      <c r="D55" s="171">
        <v>1</v>
      </c>
      <c r="E55" s="192">
        <v>9</v>
      </c>
      <c r="F55" s="193">
        <f t="shared" si="4"/>
        <v>54</v>
      </c>
      <c r="G55" s="193">
        <v>0</v>
      </c>
      <c r="H55" s="194">
        <v>1</v>
      </c>
      <c r="I55" s="165">
        <f t="shared" si="5"/>
        <v>54</v>
      </c>
      <c r="J55" s="160" t="s">
        <v>235</v>
      </c>
      <c r="K55" s="310"/>
      <c r="L55" s="354" t="s">
        <v>275</v>
      </c>
      <c r="M55" s="302">
        <v>8</v>
      </c>
      <c r="N55" s="365">
        <v>0</v>
      </c>
      <c r="O55" s="75">
        <f t="shared" si="3"/>
        <v>54</v>
      </c>
    </row>
    <row r="56" spans="1:15" s="4" customFormat="1" ht="12.75">
      <c r="A56" s="191" t="s">
        <v>79</v>
      </c>
      <c r="B56" s="162" t="s">
        <v>42</v>
      </c>
      <c r="C56" s="171">
        <v>1</v>
      </c>
      <c r="D56" s="171">
        <v>2</v>
      </c>
      <c r="E56" s="192">
        <v>9</v>
      </c>
      <c r="F56" s="193">
        <f t="shared" si="4"/>
        <v>18</v>
      </c>
      <c r="G56" s="193">
        <v>0</v>
      </c>
      <c r="H56" s="194">
        <v>2</v>
      </c>
      <c r="I56" s="165">
        <f t="shared" si="5"/>
        <v>36</v>
      </c>
      <c r="J56" s="160" t="s">
        <v>236</v>
      </c>
      <c r="K56" s="310"/>
      <c r="L56" s="354" t="s">
        <v>275</v>
      </c>
      <c r="M56" s="302">
        <v>8</v>
      </c>
      <c r="N56" s="365">
        <v>0</v>
      </c>
      <c r="O56" s="75">
        <f t="shared" si="3"/>
        <v>36</v>
      </c>
    </row>
    <row r="57" spans="1:15" s="4" customFormat="1" ht="12.75">
      <c r="A57" s="323" t="s">
        <v>80</v>
      </c>
      <c r="B57" s="162" t="s">
        <v>42</v>
      </c>
      <c r="C57" s="171">
        <v>7</v>
      </c>
      <c r="D57" s="171">
        <v>2</v>
      </c>
      <c r="E57" s="192">
        <v>9</v>
      </c>
      <c r="F57" s="193">
        <f t="shared" si="4"/>
        <v>126</v>
      </c>
      <c r="G57" s="193">
        <v>0</v>
      </c>
      <c r="H57" s="194">
        <v>2</v>
      </c>
      <c r="I57" s="165">
        <f t="shared" si="5"/>
        <v>252</v>
      </c>
      <c r="J57" s="160" t="s">
        <v>236</v>
      </c>
      <c r="K57" s="310"/>
      <c r="L57" s="354" t="s">
        <v>275</v>
      </c>
      <c r="M57" s="302">
        <v>8</v>
      </c>
      <c r="N57" s="365">
        <v>0</v>
      </c>
      <c r="O57" s="75">
        <f t="shared" si="3"/>
        <v>252</v>
      </c>
    </row>
    <row r="58" spans="1:15" s="4" customFormat="1" ht="12.75">
      <c r="A58" s="191" t="s">
        <v>81</v>
      </c>
      <c r="B58" s="162" t="s">
        <v>42</v>
      </c>
      <c r="C58" s="171">
        <v>2</v>
      </c>
      <c r="D58" s="171">
        <v>2</v>
      </c>
      <c r="E58" s="192">
        <v>9</v>
      </c>
      <c r="F58" s="193">
        <f t="shared" si="4"/>
        <v>36</v>
      </c>
      <c r="G58" s="193">
        <v>0</v>
      </c>
      <c r="H58" s="194">
        <v>2</v>
      </c>
      <c r="I58" s="165">
        <f t="shared" si="5"/>
        <v>72</v>
      </c>
      <c r="J58" s="160" t="s">
        <v>236</v>
      </c>
      <c r="K58" s="310"/>
      <c r="L58" s="354" t="s">
        <v>275</v>
      </c>
      <c r="M58" s="302">
        <v>8</v>
      </c>
      <c r="N58" s="365">
        <v>0</v>
      </c>
      <c r="O58" s="75">
        <f t="shared" si="3"/>
        <v>72</v>
      </c>
    </row>
    <row r="59" spans="1:15" s="4" customFormat="1" ht="12.75">
      <c r="A59" s="195" t="s">
        <v>82</v>
      </c>
      <c r="B59" s="196"/>
      <c r="C59" s="197"/>
      <c r="D59" s="197"/>
      <c r="E59" s="198"/>
      <c r="F59" s="199"/>
      <c r="G59" s="199"/>
      <c r="H59" s="200"/>
      <c r="I59" s="201"/>
      <c r="J59" s="202"/>
      <c r="K59" s="202"/>
      <c r="L59" s="202"/>
      <c r="M59" s="377"/>
      <c r="N59" s="378"/>
      <c r="O59" s="376"/>
    </row>
    <row r="60" spans="1:15" s="75" customFormat="1" ht="12.75">
      <c r="A60" s="191" t="s">
        <v>83</v>
      </c>
      <c r="B60" s="162" t="s">
        <v>42</v>
      </c>
      <c r="C60" s="171">
        <v>2</v>
      </c>
      <c r="D60" s="171">
        <v>2</v>
      </c>
      <c r="E60" s="192">
        <v>9</v>
      </c>
      <c r="F60" s="193">
        <f>E60*D60*C60</f>
        <v>36</v>
      </c>
      <c r="G60" s="193">
        <v>0</v>
      </c>
      <c r="H60" s="194">
        <v>2</v>
      </c>
      <c r="I60" s="165">
        <f t="shared" si="5"/>
        <v>72</v>
      </c>
      <c r="J60" s="160" t="s">
        <v>236</v>
      </c>
      <c r="K60" s="310"/>
      <c r="L60" s="354" t="s">
        <v>275</v>
      </c>
      <c r="M60" s="302">
        <v>8</v>
      </c>
      <c r="N60" s="365">
        <v>0</v>
      </c>
      <c r="O60" s="75">
        <f t="shared" si="3"/>
        <v>72</v>
      </c>
    </row>
    <row r="61" spans="1:15" s="4" customFormat="1" ht="12.75">
      <c r="A61" s="191" t="s">
        <v>84</v>
      </c>
      <c r="B61" s="162" t="s">
        <v>42</v>
      </c>
      <c r="C61" s="171">
        <v>13</v>
      </c>
      <c r="D61" s="171">
        <v>2.5</v>
      </c>
      <c r="E61" s="192">
        <v>9</v>
      </c>
      <c r="F61" s="193">
        <f>E61*D61*C61</f>
        <v>292.5</v>
      </c>
      <c r="G61" s="193">
        <v>0</v>
      </c>
      <c r="H61" s="194">
        <v>2</v>
      </c>
      <c r="I61" s="165">
        <f t="shared" si="5"/>
        <v>585</v>
      </c>
      <c r="J61" s="160" t="s">
        <v>236</v>
      </c>
      <c r="K61" s="310"/>
      <c r="L61" s="354" t="s">
        <v>275</v>
      </c>
      <c r="M61" s="302">
        <v>8</v>
      </c>
      <c r="N61" s="365">
        <v>0</v>
      </c>
      <c r="O61" s="75">
        <f t="shared" si="3"/>
        <v>585</v>
      </c>
    </row>
    <row r="62" spans="1:15" s="4" customFormat="1" ht="16.5" customHeight="1">
      <c r="A62" s="191" t="s">
        <v>85</v>
      </c>
      <c r="B62" s="162" t="s">
        <v>42</v>
      </c>
      <c r="C62" s="171">
        <v>1</v>
      </c>
      <c r="D62" s="171">
        <v>3</v>
      </c>
      <c r="E62" s="192">
        <v>8</v>
      </c>
      <c r="F62" s="193">
        <f>E62*D62*C62</f>
        <v>24</v>
      </c>
      <c r="G62" s="193">
        <v>16</v>
      </c>
      <c r="H62" s="194">
        <v>2</v>
      </c>
      <c r="I62" s="165">
        <f t="shared" si="5"/>
        <v>80</v>
      </c>
      <c r="J62" s="160" t="s">
        <v>236</v>
      </c>
      <c r="K62" s="310"/>
      <c r="L62" s="354" t="s">
        <v>275</v>
      </c>
      <c r="M62" s="302">
        <v>8</v>
      </c>
      <c r="N62" s="365">
        <v>0</v>
      </c>
      <c r="O62" s="75">
        <f t="shared" si="3"/>
        <v>80</v>
      </c>
    </row>
    <row r="63" spans="1:15" s="4" customFormat="1" ht="12.75">
      <c r="A63" s="195" t="s">
        <v>86</v>
      </c>
      <c r="B63" s="196"/>
      <c r="C63" s="197"/>
      <c r="D63" s="197"/>
      <c r="E63" s="198"/>
      <c r="F63" s="199"/>
      <c r="G63" s="199"/>
      <c r="H63" s="200"/>
      <c r="I63" s="201"/>
      <c r="J63" s="202"/>
      <c r="K63" s="202"/>
      <c r="L63" s="202"/>
      <c r="M63" s="377"/>
      <c r="N63" s="378"/>
      <c r="O63" s="376"/>
    </row>
    <row r="64" spans="1:15" s="4" customFormat="1" ht="12.75">
      <c r="A64" s="191" t="s">
        <v>83</v>
      </c>
      <c r="B64" s="162" t="s">
        <v>42</v>
      </c>
      <c r="C64" s="171">
        <v>2</v>
      </c>
      <c r="D64" s="171">
        <v>2</v>
      </c>
      <c r="E64" s="192">
        <v>9</v>
      </c>
      <c r="F64" s="193">
        <f>E64*D64*C64</f>
        <v>36</v>
      </c>
      <c r="G64" s="193">
        <v>0</v>
      </c>
      <c r="H64" s="194">
        <v>2</v>
      </c>
      <c r="I64" s="165">
        <f t="shared" si="5"/>
        <v>72</v>
      </c>
      <c r="J64" s="160" t="s">
        <v>236</v>
      </c>
      <c r="K64" s="310"/>
      <c r="L64" s="354" t="s">
        <v>275</v>
      </c>
      <c r="M64" s="302">
        <v>8</v>
      </c>
      <c r="N64" s="365">
        <v>0</v>
      </c>
      <c r="O64" s="75">
        <f t="shared" si="3"/>
        <v>72</v>
      </c>
    </row>
    <row r="65" spans="1:15" s="4" customFormat="1" ht="12.75">
      <c r="A65" s="191" t="s">
        <v>87</v>
      </c>
      <c r="B65" s="162" t="s">
        <v>42</v>
      </c>
      <c r="C65" s="171">
        <v>13</v>
      </c>
      <c r="D65" s="171">
        <v>2.5</v>
      </c>
      <c r="E65" s="192">
        <v>9</v>
      </c>
      <c r="F65" s="193">
        <f>E65*D65*C65</f>
        <v>292.5</v>
      </c>
      <c r="G65" s="193">
        <v>0</v>
      </c>
      <c r="H65" s="194">
        <v>2</v>
      </c>
      <c r="I65" s="165">
        <f t="shared" si="5"/>
        <v>585</v>
      </c>
      <c r="J65" s="160" t="s">
        <v>236</v>
      </c>
      <c r="K65" s="310"/>
      <c r="L65" s="354" t="s">
        <v>275</v>
      </c>
      <c r="M65" s="302">
        <v>8</v>
      </c>
      <c r="N65" s="365">
        <v>0</v>
      </c>
      <c r="O65" s="75">
        <f t="shared" si="3"/>
        <v>585</v>
      </c>
    </row>
    <row r="66" spans="1:15" s="4" customFormat="1" ht="12.75">
      <c r="A66" s="195" t="s">
        <v>88</v>
      </c>
      <c r="B66" s="196"/>
      <c r="C66" s="197"/>
      <c r="D66" s="197"/>
      <c r="E66" s="198"/>
      <c r="F66" s="199"/>
      <c r="G66" s="199"/>
      <c r="H66" s="200"/>
      <c r="I66" s="201"/>
      <c r="J66" s="202"/>
      <c r="K66" s="202"/>
      <c r="L66" s="202"/>
      <c r="M66" s="377"/>
      <c r="N66" s="378"/>
      <c r="O66" s="376"/>
    </row>
    <row r="67" spans="1:15" s="4" customFormat="1" ht="12.75">
      <c r="A67" s="323" t="s">
        <v>89</v>
      </c>
      <c r="B67" s="162" t="s">
        <v>42</v>
      </c>
      <c r="C67" s="171">
        <v>8</v>
      </c>
      <c r="D67" s="171">
        <v>3</v>
      </c>
      <c r="E67" s="192">
        <v>8</v>
      </c>
      <c r="F67" s="193">
        <f>E67*D67*C67</f>
        <v>192</v>
      </c>
      <c r="G67" s="193">
        <v>0</v>
      </c>
      <c r="H67" s="194">
        <v>2</v>
      </c>
      <c r="I67" s="165">
        <f t="shared" si="5"/>
        <v>384</v>
      </c>
      <c r="J67" s="160" t="s">
        <v>236</v>
      </c>
      <c r="K67" s="310"/>
      <c r="L67" s="354" t="s">
        <v>275</v>
      </c>
      <c r="M67" s="302">
        <v>8</v>
      </c>
      <c r="N67" s="365">
        <v>0</v>
      </c>
      <c r="O67" s="75">
        <f t="shared" si="3"/>
        <v>384</v>
      </c>
    </row>
    <row r="68" spans="1:15" s="4" customFormat="1" ht="12.75">
      <c r="A68" s="161" t="s">
        <v>90</v>
      </c>
      <c r="B68" s="162" t="s">
        <v>42</v>
      </c>
      <c r="C68" s="171">
        <v>2.5</v>
      </c>
      <c r="D68" s="171">
        <v>2</v>
      </c>
      <c r="E68" s="171">
        <v>8</v>
      </c>
      <c r="F68" s="193">
        <f>E68*D68*C68</f>
        <v>40</v>
      </c>
      <c r="G68" s="193">
        <v>0</v>
      </c>
      <c r="H68" s="194">
        <v>3</v>
      </c>
      <c r="I68" s="165">
        <f t="shared" si="5"/>
        <v>120</v>
      </c>
      <c r="J68" s="160" t="s">
        <v>237</v>
      </c>
      <c r="K68" s="310"/>
      <c r="L68" s="354" t="s">
        <v>275</v>
      </c>
      <c r="M68" s="302">
        <v>8</v>
      </c>
      <c r="N68" s="365">
        <v>0</v>
      </c>
      <c r="O68" s="75">
        <f t="shared" si="3"/>
        <v>120</v>
      </c>
    </row>
    <row r="69" spans="1:15" s="4" customFormat="1" ht="12.75">
      <c r="A69" s="191" t="s">
        <v>91</v>
      </c>
      <c r="B69" s="162" t="s">
        <v>42</v>
      </c>
      <c r="C69" s="171">
        <v>7</v>
      </c>
      <c r="D69" s="171">
        <v>2</v>
      </c>
      <c r="E69" s="192">
        <v>8</v>
      </c>
      <c r="F69" s="193">
        <f>E69*D69*C69</f>
        <v>112</v>
      </c>
      <c r="G69" s="193">
        <v>0</v>
      </c>
      <c r="H69" s="194">
        <v>4</v>
      </c>
      <c r="I69" s="165">
        <f t="shared" si="5"/>
        <v>448</v>
      </c>
      <c r="J69" s="160" t="s">
        <v>238</v>
      </c>
      <c r="K69" s="310"/>
      <c r="L69" s="354" t="s">
        <v>275</v>
      </c>
      <c r="M69" s="302">
        <v>8</v>
      </c>
      <c r="N69" s="365">
        <v>0</v>
      </c>
      <c r="O69" s="75">
        <f t="shared" si="3"/>
        <v>448</v>
      </c>
    </row>
    <row r="70" spans="1:15" s="4" customFormat="1" ht="12.75">
      <c r="A70" s="203" t="s">
        <v>92</v>
      </c>
      <c r="B70" s="204"/>
      <c r="C70" s="197"/>
      <c r="D70" s="197"/>
      <c r="E70" s="198"/>
      <c r="F70" s="199"/>
      <c r="G70" s="199"/>
      <c r="H70" s="198"/>
      <c r="I70" s="205"/>
      <c r="J70" s="202"/>
      <c r="K70" s="310"/>
      <c r="L70" s="376"/>
      <c r="M70" s="377"/>
      <c r="N70" s="378"/>
      <c r="O70" s="376"/>
    </row>
    <row r="71" spans="1:15" s="4" customFormat="1" ht="13.5" thickBot="1">
      <c r="A71" s="206" t="s">
        <v>93</v>
      </c>
      <c r="B71" s="135" t="s">
        <v>42</v>
      </c>
      <c r="C71" s="207">
        <v>3</v>
      </c>
      <c r="D71" s="207">
        <v>3</v>
      </c>
      <c r="E71" s="207">
        <v>8</v>
      </c>
      <c r="F71" s="208">
        <f>E71*D71*C71</f>
        <v>72</v>
      </c>
      <c r="G71" s="207">
        <v>0</v>
      </c>
      <c r="H71" s="209">
        <v>8</v>
      </c>
      <c r="I71" s="165">
        <f>H71*(F71+G71)</f>
        <v>576</v>
      </c>
      <c r="J71" s="160"/>
      <c r="K71" s="310"/>
      <c r="L71" s="354" t="s">
        <v>275</v>
      </c>
      <c r="M71" s="51"/>
      <c r="N71" s="365">
        <v>0</v>
      </c>
      <c r="O71" s="75">
        <f t="shared" si="3"/>
        <v>576</v>
      </c>
    </row>
    <row r="72" spans="1:15" s="4" customFormat="1" ht="13.5" thickBot="1">
      <c r="A72" s="210"/>
      <c r="B72" s="138"/>
      <c r="C72" s="117"/>
      <c r="D72" s="122"/>
      <c r="E72" s="122"/>
      <c r="F72" s="122"/>
      <c r="G72" s="122"/>
      <c r="H72" s="122"/>
      <c r="I72" s="388">
        <f>SUM(I51:I71)</f>
        <v>3529</v>
      </c>
      <c r="J72" s="389" t="s">
        <v>173</v>
      </c>
      <c r="K72" s="391"/>
      <c r="L72" s="391"/>
      <c r="M72" s="393"/>
      <c r="N72" s="394"/>
      <c r="O72" s="390">
        <f>SUM(O51:O71)</f>
        <v>3529</v>
      </c>
    </row>
    <row r="73" spans="1:14" s="143" customFormat="1" ht="13.5" thickBot="1">
      <c r="A73" s="68"/>
      <c r="B73" s="60"/>
      <c r="C73" s="56"/>
      <c r="D73" s="56"/>
      <c r="E73" s="56"/>
      <c r="F73" s="56"/>
      <c r="G73" s="56"/>
      <c r="H73" s="56"/>
      <c r="I73" s="57"/>
      <c r="J73" s="56"/>
      <c r="K73" s="310"/>
      <c r="M73" s="375"/>
      <c r="N73" s="363"/>
    </row>
    <row r="74" spans="1:14" s="143" customFormat="1" ht="12.75">
      <c r="A74" s="139" t="s">
        <v>239</v>
      </c>
      <c r="B74" s="178"/>
      <c r="C74" s="140" t="s">
        <v>44</v>
      </c>
      <c r="D74" s="140" t="s">
        <v>45</v>
      </c>
      <c r="E74" s="140" t="s">
        <v>46</v>
      </c>
      <c r="F74" s="140" t="s">
        <v>46</v>
      </c>
      <c r="G74" s="141" t="s">
        <v>47</v>
      </c>
      <c r="H74" s="140" t="s">
        <v>45</v>
      </c>
      <c r="I74" s="142" t="s">
        <v>44</v>
      </c>
      <c r="J74" s="140"/>
      <c r="K74" s="310"/>
      <c r="M74" s="375"/>
      <c r="N74" s="363"/>
    </row>
    <row r="75" spans="1:14" s="143" customFormat="1" ht="12.75">
      <c r="A75" s="144"/>
      <c r="B75" s="145" t="s">
        <v>48</v>
      </c>
      <c r="C75" s="146" t="s">
        <v>49</v>
      </c>
      <c r="D75" s="146" t="s">
        <v>50</v>
      </c>
      <c r="E75" s="146" t="s">
        <v>51</v>
      </c>
      <c r="F75" s="146" t="s">
        <v>51</v>
      </c>
      <c r="G75" s="147" t="s">
        <v>52</v>
      </c>
      <c r="H75" s="146" t="s">
        <v>53</v>
      </c>
      <c r="I75" s="148" t="s">
        <v>54</v>
      </c>
      <c r="J75" s="146" t="s">
        <v>55</v>
      </c>
      <c r="K75" s="310"/>
      <c r="M75" s="375"/>
      <c r="N75" s="363"/>
    </row>
    <row r="76" spans="1:14" s="143" customFormat="1" ht="13.5" thickBot="1">
      <c r="A76" s="149" t="s">
        <v>36</v>
      </c>
      <c r="B76" s="149"/>
      <c r="C76" s="150"/>
      <c r="D76" s="150" t="s">
        <v>56</v>
      </c>
      <c r="E76" s="150" t="s">
        <v>57</v>
      </c>
      <c r="F76" s="150" t="s">
        <v>168</v>
      </c>
      <c r="G76" s="151" t="s">
        <v>58</v>
      </c>
      <c r="H76" s="150" t="s">
        <v>94</v>
      </c>
      <c r="I76" s="152" t="s">
        <v>73</v>
      </c>
      <c r="J76" s="150"/>
      <c r="K76" s="310"/>
      <c r="M76" s="375"/>
      <c r="N76" s="363"/>
    </row>
    <row r="77" spans="1:14" s="94" customFormat="1" ht="12.75">
      <c r="A77" s="211" t="s">
        <v>95</v>
      </c>
      <c r="B77" s="212"/>
      <c r="C77" s="181"/>
      <c r="D77" s="181"/>
      <c r="E77" s="181"/>
      <c r="F77" s="213"/>
      <c r="G77" s="213"/>
      <c r="H77" s="213"/>
      <c r="I77" s="214"/>
      <c r="J77" s="181"/>
      <c r="K77" s="310"/>
      <c r="M77" s="302"/>
      <c r="N77" s="358"/>
    </row>
    <row r="78" spans="1:15" ht="12.75">
      <c r="A78" s="161" t="s">
        <v>175</v>
      </c>
      <c r="B78" s="162" t="s">
        <v>42</v>
      </c>
      <c r="C78" s="215">
        <v>4</v>
      </c>
      <c r="D78" s="215">
        <v>1</v>
      </c>
      <c r="E78" s="215">
        <v>8</v>
      </c>
      <c r="F78" s="172">
        <f aca="true" t="shared" si="6" ref="F78:F84">E78*D78*C78</f>
        <v>32</v>
      </c>
      <c r="G78" s="216">
        <v>0</v>
      </c>
      <c r="H78" s="216">
        <v>2</v>
      </c>
      <c r="I78" s="165">
        <f aca="true" t="shared" si="7" ref="I78:I96">H78*(F78+G78)</f>
        <v>64</v>
      </c>
      <c r="J78" s="160" t="s">
        <v>236</v>
      </c>
      <c r="K78" s="310"/>
      <c r="L78" s="354" t="s">
        <v>275</v>
      </c>
      <c r="M78" s="302">
        <v>8</v>
      </c>
      <c r="N78" s="365">
        <v>0</v>
      </c>
      <c r="O78" s="75">
        <f aca="true" t="shared" si="8" ref="O78:O96">I78</f>
        <v>64</v>
      </c>
    </row>
    <row r="79" spans="1:15" ht="12.75">
      <c r="A79" s="161" t="s">
        <v>97</v>
      </c>
      <c r="B79" s="162" t="s">
        <v>42</v>
      </c>
      <c r="C79" s="171">
        <v>13</v>
      </c>
      <c r="D79" s="171">
        <v>2.5</v>
      </c>
      <c r="E79" s="171">
        <v>8</v>
      </c>
      <c r="F79" s="172">
        <f t="shared" si="6"/>
        <v>260</v>
      </c>
      <c r="G79" s="172">
        <v>0</v>
      </c>
      <c r="H79" s="172">
        <v>4</v>
      </c>
      <c r="I79" s="165">
        <f t="shared" si="7"/>
        <v>1040</v>
      </c>
      <c r="J79" s="160" t="s">
        <v>240</v>
      </c>
      <c r="K79" s="310"/>
      <c r="L79" s="354" t="s">
        <v>275</v>
      </c>
      <c r="M79" s="302">
        <v>8</v>
      </c>
      <c r="N79" s="365">
        <v>0</v>
      </c>
      <c r="O79" s="75">
        <f t="shared" si="8"/>
        <v>1040</v>
      </c>
    </row>
    <row r="80" spans="1:15" ht="12.75">
      <c r="A80" s="217" t="s">
        <v>98</v>
      </c>
      <c r="B80" s="162" t="s">
        <v>42</v>
      </c>
      <c r="C80" s="162">
        <v>3</v>
      </c>
      <c r="D80" s="162">
        <v>2</v>
      </c>
      <c r="E80" s="218">
        <v>8</v>
      </c>
      <c r="F80" s="172">
        <f t="shared" si="6"/>
        <v>48</v>
      </c>
      <c r="G80" s="219">
        <v>0</v>
      </c>
      <c r="H80" s="172">
        <v>4</v>
      </c>
      <c r="I80" s="165">
        <f t="shared" si="7"/>
        <v>192</v>
      </c>
      <c r="J80" s="160" t="s">
        <v>240</v>
      </c>
      <c r="K80" s="310"/>
      <c r="L80" s="354" t="s">
        <v>275</v>
      </c>
      <c r="M80" s="302">
        <v>8</v>
      </c>
      <c r="N80" s="365">
        <v>0</v>
      </c>
      <c r="O80" s="75">
        <f t="shared" si="8"/>
        <v>192</v>
      </c>
    </row>
    <row r="81" spans="1:15" s="94" customFormat="1" ht="12.75">
      <c r="A81" s="217" t="s">
        <v>99</v>
      </c>
      <c r="B81" s="162" t="s">
        <v>42</v>
      </c>
      <c r="C81" s="162">
        <v>3</v>
      </c>
      <c r="D81" s="162">
        <v>2</v>
      </c>
      <c r="E81" s="218">
        <v>8</v>
      </c>
      <c r="F81" s="172">
        <f t="shared" si="6"/>
        <v>48</v>
      </c>
      <c r="G81" s="219">
        <v>0</v>
      </c>
      <c r="H81" s="172">
        <v>4</v>
      </c>
      <c r="I81" s="165">
        <f t="shared" si="7"/>
        <v>192</v>
      </c>
      <c r="J81" s="160" t="s">
        <v>240</v>
      </c>
      <c r="K81" s="310"/>
      <c r="L81" s="354" t="s">
        <v>275</v>
      </c>
      <c r="M81" s="302">
        <v>8</v>
      </c>
      <c r="N81" s="365">
        <v>0</v>
      </c>
      <c r="O81" s="75">
        <f t="shared" si="8"/>
        <v>192</v>
      </c>
    </row>
    <row r="82" spans="1:15" s="94" customFormat="1" ht="12.75">
      <c r="A82" s="220" t="s">
        <v>100</v>
      </c>
      <c r="B82" s="162" t="s">
        <v>42</v>
      </c>
      <c r="C82" s="162">
        <v>2</v>
      </c>
      <c r="D82" s="162">
        <v>1</v>
      </c>
      <c r="E82" s="218">
        <v>8</v>
      </c>
      <c r="F82" s="172">
        <f t="shared" si="6"/>
        <v>16</v>
      </c>
      <c r="G82" s="219">
        <v>0</v>
      </c>
      <c r="H82" s="172">
        <v>4</v>
      </c>
      <c r="I82" s="165">
        <f t="shared" si="7"/>
        <v>64</v>
      </c>
      <c r="J82" s="160" t="s">
        <v>240</v>
      </c>
      <c r="K82" s="310"/>
      <c r="L82" s="354" t="s">
        <v>275</v>
      </c>
      <c r="M82" s="302">
        <v>8</v>
      </c>
      <c r="N82" s="365">
        <v>0</v>
      </c>
      <c r="O82" s="75">
        <f t="shared" si="8"/>
        <v>64</v>
      </c>
    </row>
    <row r="83" spans="1:15" s="94" customFormat="1" ht="12.75">
      <c r="A83" s="161" t="s">
        <v>101</v>
      </c>
      <c r="B83" s="162" t="s">
        <v>42</v>
      </c>
      <c r="C83" s="171">
        <v>2</v>
      </c>
      <c r="D83" s="171">
        <v>2</v>
      </c>
      <c r="E83" s="171">
        <v>8</v>
      </c>
      <c r="F83" s="172">
        <f t="shared" si="6"/>
        <v>32</v>
      </c>
      <c r="G83" s="171">
        <v>0</v>
      </c>
      <c r="H83" s="172">
        <v>4</v>
      </c>
      <c r="I83" s="165">
        <f t="shared" si="7"/>
        <v>128</v>
      </c>
      <c r="J83" s="160" t="s">
        <v>240</v>
      </c>
      <c r="K83" s="310"/>
      <c r="L83" s="354" t="s">
        <v>275</v>
      </c>
      <c r="M83" s="302">
        <v>8</v>
      </c>
      <c r="N83" s="365">
        <v>0</v>
      </c>
      <c r="O83" s="75">
        <f t="shared" si="8"/>
        <v>128</v>
      </c>
    </row>
    <row r="84" spans="1:15" s="94" customFormat="1" ht="12.75">
      <c r="A84" s="191" t="s">
        <v>102</v>
      </c>
      <c r="B84" s="162" t="s">
        <v>42</v>
      </c>
      <c r="C84" s="171">
        <v>1</v>
      </c>
      <c r="D84" s="171">
        <v>2</v>
      </c>
      <c r="E84" s="171">
        <v>8</v>
      </c>
      <c r="F84" s="172">
        <f t="shared" si="6"/>
        <v>16</v>
      </c>
      <c r="G84" s="171">
        <v>0</v>
      </c>
      <c r="H84" s="172">
        <v>4</v>
      </c>
      <c r="I84" s="165">
        <f t="shared" si="7"/>
        <v>64</v>
      </c>
      <c r="J84" s="160" t="s">
        <v>240</v>
      </c>
      <c r="K84" s="310"/>
      <c r="L84" s="354" t="s">
        <v>275</v>
      </c>
      <c r="M84" s="302">
        <v>8</v>
      </c>
      <c r="N84" s="365">
        <v>0</v>
      </c>
      <c r="O84" s="75">
        <f t="shared" si="8"/>
        <v>64</v>
      </c>
    </row>
    <row r="85" spans="1:15" s="94" customFormat="1" ht="12.75">
      <c r="A85" s="221" t="s">
        <v>103</v>
      </c>
      <c r="B85" s="222"/>
      <c r="C85" s="197"/>
      <c r="D85" s="197"/>
      <c r="E85" s="197"/>
      <c r="F85" s="204"/>
      <c r="G85" s="204"/>
      <c r="H85" s="204"/>
      <c r="I85" s="201"/>
      <c r="J85" s="202"/>
      <c r="K85" s="202"/>
      <c r="L85" s="202"/>
      <c r="M85" s="377"/>
      <c r="N85" s="385"/>
      <c r="O85" s="384"/>
    </row>
    <row r="86" spans="1:15" s="94" customFormat="1" ht="12.75">
      <c r="A86" s="161" t="s">
        <v>104</v>
      </c>
      <c r="B86" s="162" t="s">
        <v>42</v>
      </c>
      <c r="C86" s="171">
        <v>1</v>
      </c>
      <c r="D86" s="171">
        <v>2</v>
      </c>
      <c r="E86" s="171">
        <v>8</v>
      </c>
      <c r="F86" s="172">
        <f>E86*D86*C86</f>
        <v>16</v>
      </c>
      <c r="G86" s="172">
        <v>0</v>
      </c>
      <c r="H86" s="172">
        <v>4</v>
      </c>
      <c r="I86" s="165">
        <f t="shared" si="7"/>
        <v>64</v>
      </c>
      <c r="J86" s="160" t="s">
        <v>240</v>
      </c>
      <c r="K86" s="310"/>
      <c r="L86" s="354" t="s">
        <v>275</v>
      </c>
      <c r="M86" s="302">
        <v>8</v>
      </c>
      <c r="N86" s="365">
        <v>0</v>
      </c>
      <c r="O86" s="75">
        <f t="shared" si="8"/>
        <v>64</v>
      </c>
    </row>
    <row r="87" spans="1:15" s="94" customFormat="1" ht="12.75">
      <c r="A87" s="161" t="s">
        <v>105</v>
      </c>
      <c r="B87" s="162" t="s">
        <v>42</v>
      </c>
      <c r="C87" s="171">
        <v>0.5</v>
      </c>
      <c r="D87" s="171">
        <v>2</v>
      </c>
      <c r="E87" s="171">
        <v>8</v>
      </c>
      <c r="F87" s="172">
        <f>E87*D87*C87</f>
        <v>8</v>
      </c>
      <c r="G87" s="172">
        <v>0</v>
      </c>
      <c r="H87" s="172">
        <v>4</v>
      </c>
      <c r="I87" s="165">
        <f t="shared" si="7"/>
        <v>32</v>
      </c>
      <c r="J87" s="160" t="s">
        <v>240</v>
      </c>
      <c r="K87" s="310"/>
      <c r="L87" s="354" t="s">
        <v>275</v>
      </c>
      <c r="M87" s="302">
        <v>8</v>
      </c>
      <c r="N87" s="365">
        <v>0</v>
      </c>
      <c r="O87" s="75">
        <f t="shared" si="8"/>
        <v>32</v>
      </c>
    </row>
    <row r="88" spans="1:15" s="94" customFormat="1" ht="12.75">
      <c r="A88" s="221" t="s">
        <v>106</v>
      </c>
      <c r="B88" s="222"/>
      <c r="C88" s="223"/>
      <c r="D88" s="197"/>
      <c r="E88" s="197"/>
      <c r="F88" s="204"/>
      <c r="G88" s="204"/>
      <c r="H88" s="204"/>
      <c r="I88" s="201"/>
      <c r="J88" s="202"/>
      <c r="K88" s="202"/>
      <c r="L88" s="202"/>
      <c r="M88" s="377"/>
      <c r="N88" s="385"/>
      <c r="O88" s="384"/>
    </row>
    <row r="89" spans="1:15" s="94" customFormat="1" ht="12.75">
      <c r="A89" s="224" t="s">
        <v>176</v>
      </c>
      <c r="B89" s="162" t="s">
        <v>42</v>
      </c>
      <c r="C89" s="171">
        <v>1</v>
      </c>
      <c r="D89" s="171">
        <v>1</v>
      </c>
      <c r="E89" s="172">
        <v>8</v>
      </c>
      <c r="F89" s="172">
        <f aca="true" t="shared" si="9" ref="F89:F96">E89*D89*C89</f>
        <v>8</v>
      </c>
      <c r="G89" s="172">
        <v>0</v>
      </c>
      <c r="H89" s="172">
        <v>4</v>
      </c>
      <c r="I89" s="165">
        <f t="shared" si="7"/>
        <v>32</v>
      </c>
      <c r="J89" s="160" t="s">
        <v>240</v>
      </c>
      <c r="K89" s="310"/>
      <c r="L89" s="354" t="s">
        <v>275</v>
      </c>
      <c r="M89" s="302">
        <v>8</v>
      </c>
      <c r="N89" s="365">
        <v>0</v>
      </c>
      <c r="O89" s="75">
        <f t="shared" si="8"/>
        <v>32</v>
      </c>
    </row>
    <row r="90" spans="1:15" s="94" customFormat="1" ht="12.75">
      <c r="A90" s="224" t="s">
        <v>177</v>
      </c>
      <c r="B90" s="162" t="s">
        <v>42</v>
      </c>
      <c r="C90" s="171">
        <v>0.5</v>
      </c>
      <c r="D90" s="171">
        <v>1</v>
      </c>
      <c r="E90" s="172">
        <v>8</v>
      </c>
      <c r="F90" s="172">
        <f t="shared" si="9"/>
        <v>4</v>
      </c>
      <c r="G90" s="172">
        <v>0</v>
      </c>
      <c r="H90" s="172">
        <v>4</v>
      </c>
      <c r="I90" s="165">
        <f t="shared" si="7"/>
        <v>16</v>
      </c>
      <c r="J90" s="160" t="s">
        <v>240</v>
      </c>
      <c r="K90" s="310"/>
      <c r="L90" s="354" t="s">
        <v>275</v>
      </c>
      <c r="M90" s="302">
        <v>8</v>
      </c>
      <c r="N90" s="365">
        <v>0</v>
      </c>
      <c r="O90" s="75">
        <f t="shared" si="8"/>
        <v>16</v>
      </c>
    </row>
    <row r="91" spans="1:15" s="94" customFormat="1" ht="12.75">
      <c r="A91" s="224" t="s">
        <v>107</v>
      </c>
      <c r="B91" s="162" t="s">
        <v>42</v>
      </c>
      <c r="C91" s="171">
        <v>1</v>
      </c>
      <c r="D91" s="171">
        <v>2</v>
      </c>
      <c r="E91" s="172">
        <v>8</v>
      </c>
      <c r="F91" s="172">
        <f t="shared" si="9"/>
        <v>16</v>
      </c>
      <c r="G91" s="172">
        <v>0</v>
      </c>
      <c r="H91" s="172">
        <v>4</v>
      </c>
      <c r="I91" s="165">
        <f t="shared" si="7"/>
        <v>64</v>
      </c>
      <c r="J91" s="160" t="s">
        <v>240</v>
      </c>
      <c r="K91" s="310"/>
      <c r="L91" s="354" t="s">
        <v>275</v>
      </c>
      <c r="M91" s="302">
        <v>8</v>
      </c>
      <c r="N91" s="365">
        <v>0</v>
      </c>
      <c r="O91" s="75">
        <f t="shared" si="8"/>
        <v>64</v>
      </c>
    </row>
    <row r="92" spans="1:15" s="94" customFormat="1" ht="12.75">
      <c r="A92" s="224" t="s">
        <v>108</v>
      </c>
      <c r="B92" s="162" t="s">
        <v>42</v>
      </c>
      <c r="C92" s="171">
        <v>1</v>
      </c>
      <c r="D92" s="171">
        <v>1</v>
      </c>
      <c r="E92" s="172">
        <v>8</v>
      </c>
      <c r="F92" s="172">
        <f t="shared" si="9"/>
        <v>8</v>
      </c>
      <c r="G92" s="172">
        <v>0</v>
      </c>
      <c r="H92" s="172">
        <v>4</v>
      </c>
      <c r="I92" s="165">
        <f t="shared" si="7"/>
        <v>32</v>
      </c>
      <c r="J92" s="160" t="s">
        <v>240</v>
      </c>
      <c r="K92" s="310"/>
      <c r="L92" s="354" t="s">
        <v>275</v>
      </c>
      <c r="M92" s="302">
        <v>8</v>
      </c>
      <c r="N92" s="365">
        <v>0</v>
      </c>
      <c r="O92" s="75">
        <f t="shared" si="8"/>
        <v>32</v>
      </c>
    </row>
    <row r="93" spans="1:15" s="94" customFormat="1" ht="12.75">
      <c r="A93" s="224" t="s">
        <v>109</v>
      </c>
      <c r="B93" s="162" t="s">
        <v>42</v>
      </c>
      <c r="C93" s="171">
        <v>1</v>
      </c>
      <c r="D93" s="171">
        <v>2</v>
      </c>
      <c r="E93" s="172">
        <v>8</v>
      </c>
      <c r="F93" s="172">
        <f t="shared" si="9"/>
        <v>16</v>
      </c>
      <c r="G93" s="172">
        <v>0</v>
      </c>
      <c r="H93" s="172">
        <v>4</v>
      </c>
      <c r="I93" s="165">
        <f t="shared" si="7"/>
        <v>64</v>
      </c>
      <c r="J93" s="160" t="s">
        <v>240</v>
      </c>
      <c r="K93" s="310"/>
      <c r="L93" s="354" t="s">
        <v>275</v>
      </c>
      <c r="M93" s="302">
        <v>8</v>
      </c>
      <c r="N93" s="365">
        <v>0</v>
      </c>
      <c r="O93" s="75">
        <f t="shared" si="8"/>
        <v>64</v>
      </c>
    </row>
    <row r="94" spans="1:15" ht="12.75">
      <c r="A94" s="161" t="s">
        <v>110</v>
      </c>
      <c r="B94" s="162" t="s">
        <v>42</v>
      </c>
      <c r="C94" s="171">
        <v>5</v>
      </c>
      <c r="D94" s="171">
        <v>2</v>
      </c>
      <c r="E94" s="172">
        <v>8</v>
      </c>
      <c r="F94" s="172">
        <f t="shared" si="9"/>
        <v>80</v>
      </c>
      <c r="G94" s="172">
        <v>0</v>
      </c>
      <c r="H94" s="172">
        <v>4</v>
      </c>
      <c r="I94" s="165">
        <f t="shared" si="7"/>
        <v>320</v>
      </c>
      <c r="J94" s="160" t="s">
        <v>240</v>
      </c>
      <c r="K94" s="310"/>
      <c r="L94" s="354" t="s">
        <v>275</v>
      </c>
      <c r="M94" s="302">
        <v>8</v>
      </c>
      <c r="N94" s="365">
        <v>0</v>
      </c>
      <c r="O94" s="75">
        <f t="shared" si="8"/>
        <v>320</v>
      </c>
    </row>
    <row r="95" spans="1:15" ht="12.75">
      <c r="A95" s="161" t="s">
        <v>111</v>
      </c>
      <c r="B95" s="162" t="s">
        <v>42</v>
      </c>
      <c r="C95" s="171">
        <v>2</v>
      </c>
      <c r="D95" s="171">
        <v>3</v>
      </c>
      <c r="E95" s="172">
        <v>8</v>
      </c>
      <c r="F95" s="172">
        <f t="shared" si="9"/>
        <v>48</v>
      </c>
      <c r="G95" s="172">
        <v>0</v>
      </c>
      <c r="H95" s="172">
        <v>4</v>
      </c>
      <c r="I95" s="165">
        <f t="shared" si="7"/>
        <v>192</v>
      </c>
      <c r="J95" s="160" t="s">
        <v>240</v>
      </c>
      <c r="K95" s="310"/>
      <c r="L95" s="354" t="s">
        <v>275</v>
      </c>
      <c r="M95" s="302">
        <v>8</v>
      </c>
      <c r="N95" s="365">
        <v>0</v>
      </c>
      <c r="O95" s="75">
        <f t="shared" si="8"/>
        <v>192</v>
      </c>
    </row>
    <row r="96" spans="1:15" s="94" customFormat="1" ht="13.5" thickBot="1">
      <c r="A96" s="225" t="s">
        <v>112</v>
      </c>
      <c r="B96" s="135" t="s">
        <v>42</v>
      </c>
      <c r="C96" s="135">
        <v>3</v>
      </c>
      <c r="D96" s="226">
        <v>3</v>
      </c>
      <c r="E96" s="227">
        <v>8</v>
      </c>
      <c r="F96" s="228">
        <f t="shared" si="9"/>
        <v>72</v>
      </c>
      <c r="G96" s="228">
        <v>0</v>
      </c>
      <c r="H96" s="226">
        <v>4</v>
      </c>
      <c r="I96" s="334">
        <f t="shared" si="7"/>
        <v>288</v>
      </c>
      <c r="J96" s="335" t="s">
        <v>240</v>
      </c>
      <c r="K96" s="310"/>
      <c r="L96" s="354" t="s">
        <v>275</v>
      </c>
      <c r="M96" s="302">
        <v>8</v>
      </c>
      <c r="N96" s="365">
        <v>0</v>
      </c>
      <c r="O96" s="75">
        <f t="shared" si="8"/>
        <v>288</v>
      </c>
    </row>
    <row r="97" spans="1:15" s="94" customFormat="1" ht="13.5" thickBot="1">
      <c r="A97" s="333"/>
      <c r="B97" s="137"/>
      <c r="C97" s="137"/>
      <c r="D97" s="122"/>
      <c r="E97" s="137"/>
      <c r="F97" s="122"/>
      <c r="G97" s="122"/>
      <c r="H97" s="122"/>
      <c r="I97" s="388">
        <f>SUM(I78:I96)</f>
        <v>2848</v>
      </c>
      <c r="J97" s="392" t="s">
        <v>265</v>
      </c>
      <c r="K97" s="391"/>
      <c r="L97" s="395"/>
      <c r="M97" s="393"/>
      <c r="N97" s="396"/>
      <c r="O97" s="390">
        <f>SUM(O78:O96)</f>
        <v>2848</v>
      </c>
    </row>
    <row r="98" spans="1:14" s="143" customFormat="1" ht="13.5" thickBot="1">
      <c r="A98" s="68"/>
      <c r="B98" s="60"/>
      <c r="C98" s="56"/>
      <c r="D98" s="56"/>
      <c r="E98" s="56"/>
      <c r="F98" s="56"/>
      <c r="G98" s="56"/>
      <c r="H98" s="56"/>
      <c r="I98" s="306"/>
      <c r="J98" s="94"/>
      <c r="K98" s="310"/>
      <c r="M98" s="375"/>
      <c r="N98" s="363"/>
    </row>
    <row r="99" spans="1:14" s="94" customFormat="1" ht="12.75">
      <c r="A99" s="139" t="s">
        <v>113</v>
      </c>
      <c r="B99" s="178"/>
      <c r="C99" s="140" t="s">
        <v>44</v>
      </c>
      <c r="D99" s="140" t="s">
        <v>45</v>
      </c>
      <c r="E99" s="140" t="s">
        <v>46</v>
      </c>
      <c r="F99" s="140" t="s">
        <v>46</v>
      </c>
      <c r="G99" s="141" t="s">
        <v>47</v>
      </c>
      <c r="H99" s="140" t="s">
        <v>45</v>
      </c>
      <c r="I99" s="142" t="s">
        <v>44</v>
      </c>
      <c r="J99" s="140"/>
      <c r="K99" s="310"/>
      <c r="M99" s="302"/>
      <c r="N99" s="358"/>
    </row>
    <row r="100" spans="1:14" s="94" customFormat="1" ht="12.75">
      <c r="A100" s="144"/>
      <c r="B100" s="145" t="s">
        <v>48</v>
      </c>
      <c r="C100" s="146" t="s">
        <v>114</v>
      </c>
      <c r="D100" s="146" t="s">
        <v>50</v>
      </c>
      <c r="E100" s="146" t="s">
        <v>51</v>
      </c>
      <c r="F100" s="146" t="s">
        <v>51</v>
      </c>
      <c r="G100" s="147" t="s">
        <v>52</v>
      </c>
      <c r="H100" s="146" t="s">
        <v>53</v>
      </c>
      <c r="I100" s="148" t="s">
        <v>54</v>
      </c>
      <c r="J100" s="146" t="s">
        <v>55</v>
      </c>
      <c r="K100" s="310"/>
      <c r="M100" s="302"/>
      <c r="N100" s="358"/>
    </row>
    <row r="101" spans="1:14" s="94" customFormat="1" ht="13.5" thickBot="1">
      <c r="A101" s="149" t="s">
        <v>36</v>
      </c>
      <c r="B101" s="149"/>
      <c r="C101" s="150"/>
      <c r="D101" s="150" t="s">
        <v>56</v>
      </c>
      <c r="E101" s="150" t="s">
        <v>57</v>
      </c>
      <c r="F101" s="150" t="s">
        <v>168</v>
      </c>
      <c r="G101" s="151" t="s">
        <v>58</v>
      </c>
      <c r="H101" s="150" t="s">
        <v>94</v>
      </c>
      <c r="I101" s="152"/>
      <c r="J101" s="150"/>
      <c r="K101" s="310"/>
      <c r="M101" s="302"/>
      <c r="N101" s="358"/>
    </row>
    <row r="102" spans="1:15" s="94" customFormat="1" ht="12.75">
      <c r="A102" s="203" t="s">
        <v>115</v>
      </c>
      <c r="B102" s="222"/>
      <c r="C102" s="223"/>
      <c r="D102" s="223"/>
      <c r="E102" s="197"/>
      <c r="F102" s="204"/>
      <c r="G102" s="204"/>
      <c r="H102" s="204"/>
      <c r="I102" s="201"/>
      <c r="J102" s="197"/>
      <c r="K102" s="376"/>
      <c r="L102" s="384"/>
      <c r="M102" s="377"/>
      <c r="N102" s="385"/>
      <c r="O102" s="384"/>
    </row>
    <row r="103" spans="1:15" s="94" customFormat="1" ht="12.75">
      <c r="A103" s="161" t="s">
        <v>178</v>
      </c>
      <c r="B103" s="162" t="s">
        <v>42</v>
      </c>
      <c r="C103" s="171">
        <v>0.5</v>
      </c>
      <c r="D103" s="171">
        <v>2</v>
      </c>
      <c r="E103" s="171">
        <v>8</v>
      </c>
      <c r="F103" s="172">
        <f>E103*D103*C103</f>
        <v>8</v>
      </c>
      <c r="G103" s="172">
        <v>0</v>
      </c>
      <c r="H103" s="172">
        <v>4</v>
      </c>
      <c r="I103" s="185">
        <f>H103*(F103+G103)</f>
        <v>32</v>
      </c>
      <c r="J103" s="160" t="s">
        <v>240</v>
      </c>
      <c r="K103" s="310"/>
      <c r="L103" s="354" t="s">
        <v>275</v>
      </c>
      <c r="M103" s="302">
        <v>8</v>
      </c>
      <c r="N103" s="365">
        <v>0</v>
      </c>
      <c r="O103" s="75">
        <f>I103</f>
        <v>32</v>
      </c>
    </row>
    <row r="104" spans="1:15" s="94" customFormat="1" ht="12.75">
      <c r="A104" s="161" t="s">
        <v>116</v>
      </c>
      <c r="B104" s="162" t="s">
        <v>42</v>
      </c>
      <c r="C104" s="171">
        <v>1</v>
      </c>
      <c r="D104" s="171">
        <v>3</v>
      </c>
      <c r="E104" s="171">
        <v>8</v>
      </c>
      <c r="F104" s="172">
        <f>E104*D104*C104</f>
        <v>24</v>
      </c>
      <c r="G104" s="172">
        <v>16</v>
      </c>
      <c r="H104" s="172">
        <v>4</v>
      </c>
      <c r="I104" s="185">
        <f>H104*(F104+G104)</f>
        <v>160</v>
      </c>
      <c r="J104" s="160" t="s">
        <v>240</v>
      </c>
      <c r="K104" s="310"/>
      <c r="L104" s="354" t="s">
        <v>275</v>
      </c>
      <c r="M104" s="302">
        <v>8</v>
      </c>
      <c r="N104" s="365">
        <v>0</v>
      </c>
      <c r="O104" s="75">
        <f>I104</f>
        <v>160</v>
      </c>
    </row>
    <row r="105" spans="1:15" s="94" customFormat="1" ht="12.75">
      <c r="A105" s="161" t="s">
        <v>179</v>
      </c>
      <c r="B105" s="156" t="s">
        <v>42</v>
      </c>
      <c r="C105" s="187">
        <v>3</v>
      </c>
      <c r="D105" s="187">
        <v>3</v>
      </c>
      <c r="E105" s="187">
        <v>8</v>
      </c>
      <c r="F105" s="187">
        <f>E105*D105*C105</f>
        <v>72</v>
      </c>
      <c r="G105" s="229">
        <v>0</v>
      </c>
      <c r="H105" s="172">
        <v>4</v>
      </c>
      <c r="I105" s="230">
        <f>H105*(F105+G105)</f>
        <v>288</v>
      </c>
      <c r="J105" s="160" t="s">
        <v>240</v>
      </c>
      <c r="K105" s="310"/>
      <c r="L105" s="354" t="s">
        <v>275</v>
      </c>
      <c r="M105" s="302">
        <v>8</v>
      </c>
      <c r="N105" s="365">
        <v>0</v>
      </c>
      <c r="O105" s="75">
        <f>I105</f>
        <v>288</v>
      </c>
    </row>
    <row r="106" spans="1:15" s="94" customFormat="1" ht="12.75">
      <c r="A106" s="161" t="s">
        <v>117</v>
      </c>
      <c r="B106" s="162" t="s">
        <v>42</v>
      </c>
      <c r="C106" s="171">
        <v>2</v>
      </c>
      <c r="D106" s="171">
        <v>3</v>
      </c>
      <c r="E106" s="172">
        <v>10</v>
      </c>
      <c r="F106" s="172">
        <f>E106*D106*C106</f>
        <v>60</v>
      </c>
      <c r="G106" s="172">
        <v>0</v>
      </c>
      <c r="H106" s="172">
        <v>4</v>
      </c>
      <c r="I106" s="165">
        <f>H106*(F106+G106)</f>
        <v>240</v>
      </c>
      <c r="J106" s="160" t="s">
        <v>240</v>
      </c>
      <c r="K106" s="310"/>
      <c r="L106" s="354" t="s">
        <v>275</v>
      </c>
      <c r="M106" s="302">
        <v>8</v>
      </c>
      <c r="N106" s="365">
        <v>0</v>
      </c>
      <c r="O106" s="75">
        <f>I106</f>
        <v>240</v>
      </c>
    </row>
    <row r="107" spans="1:15" ht="12.75">
      <c r="A107" s="203" t="s">
        <v>118</v>
      </c>
      <c r="B107" s="222"/>
      <c r="C107" s="223"/>
      <c r="D107" s="223"/>
      <c r="E107" s="197"/>
      <c r="F107" s="204"/>
      <c r="G107" s="204"/>
      <c r="H107" s="204"/>
      <c r="I107" s="201"/>
      <c r="J107" s="197"/>
      <c r="K107" s="376"/>
      <c r="L107" s="384"/>
      <c r="M107" s="377"/>
      <c r="N107" s="385"/>
      <c r="O107" s="384"/>
    </row>
    <row r="108" spans="1:15" ht="12.75">
      <c r="A108" s="161" t="s">
        <v>119</v>
      </c>
      <c r="B108" s="162" t="s">
        <v>42</v>
      </c>
      <c r="C108" s="171">
        <v>1</v>
      </c>
      <c r="D108" s="171">
        <v>4</v>
      </c>
      <c r="E108" s="172">
        <v>12</v>
      </c>
      <c r="F108" s="172">
        <f aca="true" t="shared" si="10" ref="F108:F113">E108*D108*C108</f>
        <v>48</v>
      </c>
      <c r="G108" s="172">
        <v>0</v>
      </c>
      <c r="H108" s="172">
        <v>4</v>
      </c>
      <c r="I108" s="159">
        <f aca="true" t="shared" si="11" ref="I108:I113">H108*(F108+G108)</f>
        <v>192</v>
      </c>
      <c r="J108" s="160" t="s">
        <v>240</v>
      </c>
      <c r="K108" s="310"/>
      <c r="L108" s="354" t="s">
        <v>275</v>
      </c>
      <c r="M108" s="302">
        <v>8</v>
      </c>
      <c r="N108" s="365">
        <v>0</v>
      </c>
      <c r="O108" s="75">
        <f aca="true" t="shared" si="12" ref="O108:O113">I108</f>
        <v>192</v>
      </c>
    </row>
    <row r="109" spans="1:15" ht="12.75">
      <c r="A109" s="161" t="s">
        <v>120</v>
      </c>
      <c r="B109" s="162" t="s">
        <v>42</v>
      </c>
      <c r="C109" s="171">
        <v>3</v>
      </c>
      <c r="D109" s="171">
        <v>2</v>
      </c>
      <c r="E109" s="172">
        <v>12</v>
      </c>
      <c r="F109" s="172">
        <f t="shared" si="10"/>
        <v>72</v>
      </c>
      <c r="G109" s="172">
        <v>0</v>
      </c>
      <c r="H109" s="172">
        <v>4</v>
      </c>
      <c r="I109" s="165">
        <f t="shared" si="11"/>
        <v>288</v>
      </c>
      <c r="J109" s="160" t="s">
        <v>240</v>
      </c>
      <c r="K109" s="310"/>
      <c r="L109" s="354" t="s">
        <v>275</v>
      </c>
      <c r="M109" s="302">
        <v>8</v>
      </c>
      <c r="N109" s="365">
        <v>0</v>
      </c>
      <c r="O109" s="75">
        <f t="shared" si="12"/>
        <v>288</v>
      </c>
    </row>
    <row r="110" spans="1:15" ht="12.75">
      <c r="A110" s="161" t="s">
        <v>121</v>
      </c>
      <c r="B110" s="162" t="s">
        <v>42</v>
      </c>
      <c r="C110" s="162">
        <v>2</v>
      </c>
      <c r="D110" s="162">
        <v>2</v>
      </c>
      <c r="E110" s="231">
        <v>12</v>
      </c>
      <c r="F110" s="172">
        <f t="shared" si="10"/>
        <v>48</v>
      </c>
      <c r="G110" s="172">
        <v>0</v>
      </c>
      <c r="H110" s="172">
        <v>4</v>
      </c>
      <c r="I110" s="165">
        <f t="shared" si="11"/>
        <v>192</v>
      </c>
      <c r="J110" s="160" t="s">
        <v>240</v>
      </c>
      <c r="K110" s="310"/>
      <c r="L110" s="354" t="s">
        <v>275</v>
      </c>
      <c r="M110" s="302">
        <v>8</v>
      </c>
      <c r="N110" s="365">
        <v>0</v>
      </c>
      <c r="O110" s="75">
        <f t="shared" si="12"/>
        <v>192</v>
      </c>
    </row>
    <row r="111" spans="1:15" ht="12.75">
      <c r="A111" s="232" t="s">
        <v>122</v>
      </c>
      <c r="B111" s="162" t="s">
        <v>42</v>
      </c>
      <c r="C111" s="133">
        <v>1</v>
      </c>
      <c r="D111" s="133">
        <v>1</v>
      </c>
      <c r="E111" s="233">
        <v>10</v>
      </c>
      <c r="F111" s="234">
        <f t="shared" si="10"/>
        <v>10</v>
      </c>
      <c r="G111" s="234">
        <v>0</v>
      </c>
      <c r="H111" s="172">
        <v>4</v>
      </c>
      <c r="I111" s="165">
        <f t="shared" si="11"/>
        <v>40</v>
      </c>
      <c r="J111" s="160" t="s">
        <v>240</v>
      </c>
      <c r="K111" s="310"/>
      <c r="L111" s="354" t="s">
        <v>275</v>
      </c>
      <c r="M111" s="302">
        <v>8</v>
      </c>
      <c r="N111" s="365">
        <v>0</v>
      </c>
      <c r="O111" s="75">
        <f t="shared" si="12"/>
        <v>40</v>
      </c>
    </row>
    <row r="112" spans="1:15" ht="12.75">
      <c r="A112" s="235" t="s">
        <v>123</v>
      </c>
      <c r="B112" s="162" t="s">
        <v>42</v>
      </c>
      <c r="C112" s="156">
        <v>3</v>
      </c>
      <c r="D112" s="156">
        <v>3</v>
      </c>
      <c r="E112" s="236">
        <v>8</v>
      </c>
      <c r="F112" s="229">
        <f t="shared" si="10"/>
        <v>72</v>
      </c>
      <c r="G112" s="229">
        <v>0</v>
      </c>
      <c r="H112" s="172">
        <v>4</v>
      </c>
      <c r="I112" s="165">
        <f t="shared" si="11"/>
        <v>288</v>
      </c>
      <c r="J112" s="160" t="s">
        <v>240</v>
      </c>
      <c r="K112" s="310"/>
      <c r="L112" s="354" t="s">
        <v>275</v>
      </c>
      <c r="M112" s="302">
        <v>8</v>
      </c>
      <c r="N112" s="365">
        <v>0</v>
      </c>
      <c r="O112" s="75">
        <f t="shared" si="12"/>
        <v>288</v>
      </c>
    </row>
    <row r="113" spans="1:15" s="143" customFormat="1" ht="13.5" thickBot="1">
      <c r="A113" s="225" t="s">
        <v>124</v>
      </c>
      <c r="B113" s="135" t="s">
        <v>42</v>
      </c>
      <c r="C113" s="135">
        <v>6</v>
      </c>
      <c r="D113" s="135">
        <v>3</v>
      </c>
      <c r="E113" s="227">
        <v>8</v>
      </c>
      <c r="F113" s="228">
        <f t="shared" si="10"/>
        <v>144</v>
      </c>
      <c r="G113" s="228">
        <v>0</v>
      </c>
      <c r="H113" s="226">
        <v>4</v>
      </c>
      <c r="I113" s="334">
        <f t="shared" si="11"/>
        <v>576</v>
      </c>
      <c r="J113" s="335" t="s">
        <v>240</v>
      </c>
      <c r="K113" s="310"/>
      <c r="L113" s="354" t="s">
        <v>275</v>
      </c>
      <c r="M113" s="302">
        <v>8</v>
      </c>
      <c r="N113" s="365">
        <v>0</v>
      </c>
      <c r="O113" s="75">
        <f t="shared" si="12"/>
        <v>576</v>
      </c>
    </row>
    <row r="114" spans="1:15" s="143" customFormat="1" ht="13.5" thickBot="1">
      <c r="A114" s="333"/>
      <c r="B114" s="137"/>
      <c r="C114" s="137"/>
      <c r="D114" s="137"/>
      <c r="E114" s="137"/>
      <c r="F114" s="122"/>
      <c r="G114" s="122"/>
      <c r="H114" s="122"/>
      <c r="I114" s="388">
        <f>SUM(I103:I113)</f>
        <v>2296</v>
      </c>
      <c r="J114" s="392" t="s">
        <v>265</v>
      </c>
      <c r="K114" s="391"/>
      <c r="L114" s="397"/>
      <c r="M114" s="398"/>
      <c r="N114" s="399"/>
      <c r="O114" s="400">
        <f>SUM(O103:O113)</f>
        <v>2296</v>
      </c>
    </row>
    <row r="115" spans="1:14" s="94" customFormat="1" ht="13.5" thickBot="1">
      <c r="A115" s="69"/>
      <c r="B115" s="70"/>
      <c r="C115" s="7"/>
      <c r="D115" s="56"/>
      <c r="E115" s="56"/>
      <c r="F115" s="56"/>
      <c r="G115" s="56"/>
      <c r="H115" s="56"/>
      <c r="I115" s="54"/>
      <c r="J115" s="56"/>
      <c r="K115" s="310"/>
      <c r="M115" s="302"/>
      <c r="N115" s="358"/>
    </row>
    <row r="116" spans="1:14" s="94" customFormat="1" ht="12.75">
      <c r="A116" s="139" t="s">
        <v>125</v>
      </c>
      <c r="B116" s="178"/>
      <c r="C116" s="140" t="s">
        <v>44</v>
      </c>
      <c r="D116" s="140" t="s">
        <v>45</v>
      </c>
      <c r="E116" s="140" t="s">
        <v>46</v>
      </c>
      <c r="F116" s="140" t="s">
        <v>46</v>
      </c>
      <c r="G116" s="141" t="s">
        <v>47</v>
      </c>
      <c r="H116" s="140" t="s">
        <v>45</v>
      </c>
      <c r="I116" s="142" t="s">
        <v>44</v>
      </c>
      <c r="J116" s="140"/>
      <c r="K116" s="310"/>
      <c r="M116" s="302"/>
      <c r="N116" s="358"/>
    </row>
    <row r="117" spans="1:14" s="94" customFormat="1" ht="12.75">
      <c r="A117" s="144"/>
      <c r="B117" s="145" t="s">
        <v>48</v>
      </c>
      <c r="C117" s="146" t="s">
        <v>49</v>
      </c>
      <c r="D117" s="146" t="s">
        <v>50</v>
      </c>
      <c r="E117" s="146" t="s">
        <v>51</v>
      </c>
      <c r="F117" s="146" t="s">
        <v>51</v>
      </c>
      <c r="G117" s="147" t="s">
        <v>52</v>
      </c>
      <c r="H117" s="146" t="s">
        <v>53</v>
      </c>
      <c r="I117" s="148" t="s">
        <v>54</v>
      </c>
      <c r="J117" s="146" t="s">
        <v>55</v>
      </c>
      <c r="K117" s="310"/>
      <c r="M117" s="302"/>
      <c r="N117" s="358"/>
    </row>
    <row r="118" spans="1:14" s="94" customFormat="1" ht="13.5" thickBot="1">
      <c r="A118" s="149" t="s">
        <v>36</v>
      </c>
      <c r="B118" s="149"/>
      <c r="C118" s="150"/>
      <c r="D118" s="150" t="s">
        <v>56</v>
      </c>
      <c r="E118" s="150" t="s">
        <v>57</v>
      </c>
      <c r="F118" s="150" t="s">
        <v>168</v>
      </c>
      <c r="G118" s="151" t="s">
        <v>58</v>
      </c>
      <c r="H118" s="150" t="s">
        <v>94</v>
      </c>
      <c r="I118" s="152"/>
      <c r="J118" s="150"/>
      <c r="K118" s="310"/>
      <c r="M118" s="302"/>
      <c r="N118" s="358"/>
    </row>
    <row r="119" spans="1:15" s="94" customFormat="1" ht="12.75">
      <c r="A119" s="237" t="s">
        <v>75</v>
      </c>
      <c r="B119" s="162" t="s">
        <v>42</v>
      </c>
      <c r="C119" s="171">
        <v>0.5</v>
      </c>
      <c r="D119" s="171">
        <v>2</v>
      </c>
      <c r="E119" s="171">
        <v>8</v>
      </c>
      <c r="F119" s="172">
        <f aca="true" t="shared" si="13" ref="F119:F124">E119*D119*C119</f>
        <v>8</v>
      </c>
      <c r="G119" s="172">
        <v>0</v>
      </c>
      <c r="H119" s="172">
        <v>4</v>
      </c>
      <c r="I119" s="185">
        <f aca="true" t="shared" si="14" ref="I119:I124">H119*(F119+G119)</f>
        <v>32</v>
      </c>
      <c r="J119" s="160" t="s">
        <v>240</v>
      </c>
      <c r="K119" s="310"/>
      <c r="L119" s="354" t="s">
        <v>275</v>
      </c>
      <c r="M119" s="302">
        <v>8</v>
      </c>
      <c r="N119" s="365">
        <v>0</v>
      </c>
      <c r="O119" s="75">
        <f aca="true" t="shared" si="15" ref="O119:O124">I119</f>
        <v>32</v>
      </c>
    </row>
    <row r="120" spans="1:15" s="94" customFormat="1" ht="12.75">
      <c r="A120" s="238" t="s">
        <v>126</v>
      </c>
      <c r="B120" s="162" t="s">
        <v>42</v>
      </c>
      <c r="C120" s="239">
        <v>1</v>
      </c>
      <c r="D120" s="239">
        <v>3</v>
      </c>
      <c r="E120" s="234">
        <v>8</v>
      </c>
      <c r="F120" s="234">
        <f t="shared" si="13"/>
        <v>24</v>
      </c>
      <c r="G120" s="234">
        <v>16</v>
      </c>
      <c r="H120" s="234">
        <v>4</v>
      </c>
      <c r="I120" s="159">
        <f t="shared" si="14"/>
        <v>160</v>
      </c>
      <c r="J120" s="160" t="s">
        <v>240</v>
      </c>
      <c r="K120" s="310"/>
      <c r="L120" s="354" t="s">
        <v>275</v>
      </c>
      <c r="M120" s="302">
        <v>8</v>
      </c>
      <c r="N120" s="365">
        <v>0</v>
      </c>
      <c r="O120" s="75">
        <f t="shared" si="15"/>
        <v>160</v>
      </c>
    </row>
    <row r="121" spans="1:15" s="94" customFormat="1" ht="12.75">
      <c r="A121" s="186" t="s">
        <v>127</v>
      </c>
      <c r="B121" s="162" t="s">
        <v>42</v>
      </c>
      <c r="C121" s="187">
        <v>9</v>
      </c>
      <c r="D121" s="187">
        <v>2</v>
      </c>
      <c r="E121" s="229">
        <v>8</v>
      </c>
      <c r="F121" s="229">
        <f t="shared" si="13"/>
        <v>144</v>
      </c>
      <c r="G121" s="229">
        <v>0</v>
      </c>
      <c r="H121" s="229">
        <v>4</v>
      </c>
      <c r="I121" s="165">
        <f t="shared" si="14"/>
        <v>576</v>
      </c>
      <c r="J121" s="160" t="s">
        <v>240</v>
      </c>
      <c r="K121" s="310"/>
      <c r="L121" s="354" t="s">
        <v>275</v>
      </c>
      <c r="M121" s="302">
        <v>8</v>
      </c>
      <c r="N121" s="365">
        <v>0</v>
      </c>
      <c r="O121" s="75">
        <f t="shared" si="15"/>
        <v>576</v>
      </c>
    </row>
    <row r="122" spans="1:15" ht="12.75">
      <c r="A122" s="191" t="s">
        <v>128</v>
      </c>
      <c r="B122" s="162" t="s">
        <v>42</v>
      </c>
      <c r="C122" s="171">
        <v>3.5</v>
      </c>
      <c r="D122" s="171">
        <v>2</v>
      </c>
      <c r="E122" s="171">
        <v>8</v>
      </c>
      <c r="F122" s="171">
        <f t="shared" si="13"/>
        <v>56</v>
      </c>
      <c r="G122" s="171">
        <v>0</v>
      </c>
      <c r="H122" s="172">
        <v>4</v>
      </c>
      <c r="I122" s="165">
        <f t="shared" si="14"/>
        <v>224</v>
      </c>
      <c r="J122" s="160" t="s">
        <v>240</v>
      </c>
      <c r="K122" s="310"/>
      <c r="L122" s="354" t="s">
        <v>275</v>
      </c>
      <c r="M122" s="302">
        <v>8</v>
      </c>
      <c r="N122" s="365">
        <v>0</v>
      </c>
      <c r="O122" s="75">
        <f t="shared" si="15"/>
        <v>224</v>
      </c>
    </row>
    <row r="123" spans="1:15" ht="12.75">
      <c r="A123" s="240" t="s">
        <v>129</v>
      </c>
      <c r="B123" s="162" t="s">
        <v>42</v>
      </c>
      <c r="C123" s="157">
        <v>1</v>
      </c>
      <c r="D123" s="157">
        <v>2</v>
      </c>
      <c r="E123" s="157">
        <v>8</v>
      </c>
      <c r="F123" s="157">
        <f t="shared" si="13"/>
        <v>16</v>
      </c>
      <c r="G123" s="157">
        <v>0</v>
      </c>
      <c r="H123" s="158">
        <v>4</v>
      </c>
      <c r="I123" s="165">
        <f t="shared" si="14"/>
        <v>64</v>
      </c>
      <c r="J123" s="160" t="s">
        <v>240</v>
      </c>
      <c r="K123" s="310"/>
      <c r="L123" s="354" t="s">
        <v>275</v>
      </c>
      <c r="M123" s="302">
        <v>8</v>
      </c>
      <c r="N123" s="365">
        <v>0</v>
      </c>
      <c r="O123" s="75">
        <f t="shared" si="15"/>
        <v>64</v>
      </c>
    </row>
    <row r="124" spans="1:15" ht="13.5" thickBot="1">
      <c r="A124" s="241" t="s">
        <v>130</v>
      </c>
      <c r="B124" s="135" t="s">
        <v>42</v>
      </c>
      <c r="C124" s="226">
        <v>1</v>
      </c>
      <c r="D124" s="226">
        <v>3</v>
      </c>
      <c r="E124" s="226">
        <v>8</v>
      </c>
      <c r="F124" s="226">
        <f t="shared" si="13"/>
        <v>24</v>
      </c>
      <c r="G124" s="226">
        <v>16</v>
      </c>
      <c r="H124" s="226">
        <v>4</v>
      </c>
      <c r="I124" s="242">
        <f t="shared" si="14"/>
        <v>160</v>
      </c>
      <c r="J124" s="160" t="s">
        <v>240</v>
      </c>
      <c r="K124" s="310"/>
      <c r="L124" s="354" t="s">
        <v>275</v>
      </c>
      <c r="M124" s="302">
        <v>8</v>
      </c>
      <c r="N124" s="365">
        <v>0</v>
      </c>
      <c r="O124" s="75">
        <f t="shared" si="15"/>
        <v>160</v>
      </c>
    </row>
    <row r="125" spans="1:15" ht="13.5" thickBot="1">
      <c r="A125" s="68"/>
      <c r="B125" s="60"/>
      <c r="C125" s="7"/>
      <c r="D125" s="56"/>
      <c r="E125" s="72"/>
      <c r="F125" s="72"/>
      <c r="G125" s="72"/>
      <c r="H125" s="56"/>
      <c r="I125" s="401">
        <f>SUM(I119:I124)</f>
        <v>1216</v>
      </c>
      <c r="J125" s="387" t="s">
        <v>173</v>
      </c>
      <c r="K125" s="308"/>
      <c r="L125" s="395"/>
      <c r="M125" s="393"/>
      <c r="N125" s="396"/>
      <c r="O125" s="390">
        <f>SUM(O119:O124)</f>
        <v>1216</v>
      </c>
    </row>
    <row r="126" spans="1:11" ht="25.5">
      <c r="A126" s="139" t="s">
        <v>131</v>
      </c>
      <c r="B126" s="178"/>
      <c r="C126" s="140" t="s">
        <v>44</v>
      </c>
      <c r="D126" s="140" t="s">
        <v>45</v>
      </c>
      <c r="E126" s="140" t="s">
        <v>46</v>
      </c>
      <c r="F126" s="140" t="s">
        <v>46</v>
      </c>
      <c r="G126" s="244" t="s">
        <v>47</v>
      </c>
      <c r="H126" s="140" t="s">
        <v>45</v>
      </c>
      <c r="I126" s="245" t="s">
        <v>44</v>
      </c>
      <c r="J126" s="61"/>
      <c r="K126" s="308"/>
    </row>
    <row r="127" spans="1:11" ht="12.75">
      <c r="A127" s="62"/>
      <c r="B127" s="145" t="s">
        <v>48</v>
      </c>
      <c r="C127" s="146" t="s">
        <v>49</v>
      </c>
      <c r="D127" s="146" t="s">
        <v>50</v>
      </c>
      <c r="E127" s="146" t="s">
        <v>51</v>
      </c>
      <c r="F127" s="146" t="s">
        <v>51</v>
      </c>
      <c r="G127" s="147" t="s">
        <v>52</v>
      </c>
      <c r="H127" s="146" t="s">
        <v>53</v>
      </c>
      <c r="I127" s="148" t="s">
        <v>54</v>
      </c>
      <c r="J127" s="146" t="s">
        <v>55</v>
      </c>
      <c r="K127" s="308"/>
    </row>
    <row r="128" spans="1:11" ht="13.5" thickBot="1">
      <c r="A128" s="149" t="s">
        <v>36</v>
      </c>
      <c r="B128" s="149"/>
      <c r="C128" s="150"/>
      <c r="D128" s="150" t="s">
        <v>56</v>
      </c>
      <c r="E128" s="150" t="s">
        <v>57</v>
      </c>
      <c r="F128" s="150" t="s">
        <v>168</v>
      </c>
      <c r="G128" s="151" t="s">
        <v>58</v>
      </c>
      <c r="H128" s="150" t="s">
        <v>94</v>
      </c>
      <c r="I128" s="152"/>
      <c r="J128" s="150"/>
      <c r="K128" s="308"/>
    </row>
    <row r="129" spans="1:15" ht="12.75">
      <c r="A129" s="238" t="s">
        <v>132</v>
      </c>
      <c r="B129" s="134" t="s">
        <v>61</v>
      </c>
      <c r="C129" s="239">
        <v>0.5</v>
      </c>
      <c r="D129" s="239">
        <v>2</v>
      </c>
      <c r="E129" s="234">
        <v>8</v>
      </c>
      <c r="F129" s="234">
        <f aca="true" t="shared" si="16" ref="F129:F144">E129*D129*C129</f>
        <v>8</v>
      </c>
      <c r="G129" s="234">
        <v>0</v>
      </c>
      <c r="H129" s="234">
        <v>4</v>
      </c>
      <c r="I129" s="159">
        <f>H129*(F129+G129)</f>
        <v>32</v>
      </c>
      <c r="J129" s="160" t="s">
        <v>240</v>
      </c>
      <c r="K129" s="308"/>
      <c r="L129" s="354" t="s">
        <v>275</v>
      </c>
      <c r="M129" s="302">
        <v>8</v>
      </c>
      <c r="N129" s="365">
        <v>0</v>
      </c>
      <c r="O129" s="75">
        <f>I129</f>
        <v>32</v>
      </c>
    </row>
    <row r="130" spans="1:15" ht="12.75">
      <c r="A130" s="186" t="s">
        <v>133</v>
      </c>
      <c r="B130" s="156" t="s">
        <v>61</v>
      </c>
      <c r="C130" s="187">
        <v>0.5</v>
      </c>
      <c r="D130" s="187">
        <v>2</v>
      </c>
      <c r="E130" s="229">
        <v>8</v>
      </c>
      <c r="F130" s="229">
        <f t="shared" si="16"/>
        <v>8</v>
      </c>
      <c r="G130" s="229">
        <v>0</v>
      </c>
      <c r="H130" s="229">
        <v>4</v>
      </c>
      <c r="I130" s="165">
        <f aca="true" t="shared" si="17" ref="I130:I148">H130*(F130+G130)</f>
        <v>32</v>
      </c>
      <c r="J130" s="160" t="s">
        <v>240</v>
      </c>
      <c r="K130" s="308"/>
      <c r="L130" s="354" t="s">
        <v>275</v>
      </c>
      <c r="M130" s="302">
        <v>8</v>
      </c>
      <c r="N130" s="365">
        <v>0</v>
      </c>
      <c r="O130" s="75">
        <f>I130</f>
        <v>32</v>
      </c>
    </row>
    <row r="131" spans="1:15" ht="12.75">
      <c r="A131" s="402" t="s">
        <v>180</v>
      </c>
      <c r="B131" s="337" t="s">
        <v>61</v>
      </c>
      <c r="C131" s="342">
        <v>3</v>
      </c>
      <c r="D131" s="342">
        <v>2</v>
      </c>
      <c r="E131" s="342">
        <v>8</v>
      </c>
      <c r="F131" s="342">
        <f t="shared" si="16"/>
        <v>48</v>
      </c>
      <c r="G131" s="342">
        <v>0</v>
      </c>
      <c r="H131" s="403">
        <v>0</v>
      </c>
      <c r="I131" s="345">
        <f t="shared" si="17"/>
        <v>0</v>
      </c>
      <c r="J131" s="340" t="s">
        <v>231</v>
      </c>
      <c r="K131" s="382"/>
      <c r="L131" s="382"/>
      <c r="M131" s="380"/>
      <c r="N131" s="383"/>
      <c r="O131" s="382"/>
    </row>
    <row r="132" spans="1:15" s="307" customFormat="1" ht="12.75">
      <c r="A132" s="240" t="s">
        <v>134</v>
      </c>
      <c r="B132" s="156" t="s">
        <v>61</v>
      </c>
      <c r="C132" s="157">
        <v>1</v>
      </c>
      <c r="D132" s="157">
        <v>2</v>
      </c>
      <c r="E132" s="157">
        <v>8</v>
      </c>
      <c r="F132" s="157">
        <f t="shared" si="16"/>
        <v>16</v>
      </c>
      <c r="G132" s="157">
        <v>0</v>
      </c>
      <c r="H132" s="158">
        <v>6</v>
      </c>
      <c r="I132" s="165">
        <f t="shared" si="17"/>
        <v>96</v>
      </c>
      <c r="J132" s="160" t="s">
        <v>241</v>
      </c>
      <c r="K132" s="308"/>
      <c r="L132" s="354" t="s">
        <v>275</v>
      </c>
      <c r="M132" s="302">
        <v>8</v>
      </c>
      <c r="N132" s="365">
        <v>0</v>
      </c>
      <c r="O132" s="75">
        <f aca="true" t="shared" si="18" ref="O132:O139">I132</f>
        <v>96</v>
      </c>
    </row>
    <row r="133" spans="1:15" ht="12.75">
      <c r="A133" s="246" t="s">
        <v>135</v>
      </c>
      <c r="B133" s="156" t="s">
        <v>61</v>
      </c>
      <c r="C133" s="239">
        <v>2</v>
      </c>
      <c r="D133" s="239">
        <v>2</v>
      </c>
      <c r="E133" s="239">
        <v>8</v>
      </c>
      <c r="F133" s="239">
        <f t="shared" si="16"/>
        <v>32</v>
      </c>
      <c r="G133" s="239">
        <v>0</v>
      </c>
      <c r="H133" s="234">
        <v>2</v>
      </c>
      <c r="I133" s="159">
        <f t="shared" si="17"/>
        <v>64</v>
      </c>
      <c r="J133" s="160" t="s">
        <v>136</v>
      </c>
      <c r="K133" s="308"/>
      <c r="L133" s="354" t="s">
        <v>275</v>
      </c>
      <c r="M133" s="302">
        <v>8</v>
      </c>
      <c r="N133" s="365">
        <v>0</v>
      </c>
      <c r="O133" s="75">
        <f t="shared" si="18"/>
        <v>64</v>
      </c>
    </row>
    <row r="134" spans="1:15" ht="12.75">
      <c r="A134" s="217" t="s">
        <v>242</v>
      </c>
      <c r="B134" s="156" t="s">
        <v>61</v>
      </c>
      <c r="C134" s="171">
        <v>0</v>
      </c>
      <c r="D134" s="171">
        <v>0</v>
      </c>
      <c r="E134" s="171">
        <v>0</v>
      </c>
      <c r="F134" s="171">
        <v>10</v>
      </c>
      <c r="G134" s="171">
        <v>0</v>
      </c>
      <c r="H134" s="172">
        <v>6</v>
      </c>
      <c r="I134" s="165">
        <f>H134*F134</f>
        <v>60</v>
      </c>
      <c r="J134" s="322" t="s">
        <v>243</v>
      </c>
      <c r="K134" s="308"/>
      <c r="L134" s="354" t="s">
        <v>275</v>
      </c>
      <c r="M134" s="302">
        <v>8</v>
      </c>
      <c r="N134" s="365">
        <v>0</v>
      </c>
      <c r="O134" s="75">
        <f t="shared" si="18"/>
        <v>60</v>
      </c>
    </row>
    <row r="135" spans="1:15" ht="12.75">
      <c r="A135" s="217" t="s">
        <v>244</v>
      </c>
      <c r="B135" s="156" t="s">
        <v>61</v>
      </c>
      <c r="C135" s="171">
        <v>0</v>
      </c>
      <c r="D135" s="171">
        <v>1</v>
      </c>
      <c r="E135" s="171">
        <v>0</v>
      </c>
      <c r="F135" s="171">
        <v>32</v>
      </c>
      <c r="G135" s="171">
        <v>0</v>
      </c>
      <c r="H135" s="172">
        <v>11</v>
      </c>
      <c r="I135" s="165">
        <f t="shared" si="17"/>
        <v>352</v>
      </c>
      <c r="J135" s="160" t="s">
        <v>245</v>
      </c>
      <c r="K135" s="308"/>
      <c r="L135" s="354" t="s">
        <v>275</v>
      </c>
      <c r="M135" s="302">
        <v>8</v>
      </c>
      <c r="N135" s="365">
        <v>0</v>
      </c>
      <c r="O135" s="75">
        <f t="shared" si="18"/>
        <v>352</v>
      </c>
    </row>
    <row r="136" spans="1:16" ht="12.75">
      <c r="A136" s="489" t="s">
        <v>309</v>
      </c>
      <c r="B136" s="490" t="s">
        <v>61</v>
      </c>
      <c r="C136" s="491"/>
      <c r="D136" s="491"/>
      <c r="E136" s="491"/>
      <c r="F136" s="491">
        <v>10</v>
      </c>
      <c r="G136" s="491"/>
      <c r="H136" s="492">
        <v>18</v>
      </c>
      <c r="I136" s="493">
        <f t="shared" si="17"/>
        <v>180</v>
      </c>
      <c r="J136" s="160"/>
      <c r="K136" s="308"/>
      <c r="L136" s="354" t="s">
        <v>275</v>
      </c>
      <c r="M136" s="302">
        <v>8</v>
      </c>
      <c r="N136" s="365">
        <v>0</v>
      </c>
      <c r="O136" s="75">
        <f>I136</f>
        <v>180</v>
      </c>
      <c r="P136" s="1" t="s">
        <v>310</v>
      </c>
    </row>
    <row r="137" spans="1:16" ht="12.75">
      <c r="A137" s="489" t="s">
        <v>307</v>
      </c>
      <c r="B137" s="490" t="s">
        <v>61</v>
      </c>
      <c r="C137" s="491"/>
      <c r="D137" s="491">
        <v>1</v>
      </c>
      <c r="E137" s="491"/>
      <c r="F137" s="491">
        <v>24</v>
      </c>
      <c r="G137" s="491">
        <v>0</v>
      </c>
      <c r="H137" s="492">
        <v>18</v>
      </c>
      <c r="I137" s="493">
        <f t="shared" si="17"/>
        <v>432</v>
      </c>
      <c r="J137" s="160" t="s">
        <v>308</v>
      </c>
      <c r="K137" s="308"/>
      <c r="L137" s="354" t="s">
        <v>275</v>
      </c>
      <c r="M137" s="302">
        <v>8</v>
      </c>
      <c r="N137" s="365">
        <v>0</v>
      </c>
      <c r="O137" s="75">
        <f>I137</f>
        <v>432</v>
      </c>
      <c r="P137" s="1" t="s">
        <v>310</v>
      </c>
    </row>
    <row r="138" spans="1:16" ht="12.75">
      <c r="A138" s="489" t="s">
        <v>315</v>
      </c>
      <c r="B138" s="490" t="s">
        <v>61</v>
      </c>
      <c r="C138" s="491"/>
      <c r="D138" s="491">
        <v>1</v>
      </c>
      <c r="E138" s="491"/>
      <c r="F138" s="491">
        <v>24</v>
      </c>
      <c r="G138" s="491"/>
      <c r="H138" s="492">
        <v>18</v>
      </c>
      <c r="I138" s="493">
        <f t="shared" si="17"/>
        <v>432</v>
      </c>
      <c r="J138" s="160" t="s">
        <v>308</v>
      </c>
      <c r="K138" s="308"/>
      <c r="L138" s="354" t="s">
        <v>275</v>
      </c>
      <c r="M138" s="302"/>
      <c r="N138" s="365">
        <v>0</v>
      </c>
      <c r="O138" s="75">
        <f>I138</f>
        <v>432</v>
      </c>
      <c r="P138" s="1" t="s">
        <v>310</v>
      </c>
    </row>
    <row r="139" spans="1:15" ht="12.75">
      <c r="A139" s="217" t="s">
        <v>246</v>
      </c>
      <c r="B139" s="156" t="s">
        <v>61</v>
      </c>
      <c r="C139" s="171"/>
      <c r="D139" s="171"/>
      <c r="E139" s="171"/>
      <c r="F139" s="171">
        <v>24</v>
      </c>
      <c r="G139" s="171">
        <v>0</v>
      </c>
      <c r="H139" s="172">
        <v>6</v>
      </c>
      <c r="I139" s="165">
        <f t="shared" si="17"/>
        <v>144</v>
      </c>
      <c r="J139" s="160" t="s">
        <v>247</v>
      </c>
      <c r="K139" s="308"/>
      <c r="L139" s="354" t="s">
        <v>275</v>
      </c>
      <c r="M139" s="302">
        <v>8</v>
      </c>
      <c r="N139" s="365">
        <v>0</v>
      </c>
      <c r="O139" s="75">
        <f t="shared" si="18"/>
        <v>144</v>
      </c>
    </row>
    <row r="140" spans="1:15" ht="12.75">
      <c r="A140" s="402" t="s">
        <v>137</v>
      </c>
      <c r="B140" s="337" t="s">
        <v>61</v>
      </c>
      <c r="C140" s="342">
        <v>0</v>
      </c>
      <c r="D140" s="342">
        <v>0</v>
      </c>
      <c r="E140" s="342">
        <v>0</v>
      </c>
      <c r="F140" s="342">
        <v>0</v>
      </c>
      <c r="G140" s="342">
        <v>0</v>
      </c>
      <c r="H140" s="403">
        <v>0</v>
      </c>
      <c r="I140" s="345">
        <f t="shared" si="17"/>
        <v>0</v>
      </c>
      <c r="J140" s="340" t="s">
        <v>248</v>
      </c>
      <c r="K140" s="382"/>
      <c r="L140" s="382"/>
      <c r="M140" s="380"/>
      <c r="N140" s="383"/>
      <c r="O140" s="382"/>
    </row>
    <row r="141" spans="1:15" s="97" customFormat="1" ht="25.5">
      <c r="A141" s="404" t="s">
        <v>138</v>
      </c>
      <c r="B141" s="405" t="s">
        <v>61</v>
      </c>
      <c r="C141" s="406">
        <v>3</v>
      </c>
      <c r="D141" s="406">
        <v>2</v>
      </c>
      <c r="E141" s="406">
        <v>8</v>
      </c>
      <c r="F141" s="406">
        <f t="shared" si="16"/>
        <v>48</v>
      </c>
      <c r="G141" s="406">
        <v>0</v>
      </c>
      <c r="H141" s="407">
        <v>11</v>
      </c>
      <c r="I141" s="408">
        <f t="shared" si="17"/>
        <v>528</v>
      </c>
      <c r="J141" s="409" t="s">
        <v>249</v>
      </c>
      <c r="K141" s="311"/>
      <c r="L141" s="410" t="s">
        <v>275</v>
      </c>
      <c r="M141" s="411">
        <v>8</v>
      </c>
      <c r="N141" s="417">
        <v>0</v>
      </c>
      <c r="O141" s="418">
        <f>I141</f>
        <v>528</v>
      </c>
    </row>
    <row r="142" spans="1:15" s="97" customFormat="1" ht="12.75">
      <c r="A142" s="419" t="s">
        <v>139</v>
      </c>
      <c r="B142" s="420" t="s">
        <v>61</v>
      </c>
      <c r="C142" s="420">
        <v>1</v>
      </c>
      <c r="D142" s="420">
        <v>2</v>
      </c>
      <c r="E142" s="420">
        <v>8</v>
      </c>
      <c r="F142" s="421">
        <f t="shared" si="16"/>
        <v>16</v>
      </c>
      <c r="G142" s="420">
        <v>0</v>
      </c>
      <c r="H142" s="422">
        <v>0</v>
      </c>
      <c r="I142" s="423">
        <f t="shared" si="17"/>
        <v>0</v>
      </c>
      <c r="J142" s="424" t="s">
        <v>231</v>
      </c>
      <c r="K142" s="425"/>
      <c r="L142" s="425"/>
      <c r="M142" s="426"/>
      <c r="N142" s="427"/>
      <c r="O142" s="425"/>
    </row>
    <row r="143" spans="1:15" s="97" customFormat="1" ht="12.75">
      <c r="A143" s="428" t="s">
        <v>222</v>
      </c>
      <c r="B143" s="429" t="s">
        <v>61</v>
      </c>
      <c r="C143" s="430">
        <v>0</v>
      </c>
      <c r="D143" s="430">
        <v>0</v>
      </c>
      <c r="E143" s="430">
        <v>0</v>
      </c>
      <c r="F143" s="430">
        <v>0</v>
      </c>
      <c r="G143" s="430">
        <v>192</v>
      </c>
      <c r="H143" s="431">
        <v>3.5</v>
      </c>
      <c r="I143" s="408">
        <f t="shared" si="17"/>
        <v>672</v>
      </c>
      <c r="J143" s="432" t="s">
        <v>250</v>
      </c>
      <c r="K143" s="311"/>
      <c r="L143" s="410" t="s">
        <v>275</v>
      </c>
      <c r="M143" s="411">
        <v>8</v>
      </c>
      <c r="N143" s="417">
        <v>0</v>
      </c>
      <c r="O143" s="418">
        <f aca="true" t="shared" si="19" ref="O143:O148">I143</f>
        <v>672</v>
      </c>
    </row>
    <row r="144" spans="1:15" s="97" customFormat="1" ht="12.75">
      <c r="A144" s="433" t="s">
        <v>140</v>
      </c>
      <c r="B144" s="405" t="s">
        <v>61</v>
      </c>
      <c r="C144" s="434">
        <v>2</v>
      </c>
      <c r="D144" s="434">
        <v>2</v>
      </c>
      <c r="E144" s="434">
        <v>8</v>
      </c>
      <c r="F144" s="406">
        <f t="shared" si="16"/>
        <v>32</v>
      </c>
      <c r="G144" s="434">
        <v>0</v>
      </c>
      <c r="H144" s="435">
        <v>11</v>
      </c>
      <c r="I144" s="408">
        <f t="shared" si="17"/>
        <v>352</v>
      </c>
      <c r="J144" s="436"/>
      <c r="K144" s="311"/>
      <c r="L144" s="410" t="s">
        <v>275</v>
      </c>
      <c r="M144" s="411">
        <v>8</v>
      </c>
      <c r="N144" s="417">
        <v>0</v>
      </c>
      <c r="O144" s="418">
        <f t="shared" si="19"/>
        <v>352</v>
      </c>
    </row>
    <row r="145" spans="1:15" s="97" customFormat="1" ht="12.75">
      <c r="A145" s="433" t="s">
        <v>141</v>
      </c>
      <c r="B145" s="405" t="s">
        <v>61</v>
      </c>
      <c r="C145" s="434">
        <v>0</v>
      </c>
      <c r="D145" s="434">
        <v>0</v>
      </c>
      <c r="E145" s="434">
        <v>0</v>
      </c>
      <c r="F145" s="434">
        <v>0</v>
      </c>
      <c r="G145" s="434">
        <v>2</v>
      </c>
      <c r="H145" s="435">
        <v>6</v>
      </c>
      <c r="I145" s="437">
        <f t="shared" si="17"/>
        <v>12</v>
      </c>
      <c r="J145" s="436" t="s">
        <v>251</v>
      </c>
      <c r="K145" s="311"/>
      <c r="L145" s="410" t="s">
        <v>275</v>
      </c>
      <c r="M145" s="411">
        <v>8</v>
      </c>
      <c r="N145" s="417">
        <v>0</v>
      </c>
      <c r="O145" s="418">
        <f t="shared" si="19"/>
        <v>12</v>
      </c>
    </row>
    <row r="146" spans="1:15" s="97" customFormat="1" ht="12.75">
      <c r="A146" s="433" t="s">
        <v>142</v>
      </c>
      <c r="B146" s="405" t="s">
        <v>61</v>
      </c>
      <c r="C146" s="434">
        <v>0.2</v>
      </c>
      <c r="D146" s="434">
        <v>1</v>
      </c>
      <c r="E146" s="434">
        <v>8</v>
      </c>
      <c r="F146" s="406">
        <f>E146*D146*C146</f>
        <v>1.6</v>
      </c>
      <c r="G146" s="434">
        <v>0</v>
      </c>
      <c r="H146" s="435">
        <v>4</v>
      </c>
      <c r="I146" s="408">
        <f t="shared" si="17"/>
        <v>6.4</v>
      </c>
      <c r="J146" s="436" t="s">
        <v>240</v>
      </c>
      <c r="K146" s="311"/>
      <c r="L146" s="410" t="s">
        <v>275</v>
      </c>
      <c r="M146" s="411">
        <v>8</v>
      </c>
      <c r="N146" s="417">
        <v>0</v>
      </c>
      <c r="O146" s="418">
        <f t="shared" si="19"/>
        <v>6.4</v>
      </c>
    </row>
    <row r="147" spans="1:15" s="97" customFormat="1" ht="12.75" customHeight="1">
      <c r="A147" s="433" t="s">
        <v>143</v>
      </c>
      <c r="B147" s="405" t="s">
        <v>61</v>
      </c>
      <c r="C147" s="434">
        <v>0</v>
      </c>
      <c r="D147" s="434">
        <v>0</v>
      </c>
      <c r="E147" s="434">
        <v>0</v>
      </c>
      <c r="F147" s="434">
        <v>0</v>
      </c>
      <c r="G147" s="434">
        <v>24.4</v>
      </c>
      <c r="H147" s="435">
        <v>6</v>
      </c>
      <c r="I147" s="408">
        <f t="shared" si="17"/>
        <v>146.39999999999998</v>
      </c>
      <c r="J147" s="409" t="s">
        <v>252</v>
      </c>
      <c r="K147" s="311"/>
      <c r="L147" s="410" t="s">
        <v>275</v>
      </c>
      <c r="M147" s="411">
        <v>8</v>
      </c>
      <c r="N147" s="417">
        <v>0</v>
      </c>
      <c r="O147" s="418">
        <f t="shared" si="19"/>
        <v>146.39999999999998</v>
      </c>
    </row>
    <row r="148" spans="1:15" s="97" customFormat="1" ht="12.75" customHeight="1">
      <c r="A148" s="433" t="s">
        <v>144</v>
      </c>
      <c r="B148" s="405" t="s">
        <v>61</v>
      </c>
      <c r="C148" s="434">
        <v>0</v>
      </c>
      <c r="D148" s="434">
        <v>0</v>
      </c>
      <c r="E148" s="434">
        <v>0</v>
      </c>
      <c r="F148" s="434">
        <v>0</v>
      </c>
      <c r="G148" s="434">
        <v>24</v>
      </c>
      <c r="H148" s="435">
        <v>8</v>
      </c>
      <c r="I148" s="408">
        <f t="shared" si="17"/>
        <v>192</v>
      </c>
      <c r="J148" s="409" t="s">
        <v>253</v>
      </c>
      <c r="K148" s="311"/>
      <c r="L148" s="410" t="s">
        <v>275</v>
      </c>
      <c r="M148" s="411">
        <v>8</v>
      </c>
      <c r="N148" s="417">
        <v>0</v>
      </c>
      <c r="O148" s="418">
        <f t="shared" si="19"/>
        <v>192</v>
      </c>
    </row>
    <row r="149" spans="1:14" s="97" customFormat="1" ht="12.75">
      <c r="A149" s="433"/>
      <c r="B149" s="405"/>
      <c r="C149" s="434"/>
      <c r="D149" s="434"/>
      <c r="E149" s="434"/>
      <c r="F149" s="434"/>
      <c r="G149" s="434"/>
      <c r="H149" s="435"/>
      <c r="I149" s="437"/>
      <c r="J149" s="436"/>
      <c r="K149" s="311"/>
      <c r="M149" s="297"/>
      <c r="N149" s="366"/>
    </row>
    <row r="150" spans="1:14" s="97" customFormat="1" ht="12.75">
      <c r="A150" s="438" t="s">
        <v>254</v>
      </c>
      <c r="B150" s="413"/>
      <c r="C150" s="413"/>
      <c r="D150" s="413"/>
      <c r="E150" s="413"/>
      <c r="F150" s="413"/>
      <c r="G150" s="413"/>
      <c r="H150" s="414"/>
      <c r="I150" s="439"/>
      <c r="J150" s="416"/>
      <c r="K150" s="311"/>
      <c r="M150" s="297"/>
      <c r="N150" s="366"/>
    </row>
    <row r="151" spans="1:15" s="97" customFormat="1" ht="37.5" customHeight="1">
      <c r="A151" s="412" t="s">
        <v>255</v>
      </c>
      <c r="B151" s="413" t="s">
        <v>61</v>
      </c>
      <c r="C151" s="413"/>
      <c r="D151" s="413"/>
      <c r="E151" s="413"/>
      <c r="F151" s="413">
        <v>24</v>
      </c>
      <c r="G151" s="413">
        <v>24</v>
      </c>
      <c r="H151" s="414">
        <v>12</v>
      </c>
      <c r="I151" s="415">
        <f>H151*(G151+F151)</f>
        <v>576</v>
      </c>
      <c r="J151" s="416" t="s">
        <v>256</v>
      </c>
      <c r="K151" s="311"/>
      <c r="L151" s="410" t="s">
        <v>275</v>
      </c>
      <c r="M151" s="411">
        <v>8</v>
      </c>
      <c r="N151" s="417">
        <v>0</v>
      </c>
      <c r="O151" s="418">
        <f>I151</f>
        <v>576</v>
      </c>
    </row>
    <row r="152" spans="1:15" ht="15" customHeight="1">
      <c r="A152" s="331"/>
      <c r="B152" s="326"/>
      <c r="C152" s="326"/>
      <c r="D152" s="326"/>
      <c r="E152" s="326"/>
      <c r="F152" s="326"/>
      <c r="G152" s="326">
        <v>300</v>
      </c>
      <c r="H152" s="327"/>
      <c r="I152" s="330">
        <f>G152</f>
        <v>300</v>
      </c>
      <c r="J152" s="332" t="s">
        <v>257</v>
      </c>
      <c r="K152" s="308"/>
      <c r="L152" s="354" t="s">
        <v>275</v>
      </c>
      <c r="M152" s="302">
        <v>8</v>
      </c>
      <c r="N152" s="365">
        <v>0</v>
      </c>
      <c r="O152" s="75">
        <f>I152</f>
        <v>300</v>
      </c>
    </row>
    <row r="153" spans="1:15" ht="12.75">
      <c r="A153" s="329" t="s">
        <v>258</v>
      </c>
      <c r="B153" s="326"/>
      <c r="C153" s="326"/>
      <c r="D153" s="326"/>
      <c r="E153" s="326"/>
      <c r="F153" s="326"/>
      <c r="G153" s="326">
        <v>48</v>
      </c>
      <c r="H153" s="327">
        <v>10</v>
      </c>
      <c r="I153" s="330">
        <f>H153*(G153+F153)</f>
        <v>480</v>
      </c>
      <c r="J153" s="328"/>
      <c r="K153" s="308"/>
      <c r="L153" s="354" t="s">
        <v>275</v>
      </c>
      <c r="M153" s="302">
        <v>8</v>
      </c>
      <c r="N153" s="365">
        <v>0</v>
      </c>
      <c r="O153" s="75">
        <f>I153</f>
        <v>480</v>
      </c>
    </row>
    <row r="154" spans="1:11" ht="13.5" thickBot="1">
      <c r="A154" s="247"/>
      <c r="B154" s="136"/>
      <c r="C154" s="226"/>
      <c r="D154" s="226"/>
      <c r="E154" s="226"/>
      <c r="F154" s="226"/>
      <c r="G154" s="226"/>
      <c r="H154" s="226"/>
      <c r="I154" s="159"/>
      <c r="J154" s="160"/>
      <c r="K154" s="308"/>
    </row>
    <row r="155" spans="1:15" ht="13.5" thickBot="1">
      <c r="A155" s="68"/>
      <c r="B155" s="60"/>
      <c r="C155" s="117"/>
      <c r="D155" s="122"/>
      <c r="E155" s="51"/>
      <c r="F155" s="51"/>
      <c r="G155" s="51"/>
      <c r="H155" s="122"/>
      <c r="I155" s="386">
        <f>SUM(I129:I154)</f>
        <v>5088.8</v>
      </c>
      <c r="J155" s="387" t="s">
        <v>173</v>
      </c>
      <c r="K155" s="395"/>
      <c r="L155" s="395"/>
      <c r="M155" s="393"/>
      <c r="N155" s="396"/>
      <c r="O155" s="390">
        <f>SUM(O129:O153)</f>
        <v>5088.8</v>
      </c>
    </row>
    <row r="156" spans="1:11" ht="13.5" thickBot="1">
      <c r="A156" s="248"/>
      <c r="B156" s="249"/>
      <c r="C156" s="117"/>
      <c r="D156" s="122"/>
      <c r="E156" s="51"/>
      <c r="F156" s="51"/>
      <c r="G156" s="51"/>
      <c r="H156" s="122"/>
      <c r="I156" s="324"/>
      <c r="J156" s="325"/>
      <c r="K156" s="308"/>
    </row>
    <row r="157" spans="1:11" ht="12.75">
      <c r="A157" s="52"/>
      <c r="B157" s="53"/>
      <c r="C157" s="140"/>
      <c r="D157" s="140" t="s">
        <v>46</v>
      </c>
      <c r="E157" s="140" t="s">
        <v>46</v>
      </c>
      <c r="F157" s="244" t="s">
        <v>47</v>
      </c>
      <c r="G157" s="140" t="s">
        <v>45</v>
      </c>
      <c r="H157" s="140" t="s">
        <v>145</v>
      </c>
      <c r="I157" s="140" t="s">
        <v>146</v>
      </c>
      <c r="J157" s="61"/>
      <c r="K157" s="308"/>
    </row>
    <row r="158" spans="1:11" ht="12.75">
      <c r="A158" s="250" t="s">
        <v>147</v>
      </c>
      <c r="B158" s="145" t="s">
        <v>48</v>
      </c>
      <c r="C158" s="146"/>
      <c r="D158" s="146" t="s">
        <v>51</v>
      </c>
      <c r="E158" s="146" t="s">
        <v>51</v>
      </c>
      <c r="F158" s="147" t="s">
        <v>52</v>
      </c>
      <c r="G158" s="146" t="s">
        <v>53</v>
      </c>
      <c r="H158" s="146" t="s">
        <v>148</v>
      </c>
      <c r="I158" s="146" t="s">
        <v>149</v>
      </c>
      <c r="J158" s="146" t="s">
        <v>55</v>
      </c>
      <c r="K158" s="308"/>
    </row>
    <row r="159" spans="1:11" ht="13.5" thickBot="1">
      <c r="A159" s="251"/>
      <c r="B159" s="252"/>
      <c r="C159" s="150"/>
      <c r="D159" s="150" t="s">
        <v>57</v>
      </c>
      <c r="E159" s="150" t="s">
        <v>168</v>
      </c>
      <c r="F159" s="151" t="s">
        <v>58</v>
      </c>
      <c r="G159" s="150" t="s">
        <v>94</v>
      </c>
      <c r="H159" s="150" t="s">
        <v>150</v>
      </c>
      <c r="I159" s="150"/>
      <c r="J159" s="150"/>
      <c r="K159" s="308"/>
    </row>
    <row r="160" spans="1:11" ht="12.75">
      <c r="A160" s="253" t="s">
        <v>151</v>
      </c>
      <c r="B160" s="254"/>
      <c r="C160" s="76"/>
      <c r="D160" s="77"/>
      <c r="E160" s="255"/>
      <c r="F160" s="255"/>
      <c r="G160" s="255"/>
      <c r="H160" s="255"/>
      <c r="I160" s="78"/>
      <c r="J160" s="202"/>
      <c r="K160" s="308"/>
    </row>
    <row r="161" spans="1:15" ht="12.75">
      <c r="A161" s="246" t="s">
        <v>223</v>
      </c>
      <c r="B161" s="156" t="s">
        <v>152</v>
      </c>
      <c r="C161" s="59"/>
      <c r="D161" s="79"/>
      <c r="E161" s="229">
        <v>0</v>
      </c>
      <c r="F161" s="229">
        <v>0</v>
      </c>
      <c r="G161" s="229">
        <v>2</v>
      </c>
      <c r="H161" s="229"/>
      <c r="I161" s="440">
        <v>2000</v>
      </c>
      <c r="J161" s="160"/>
      <c r="K161" s="308"/>
      <c r="L161" s="1" t="s">
        <v>277</v>
      </c>
      <c r="M161" s="51">
        <v>6</v>
      </c>
      <c r="N161" s="364">
        <f>I161</f>
        <v>2000</v>
      </c>
      <c r="O161">
        <f>H161</f>
        <v>0</v>
      </c>
    </row>
    <row r="162" spans="1:15" ht="12.75">
      <c r="A162" s="217" t="s">
        <v>259</v>
      </c>
      <c r="B162" s="156" t="s">
        <v>152</v>
      </c>
      <c r="C162" s="66"/>
      <c r="D162" s="80"/>
      <c r="E162" s="171">
        <v>0</v>
      </c>
      <c r="F162" s="171">
        <v>0</v>
      </c>
      <c r="G162" s="172">
        <v>4</v>
      </c>
      <c r="H162" s="172"/>
      <c r="I162" s="441">
        <v>22500</v>
      </c>
      <c r="J162" s="160" t="s">
        <v>260</v>
      </c>
      <c r="K162" s="308"/>
      <c r="L162" s="1" t="s">
        <v>277</v>
      </c>
      <c r="M162" s="51">
        <v>6</v>
      </c>
      <c r="N162" s="364">
        <f aca="true" t="shared" si="20" ref="N162:N171">I162</f>
        <v>22500</v>
      </c>
      <c r="O162">
        <f aca="true" t="shared" si="21" ref="O162:O171">H162</f>
        <v>0</v>
      </c>
    </row>
    <row r="163" spans="1:15" ht="12.75">
      <c r="A163" s="217" t="s">
        <v>224</v>
      </c>
      <c r="B163" s="156" t="s">
        <v>152</v>
      </c>
      <c r="C163" s="66"/>
      <c r="D163" s="80"/>
      <c r="E163" s="157">
        <v>0</v>
      </c>
      <c r="F163" s="157">
        <v>0</v>
      </c>
      <c r="G163" s="158">
        <v>4</v>
      </c>
      <c r="H163" s="158"/>
      <c r="I163" s="441">
        <v>42000</v>
      </c>
      <c r="J163" s="160" t="s">
        <v>261</v>
      </c>
      <c r="K163" s="308"/>
      <c r="L163" s="1" t="s">
        <v>277</v>
      </c>
      <c r="M163" s="51">
        <v>6</v>
      </c>
      <c r="N163" s="364">
        <f t="shared" si="20"/>
        <v>42000</v>
      </c>
      <c r="O163">
        <f t="shared" si="21"/>
        <v>0</v>
      </c>
    </row>
    <row r="164" spans="1:15" ht="12.75">
      <c r="A164" s="217" t="s">
        <v>262</v>
      </c>
      <c r="B164" s="156" t="s">
        <v>152</v>
      </c>
      <c r="C164" s="66"/>
      <c r="D164" s="80"/>
      <c r="E164" s="239"/>
      <c r="F164" s="239"/>
      <c r="G164" s="234"/>
      <c r="H164" s="234"/>
      <c r="I164" s="441">
        <v>30000</v>
      </c>
      <c r="J164" s="160"/>
      <c r="K164" s="308"/>
      <c r="L164" s="1" t="s">
        <v>277</v>
      </c>
      <c r="M164" s="51">
        <v>6</v>
      </c>
      <c r="N164" s="364">
        <f t="shared" si="20"/>
        <v>30000</v>
      </c>
      <c r="O164">
        <f t="shared" si="21"/>
        <v>0</v>
      </c>
    </row>
    <row r="165" spans="1:14" ht="12.75">
      <c r="A165" s="489" t="s">
        <v>306</v>
      </c>
      <c r="B165" s="156" t="s">
        <v>152</v>
      </c>
      <c r="C165" s="66"/>
      <c r="D165" s="80"/>
      <c r="E165" s="171"/>
      <c r="F165" s="171"/>
      <c r="G165" s="172"/>
      <c r="H165" s="171"/>
      <c r="I165" s="498">
        <v>35000</v>
      </c>
      <c r="J165" s="160"/>
      <c r="K165" s="308"/>
      <c r="L165" s="1" t="s">
        <v>314</v>
      </c>
      <c r="N165" s="364">
        <f t="shared" si="20"/>
        <v>35000</v>
      </c>
    </row>
    <row r="166" spans="1:15" ht="12.75">
      <c r="A166" s="217" t="s">
        <v>305</v>
      </c>
      <c r="B166" s="156" t="s">
        <v>61</v>
      </c>
      <c r="C166" s="66"/>
      <c r="D166" s="80"/>
      <c r="E166" s="171"/>
      <c r="F166" s="171"/>
      <c r="G166" s="172"/>
      <c r="H166" s="171"/>
      <c r="I166" s="441">
        <v>1500</v>
      </c>
      <c r="J166" s="160"/>
      <c r="K166" s="308"/>
      <c r="L166" s="1" t="s">
        <v>277</v>
      </c>
      <c r="M166" s="51">
        <v>6</v>
      </c>
      <c r="N166" s="364">
        <f t="shared" si="20"/>
        <v>1500</v>
      </c>
      <c r="O166">
        <f t="shared" si="21"/>
        <v>0</v>
      </c>
    </row>
    <row r="167" spans="1:15" ht="12.75">
      <c r="A167" s="195" t="s">
        <v>153</v>
      </c>
      <c r="B167" s="256"/>
      <c r="C167" s="67"/>
      <c r="D167" s="81"/>
      <c r="E167" s="197"/>
      <c r="F167" s="197"/>
      <c r="G167" s="204"/>
      <c r="H167" s="204"/>
      <c r="I167" s="442"/>
      <c r="J167" s="202"/>
      <c r="K167" s="384"/>
      <c r="L167" s="384"/>
      <c r="M167" s="377"/>
      <c r="N167" s="385"/>
      <c r="O167" s="384"/>
    </row>
    <row r="168" spans="1:15" ht="12.75">
      <c r="A168" s="217" t="s">
        <v>225</v>
      </c>
      <c r="B168" s="156" t="s">
        <v>152</v>
      </c>
      <c r="C168" s="66"/>
      <c r="D168" s="80"/>
      <c r="E168" s="171">
        <v>0</v>
      </c>
      <c r="F168" s="171">
        <v>0</v>
      </c>
      <c r="G168" s="172">
        <v>4</v>
      </c>
      <c r="H168" s="257"/>
      <c r="I168" s="441">
        <v>5500</v>
      </c>
      <c r="J168" s="160"/>
      <c r="K168" s="308"/>
      <c r="L168" s="1" t="s">
        <v>277</v>
      </c>
      <c r="M168" s="51">
        <v>6</v>
      </c>
      <c r="N168" s="364">
        <f t="shared" si="20"/>
        <v>5500</v>
      </c>
      <c r="O168">
        <f t="shared" si="21"/>
        <v>0</v>
      </c>
    </row>
    <row r="169" spans="1:15" ht="12.75">
      <c r="A169" s="217" t="s">
        <v>226</v>
      </c>
      <c r="B169" s="156" t="s">
        <v>152</v>
      </c>
      <c r="C169" s="82"/>
      <c r="D169" s="80"/>
      <c r="E169" s="171">
        <v>0</v>
      </c>
      <c r="F169" s="171">
        <v>0</v>
      </c>
      <c r="G169" s="172">
        <v>4</v>
      </c>
      <c r="H169" s="172"/>
      <c r="I169" s="441">
        <v>5000</v>
      </c>
      <c r="J169" s="160"/>
      <c r="K169" s="308"/>
      <c r="L169" s="1" t="s">
        <v>277</v>
      </c>
      <c r="M169" s="51">
        <v>6</v>
      </c>
      <c r="N169" s="364">
        <f t="shared" si="20"/>
        <v>5000</v>
      </c>
      <c r="O169">
        <f t="shared" si="21"/>
        <v>0</v>
      </c>
    </row>
    <row r="170" spans="1:15" ht="12.75">
      <c r="A170" s="195" t="s">
        <v>154</v>
      </c>
      <c r="B170" s="197"/>
      <c r="C170" s="83"/>
      <c r="D170" s="81"/>
      <c r="E170" s="258"/>
      <c r="F170" s="258"/>
      <c r="G170" s="259"/>
      <c r="H170" s="259"/>
      <c r="I170" s="442"/>
      <c r="J170" s="202"/>
      <c r="K170" s="384"/>
      <c r="L170" s="384"/>
      <c r="M170" s="377"/>
      <c r="N170" s="385"/>
      <c r="O170" s="384"/>
    </row>
    <row r="171" spans="1:15" ht="12.75">
      <c r="A171" s="217" t="s">
        <v>227</v>
      </c>
      <c r="B171" s="156" t="s">
        <v>152</v>
      </c>
      <c r="C171" s="82"/>
      <c r="D171" s="80"/>
      <c r="E171" s="171">
        <v>0</v>
      </c>
      <c r="F171" s="187">
        <v>80</v>
      </c>
      <c r="G171" s="229">
        <v>4</v>
      </c>
      <c r="H171" s="260">
        <f>G171*F171</f>
        <v>320</v>
      </c>
      <c r="I171" s="441"/>
      <c r="J171" s="160" t="s">
        <v>96</v>
      </c>
      <c r="K171" s="308"/>
      <c r="L171" s="410" t="s">
        <v>275</v>
      </c>
      <c r="M171" s="302">
        <v>8</v>
      </c>
      <c r="N171" s="364">
        <f t="shared" si="20"/>
        <v>0</v>
      </c>
      <c r="O171">
        <f t="shared" si="21"/>
        <v>320</v>
      </c>
    </row>
    <row r="172" spans="1:16" ht="13.5" thickBot="1">
      <c r="A172" s="488" t="s">
        <v>304</v>
      </c>
      <c r="B172" s="261" t="s">
        <v>61</v>
      </c>
      <c r="C172" s="84"/>
      <c r="D172" s="85"/>
      <c r="E172" s="226"/>
      <c r="F172" s="226"/>
      <c r="G172" s="226"/>
      <c r="H172" s="487">
        <v>320</v>
      </c>
      <c r="I172" s="440"/>
      <c r="J172" s="160"/>
      <c r="K172" s="308"/>
      <c r="L172" s="494" t="s">
        <v>311</v>
      </c>
      <c r="M172" s="51">
        <v>8</v>
      </c>
      <c r="N172" s="364">
        <f>I172</f>
        <v>0</v>
      </c>
      <c r="O172" s="382">
        <f>H172</f>
        <v>320</v>
      </c>
      <c r="P172" s="1" t="s">
        <v>310</v>
      </c>
    </row>
    <row r="173" spans="1:15" ht="13.5" thickBot="1">
      <c r="A173" s="262"/>
      <c r="B173" s="263"/>
      <c r="C173" s="86"/>
      <c r="D173" s="86"/>
      <c r="E173" s="86"/>
      <c r="F173" s="264"/>
      <c r="G173" s="265"/>
      <c r="H173" s="50"/>
      <c r="I173" s="443">
        <f>SUM(I161:I172)</f>
        <v>143500</v>
      </c>
      <c r="J173" s="389" t="s">
        <v>72</v>
      </c>
      <c r="K173" s="395"/>
      <c r="L173" s="395"/>
      <c r="M173" s="393"/>
      <c r="N173" s="444">
        <f>SUM(N161:N171)</f>
        <v>143500</v>
      </c>
      <c r="O173" s="390">
        <f>SUM(O161:O172)</f>
        <v>640</v>
      </c>
    </row>
    <row r="175" spans="10:17" ht="26.25" thickBot="1">
      <c r="J175" s="445"/>
      <c r="K175" s="446"/>
      <c r="L175" s="446"/>
      <c r="M175" s="249" t="s">
        <v>272</v>
      </c>
      <c r="N175" s="447" t="s">
        <v>273</v>
      </c>
      <c r="O175" s="447" t="s">
        <v>274</v>
      </c>
      <c r="P175" s="249" t="s">
        <v>278</v>
      </c>
      <c r="Q175" s="249" t="s">
        <v>279</v>
      </c>
    </row>
    <row r="176" spans="10:17" ht="12.75">
      <c r="J176" s="448" t="s">
        <v>280</v>
      </c>
      <c r="K176" s="449"/>
      <c r="L176" s="450"/>
      <c r="M176" s="451"/>
      <c r="N176" s="452"/>
      <c r="O176" s="453"/>
      <c r="P176" s="454"/>
      <c r="Q176" s="454"/>
    </row>
    <row r="177" spans="10:17" ht="12.75">
      <c r="J177" s="471" t="s">
        <v>281</v>
      </c>
      <c r="K177" s="461"/>
      <c r="L177" s="460"/>
      <c r="M177" s="456">
        <v>1</v>
      </c>
      <c r="N177" s="457">
        <v>0</v>
      </c>
      <c r="O177" s="473">
        <v>0</v>
      </c>
      <c r="P177" s="458">
        <f>N177/N187</f>
        <v>0</v>
      </c>
      <c r="Q177" s="458">
        <f>N177/N187</f>
        <v>0</v>
      </c>
    </row>
    <row r="178" spans="10:17" ht="12.75">
      <c r="J178" s="455" t="s">
        <v>282</v>
      </c>
      <c r="K178" s="459"/>
      <c r="L178" s="460"/>
      <c r="M178" s="456">
        <v>2</v>
      </c>
      <c r="N178" s="457">
        <v>0</v>
      </c>
      <c r="O178" s="473">
        <v>0</v>
      </c>
      <c r="P178" s="458">
        <f>N178/N187</f>
        <v>0</v>
      </c>
      <c r="Q178" s="458">
        <f>N178/N187</f>
        <v>0</v>
      </c>
    </row>
    <row r="179" spans="10:17" ht="12.75">
      <c r="J179" s="455" t="s">
        <v>283</v>
      </c>
      <c r="K179" s="459"/>
      <c r="L179" s="460"/>
      <c r="M179" s="456">
        <v>3</v>
      </c>
      <c r="N179" s="457">
        <v>0</v>
      </c>
      <c r="O179" s="473">
        <v>0</v>
      </c>
      <c r="P179" s="458">
        <f>N179/N187</f>
        <v>0</v>
      </c>
      <c r="Q179" s="458">
        <f>N179/N187</f>
        <v>0</v>
      </c>
    </row>
    <row r="180" spans="10:17" ht="12.75">
      <c r="J180" s="455" t="s">
        <v>284</v>
      </c>
      <c r="K180" s="459"/>
      <c r="L180" s="460"/>
      <c r="M180" s="456">
        <v>4</v>
      </c>
      <c r="N180" s="457">
        <f>SUM(P146:P156)-P150</f>
        <v>0</v>
      </c>
      <c r="O180" s="473">
        <f>SUM(Q146:Q156)</f>
        <v>0</v>
      </c>
      <c r="P180" s="458">
        <f>N180/N187</f>
        <v>0</v>
      </c>
      <c r="Q180" s="458">
        <f>O180/O187</f>
        <v>0</v>
      </c>
    </row>
    <row r="181" spans="10:17" ht="12.75">
      <c r="J181" s="471" t="s">
        <v>285</v>
      </c>
      <c r="K181" s="461"/>
      <c r="L181" s="460"/>
      <c r="M181" s="456">
        <v>5</v>
      </c>
      <c r="N181" s="457">
        <v>0</v>
      </c>
      <c r="O181" s="473">
        <v>0</v>
      </c>
      <c r="P181" s="458">
        <f>N181/N187</f>
        <v>0</v>
      </c>
      <c r="Q181" s="458">
        <f>N181/N187</f>
        <v>0</v>
      </c>
    </row>
    <row r="182" spans="10:17" ht="12.75">
      <c r="J182" s="471" t="s">
        <v>286</v>
      </c>
      <c r="K182" s="461"/>
      <c r="L182" s="460"/>
      <c r="M182" s="456">
        <v>6</v>
      </c>
      <c r="N182" s="457">
        <f>N173</f>
        <v>143500</v>
      </c>
      <c r="O182" s="473">
        <v>0</v>
      </c>
      <c r="P182" s="458">
        <f>N182/N187</f>
        <v>1</v>
      </c>
      <c r="Q182" s="458">
        <f>O182/O187</f>
        <v>0</v>
      </c>
    </row>
    <row r="183" spans="10:17" ht="12.75">
      <c r="J183" s="471" t="s">
        <v>287</v>
      </c>
      <c r="K183" s="461"/>
      <c r="L183" s="459"/>
      <c r="M183" s="456">
        <v>7</v>
      </c>
      <c r="N183" s="457">
        <v>0</v>
      </c>
      <c r="O183" s="473">
        <v>0</v>
      </c>
      <c r="P183" s="458">
        <f>N183/N187</f>
        <v>0</v>
      </c>
      <c r="Q183" s="458">
        <f>O183/O187</f>
        <v>0</v>
      </c>
    </row>
    <row r="184" spans="10:17" ht="12.75">
      <c r="J184" s="455" t="s">
        <v>288</v>
      </c>
      <c r="K184" s="459"/>
      <c r="L184" s="459"/>
      <c r="M184" s="456">
        <v>8</v>
      </c>
      <c r="N184" s="457">
        <v>0</v>
      </c>
      <c r="O184" s="473">
        <f>O23+O46+O72+O97+O114+O125+O155+O173</f>
        <v>16383.8</v>
      </c>
      <c r="P184" s="458">
        <f>N184/N187</f>
        <v>0</v>
      </c>
      <c r="Q184" s="458">
        <f>O184/O187</f>
        <v>1</v>
      </c>
    </row>
    <row r="185" spans="10:17" ht="13.5" thickBot="1">
      <c r="J185" s="462" t="s">
        <v>289</v>
      </c>
      <c r="K185" s="463"/>
      <c r="L185" s="472"/>
      <c r="M185" s="456">
        <v>9</v>
      </c>
      <c r="N185" s="457">
        <v>0</v>
      </c>
      <c r="O185" s="473">
        <v>0</v>
      </c>
      <c r="P185" s="458">
        <f>N185/N187</f>
        <v>0</v>
      </c>
      <c r="Q185" s="458">
        <f>N185/N187</f>
        <v>0</v>
      </c>
    </row>
    <row r="186" spans="10:18" ht="12.75">
      <c r="J186" s="445"/>
      <c r="K186" s="464"/>
      <c r="L186" s="283"/>
      <c r="M186" s="283"/>
      <c r="N186" s="465"/>
      <c r="O186" s="474"/>
      <c r="P186" s="466"/>
      <c r="Q186" s="283"/>
      <c r="R186" s="467"/>
    </row>
    <row r="187" spans="10:17" ht="12.75">
      <c r="J187" s="445"/>
      <c r="K187" s="283"/>
      <c r="L187" s="2" t="s">
        <v>290</v>
      </c>
      <c r="N187" s="468">
        <f>SUM(N177:N185)</f>
        <v>143500</v>
      </c>
      <c r="O187" s="475">
        <f>SUM(O177:O185)</f>
        <v>16383.8</v>
      </c>
      <c r="P187" s="469">
        <f>SUM(P177:P185)</f>
        <v>1</v>
      </c>
      <c r="Q187" s="470">
        <f>SUM(Q177:Q185)</f>
        <v>1</v>
      </c>
    </row>
  </sheetData>
  <printOptions gridLines="1"/>
  <pageMargins left="0.17" right="0.17" top="0.62" bottom="0.37" header="0.24" footer="0.17"/>
  <pageSetup horizontalDpi="600" verticalDpi="600" orientation="landscape" scale="55" r:id="rId1"/>
  <headerFooter alignWithMargins="0">
    <oddHeader>&amp;C&amp;"Arial,Bold"&amp;14NCSX June 2007 ETC 
TABLE III - Fabrication and Assembly</oddHeader>
    <oddFooter xml:space="preserve">&amp;L&amp;F&amp;C&amp;"Arial,Bold"&amp;A   page &amp;P of &amp;N &amp;R &amp;D    &amp;T   </oddFooter>
  </headerFooter>
</worksheet>
</file>

<file path=xl/worksheets/sheet5.xml><?xml version="1.0" encoding="utf-8"?>
<worksheet xmlns="http://schemas.openxmlformats.org/spreadsheetml/2006/main" xmlns:r="http://schemas.openxmlformats.org/officeDocument/2006/relationships">
  <dimension ref="A1:X56"/>
  <sheetViews>
    <sheetView workbookViewId="0" topLeftCell="A7">
      <selection activeCell="G22" sqref="G22"/>
    </sheetView>
  </sheetViews>
  <sheetFormatPr defaultColWidth="9.140625" defaultRowHeight="12.75"/>
  <cols>
    <col min="1" max="1" width="4.8515625" style="0" customWidth="1"/>
    <col min="6" max="7" width="11.57421875" style="0" customWidth="1"/>
  </cols>
  <sheetData>
    <row r="1" spans="1:2" s="6" customFormat="1" ht="20.25">
      <c r="A1" s="6" t="s">
        <v>158</v>
      </c>
      <c r="B1" s="274"/>
    </row>
    <row r="2" spans="1:2" s="6" customFormat="1" ht="20.25">
      <c r="A2" s="6" t="s">
        <v>155</v>
      </c>
      <c r="B2" s="274"/>
    </row>
    <row r="3" spans="1:2" s="6" customFormat="1" ht="20.25">
      <c r="A3" s="6" t="s">
        <v>191</v>
      </c>
      <c r="B3" s="274"/>
    </row>
    <row r="4" spans="1:2" s="6" customFormat="1" ht="20.25">
      <c r="A4" s="6" t="s">
        <v>181</v>
      </c>
      <c r="B4" s="274"/>
    </row>
    <row r="5" spans="1:2" s="6" customFormat="1" ht="20.25">
      <c r="A5" s="6" t="s">
        <v>182</v>
      </c>
      <c r="B5" s="274"/>
    </row>
    <row r="6" spans="1:2" s="6" customFormat="1" ht="20.25">
      <c r="A6" s="6" t="s">
        <v>183</v>
      </c>
      <c r="B6" s="274"/>
    </row>
    <row r="7" spans="1:2" s="6" customFormat="1" ht="20.25">
      <c r="A7" s="6" t="s">
        <v>156</v>
      </c>
      <c r="B7" s="274"/>
    </row>
    <row r="8" s="6" customFormat="1" ht="20.25"/>
    <row r="9" spans="1:20" ht="12.75">
      <c r="A9" s="19"/>
      <c r="B9" s="19"/>
      <c r="C9" s="19"/>
      <c r="D9" s="19"/>
      <c r="E9" s="19"/>
      <c r="F9" s="19"/>
      <c r="G9" s="19"/>
      <c r="H9" s="19"/>
      <c r="I9" s="19"/>
      <c r="J9" s="19"/>
      <c r="K9" s="19"/>
      <c r="L9" s="19"/>
      <c r="M9" s="19"/>
      <c r="N9" s="19"/>
      <c r="O9" s="19"/>
      <c r="P9" s="19"/>
      <c r="Q9" s="19"/>
      <c r="R9" s="19"/>
      <c r="S9" s="19"/>
      <c r="T9" s="19"/>
    </row>
    <row r="10" ht="15.75">
      <c r="A10" s="21" t="s">
        <v>9</v>
      </c>
    </row>
    <row r="11" spans="1:20" ht="26.25">
      <c r="A11" s="21"/>
      <c r="D11" s="23" t="s">
        <v>11</v>
      </c>
      <c r="E11" s="23" t="s">
        <v>12</v>
      </c>
      <c r="F11" s="23" t="s">
        <v>13</v>
      </c>
      <c r="G11" s="271" t="s">
        <v>185</v>
      </c>
      <c r="H11" s="24" t="s">
        <v>164</v>
      </c>
      <c r="I11" s="3"/>
      <c r="J11" s="3"/>
      <c r="K11" s="3"/>
      <c r="L11" s="3"/>
      <c r="M11" s="3"/>
      <c r="N11" s="3"/>
      <c r="O11" s="3"/>
      <c r="P11" s="3"/>
      <c r="Q11" s="3"/>
      <c r="R11" s="3"/>
      <c r="S11" s="3"/>
      <c r="T11" s="3"/>
    </row>
    <row r="12" spans="1:20" ht="20.25">
      <c r="A12" s="272" t="s">
        <v>186</v>
      </c>
      <c r="D12" s="23"/>
      <c r="E12" s="23"/>
      <c r="F12" s="23"/>
      <c r="G12" s="496" t="s">
        <v>313</v>
      </c>
      <c r="H12" s="24"/>
      <c r="I12" s="3"/>
      <c r="J12" s="3"/>
      <c r="K12" s="3"/>
      <c r="L12" s="3"/>
      <c r="M12" s="3"/>
      <c r="N12" s="3"/>
      <c r="O12" s="3"/>
      <c r="P12" s="3"/>
      <c r="Q12" s="3"/>
      <c r="R12" s="3"/>
      <c r="S12" s="3"/>
      <c r="T12" s="3"/>
    </row>
    <row r="13" spans="2:8" ht="12.75">
      <c r="B13" s="1" t="s">
        <v>10</v>
      </c>
      <c r="D13" s="301" t="s">
        <v>162</v>
      </c>
      <c r="E13" s="51"/>
      <c r="G13" s="51"/>
      <c r="H13" s="1" t="s">
        <v>195</v>
      </c>
    </row>
    <row r="14" spans="2:8" ht="12.75">
      <c r="B14" s="1" t="s">
        <v>163</v>
      </c>
      <c r="D14" s="5"/>
      <c r="F14" s="51" t="s">
        <v>162</v>
      </c>
      <c r="G14" s="51"/>
      <c r="H14" s="1" t="s">
        <v>195</v>
      </c>
    </row>
    <row r="15" spans="2:8" ht="12.75">
      <c r="B15" s="1"/>
      <c r="D15" s="5"/>
      <c r="E15" s="51"/>
      <c r="F15" s="51"/>
      <c r="G15" s="51"/>
      <c r="H15" s="1"/>
    </row>
    <row r="16" spans="1:8" ht="20.25">
      <c r="A16" s="272" t="s">
        <v>188</v>
      </c>
      <c r="B16" s="1"/>
      <c r="D16" s="5"/>
      <c r="E16" s="51"/>
      <c r="F16" s="51"/>
      <c r="G16" s="497" t="s">
        <v>194</v>
      </c>
      <c r="H16" s="1"/>
    </row>
    <row r="17" spans="2:8" ht="12.75">
      <c r="B17" s="1" t="s">
        <v>10</v>
      </c>
      <c r="D17" s="51" t="s">
        <v>162</v>
      </c>
      <c r="E17" s="5"/>
      <c r="H17" s="1" t="s">
        <v>187</v>
      </c>
    </row>
    <row r="18" spans="2:22" ht="12.75">
      <c r="B18" s="1" t="s">
        <v>163</v>
      </c>
      <c r="E18" s="301" t="s">
        <v>162</v>
      </c>
      <c r="F18" s="5"/>
      <c r="H18" s="354" t="s">
        <v>263</v>
      </c>
      <c r="I18" s="94"/>
      <c r="J18" s="94"/>
      <c r="K18" s="94"/>
      <c r="L18" s="94"/>
      <c r="M18" s="94"/>
      <c r="N18" s="94"/>
      <c r="O18" s="94"/>
      <c r="P18" s="94"/>
      <c r="Q18" s="94"/>
      <c r="R18" s="94"/>
      <c r="S18" s="495"/>
      <c r="T18" s="94"/>
      <c r="U18" s="94"/>
      <c r="V18" s="94"/>
    </row>
    <row r="19" spans="2:8" ht="12.75">
      <c r="B19" s="1"/>
      <c r="D19" s="51"/>
      <c r="E19" s="5"/>
      <c r="F19" s="5"/>
      <c r="H19" s="1"/>
    </row>
    <row r="20" spans="1:8" ht="20.25">
      <c r="A20" s="272" t="s">
        <v>190</v>
      </c>
      <c r="B20" s="1"/>
      <c r="D20" s="51"/>
      <c r="E20" s="5"/>
      <c r="F20" s="5"/>
      <c r="G20" s="273" t="s">
        <v>194</v>
      </c>
      <c r="H20" s="1"/>
    </row>
    <row r="21" spans="2:8" ht="12.75">
      <c r="B21" s="1" t="s">
        <v>10</v>
      </c>
      <c r="D21" s="5"/>
      <c r="E21" s="51" t="s">
        <v>162</v>
      </c>
      <c r="F21" s="51"/>
      <c r="H21" s="1" t="s">
        <v>189</v>
      </c>
    </row>
    <row r="22" spans="2:17" ht="12.75">
      <c r="B22" s="1" t="s">
        <v>163</v>
      </c>
      <c r="D22" s="5"/>
      <c r="E22" s="51"/>
      <c r="F22" s="51" t="s">
        <v>162</v>
      </c>
      <c r="H22" s="1" t="s">
        <v>196</v>
      </c>
      <c r="Q22" s="94"/>
    </row>
    <row r="23" spans="4:7" s="1" customFormat="1" ht="12.75">
      <c r="D23" s="51"/>
      <c r="E23" s="51"/>
      <c r="F23" s="51"/>
      <c r="G23" s="51"/>
    </row>
    <row r="24" spans="1:7" s="1" customFormat="1" ht="12.75">
      <c r="A24" s="280" t="s">
        <v>193</v>
      </c>
      <c r="D24" s="51"/>
      <c r="E24" s="51"/>
      <c r="F24" s="51"/>
      <c r="G24" s="51"/>
    </row>
    <row r="26" spans="1:20" ht="12.75">
      <c r="A26" s="19"/>
      <c r="B26" s="19"/>
      <c r="C26" s="19"/>
      <c r="D26" s="19"/>
      <c r="E26" s="19"/>
      <c r="F26" s="19"/>
      <c r="G26" s="19"/>
      <c r="H26" s="19"/>
      <c r="I26" s="19"/>
      <c r="J26" s="19"/>
      <c r="K26" s="19"/>
      <c r="L26" s="19"/>
      <c r="M26" s="19"/>
      <c r="N26" s="19"/>
      <c r="O26" s="19"/>
      <c r="P26" s="19"/>
      <c r="Q26" s="19"/>
      <c r="R26" s="19"/>
      <c r="S26" s="19"/>
      <c r="T26" s="19"/>
    </row>
    <row r="27" s="94" customFormat="1" ht="12.75">
      <c r="A27" s="22" t="s">
        <v>192</v>
      </c>
    </row>
    <row r="28" spans="6:17" s="283" customFormat="1" ht="12.75">
      <c r="F28" s="284"/>
      <c r="G28" s="284"/>
      <c r="N28" s="505" t="s">
        <v>197</v>
      </c>
      <c r="O28" s="505"/>
      <c r="P28" s="285" t="s">
        <v>198</v>
      </c>
      <c r="Q28" s="286"/>
    </row>
    <row r="29" spans="1:17" s="287" customFormat="1" ht="38.25">
      <c r="A29" s="287" t="s">
        <v>199</v>
      </c>
      <c r="B29" s="506" t="s">
        <v>200</v>
      </c>
      <c r="C29" s="506"/>
      <c r="D29" s="506"/>
      <c r="E29" s="506"/>
      <c r="F29" s="506"/>
      <c r="G29" s="288" t="s">
        <v>201</v>
      </c>
      <c r="H29" s="506" t="s">
        <v>202</v>
      </c>
      <c r="I29" s="506"/>
      <c r="J29" s="506"/>
      <c r="K29" s="506" t="s">
        <v>203</v>
      </c>
      <c r="L29" s="506"/>
      <c r="M29" s="506"/>
      <c r="N29" s="287" t="s">
        <v>13</v>
      </c>
      <c r="O29" s="287" t="s">
        <v>11</v>
      </c>
      <c r="P29" s="287" t="s">
        <v>13</v>
      </c>
      <c r="Q29" s="287" t="s">
        <v>11</v>
      </c>
    </row>
    <row r="30" spans="1:13" s="291" customFormat="1" ht="12.75">
      <c r="A30" s="289"/>
      <c r="B30" s="502"/>
      <c r="C30" s="502"/>
      <c r="D30" s="502"/>
      <c r="E30" s="502"/>
      <c r="F30" s="502"/>
      <c r="G30" s="290"/>
      <c r="H30" s="503"/>
      <c r="I30" s="503"/>
      <c r="J30" s="503"/>
      <c r="K30" s="503"/>
      <c r="L30" s="503"/>
      <c r="M30" s="503"/>
    </row>
    <row r="31" ht="12.75">
      <c r="A31" s="1" t="s">
        <v>218</v>
      </c>
    </row>
    <row r="32" ht="12.75">
      <c r="A32" s="1"/>
    </row>
    <row r="33" spans="1:24" s="296" customFormat="1" ht="71.25" customHeight="1">
      <c r="A33" s="296">
        <v>1451</v>
      </c>
      <c r="B33" s="504" t="s">
        <v>264</v>
      </c>
      <c r="C33" s="504"/>
      <c r="D33" s="504"/>
      <c r="E33" s="504"/>
      <c r="F33" s="504"/>
      <c r="G33" s="297" t="s">
        <v>219</v>
      </c>
      <c r="H33" s="501" t="s">
        <v>220</v>
      </c>
      <c r="I33" s="501"/>
      <c r="J33" s="501"/>
      <c r="K33" s="504" t="s">
        <v>221</v>
      </c>
      <c r="L33" s="504"/>
      <c r="M33" s="504"/>
      <c r="N33" s="303">
        <v>400</v>
      </c>
      <c r="O33" s="304">
        <v>450</v>
      </c>
      <c r="P33" s="476">
        <v>0</v>
      </c>
      <c r="Q33" s="476">
        <v>2</v>
      </c>
      <c r="R33" s="477" t="s">
        <v>292</v>
      </c>
      <c r="U33" s="507" t="s">
        <v>291</v>
      </c>
      <c r="V33" s="508"/>
      <c r="W33" s="508"/>
      <c r="X33" s="508"/>
    </row>
    <row r="34" spans="2:24" s="296" customFormat="1" ht="12.75" customHeight="1">
      <c r="B34" s="295"/>
      <c r="C34" s="295"/>
      <c r="D34" s="295"/>
      <c r="E34" s="295"/>
      <c r="F34" s="295"/>
      <c r="G34" s="297"/>
      <c r="H34" s="294"/>
      <c r="I34" s="294"/>
      <c r="J34" s="294"/>
      <c r="K34" s="295"/>
      <c r="L34" s="295"/>
      <c r="M34" s="295"/>
      <c r="N34" s="298"/>
      <c r="O34" s="299"/>
      <c r="P34" s="300"/>
      <c r="Q34" s="300"/>
      <c r="U34" s="481"/>
      <c r="V34" s="481"/>
      <c r="W34" s="481"/>
      <c r="X34" s="481"/>
    </row>
    <row r="35" spans="1:24" s="96" customFormat="1" ht="56.25" customHeight="1">
      <c r="A35" s="96">
        <v>1451</v>
      </c>
      <c r="B35" s="501" t="s">
        <v>295</v>
      </c>
      <c r="C35" s="501"/>
      <c r="D35" s="501"/>
      <c r="E35" s="501"/>
      <c r="F35" s="501"/>
      <c r="G35" s="297" t="s">
        <v>219</v>
      </c>
      <c r="H35" s="501" t="s">
        <v>302</v>
      </c>
      <c r="I35" s="501"/>
      <c r="J35" s="501"/>
      <c r="K35" s="501" t="s">
        <v>303</v>
      </c>
      <c r="L35" s="501"/>
      <c r="M35" s="501"/>
      <c r="N35" s="478">
        <v>5</v>
      </c>
      <c r="O35" s="479">
        <v>10</v>
      </c>
      <c r="P35" s="480">
        <v>0</v>
      </c>
      <c r="Q35" s="480">
        <v>0</v>
      </c>
      <c r="R35" s="477" t="s">
        <v>293</v>
      </c>
      <c r="U35" s="507" t="s">
        <v>294</v>
      </c>
      <c r="V35" s="508"/>
      <c r="W35" s="508"/>
      <c r="X35" s="508"/>
    </row>
    <row r="36" spans="2:18" s="96" customFormat="1" ht="12.75" customHeight="1">
      <c r="B36" s="294"/>
      <c r="C36" s="294"/>
      <c r="D36" s="294"/>
      <c r="E36" s="294"/>
      <c r="F36" s="294"/>
      <c r="G36" s="297"/>
      <c r="H36" s="294"/>
      <c r="I36" s="294"/>
      <c r="J36" s="294"/>
      <c r="K36" s="294"/>
      <c r="L36" s="294"/>
      <c r="M36" s="294"/>
      <c r="N36" s="478"/>
      <c r="O36" s="479"/>
      <c r="P36" s="480"/>
      <c r="Q36" s="480"/>
      <c r="R36" s="480"/>
    </row>
    <row r="37" spans="1:24" s="482" customFormat="1" ht="135" customHeight="1">
      <c r="A37" s="482">
        <v>1451</v>
      </c>
      <c r="B37" s="509" t="s">
        <v>297</v>
      </c>
      <c r="C37" s="510"/>
      <c r="D37" s="510"/>
      <c r="E37" s="510"/>
      <c r="F37" s="510"/>
      <c r="G37" s="483" t="s">
        <v>298</v>
      </c>
      <c r="H37" s="509" t="s">
        <v>299</v>
      </c>
      <c r="I37" s="511"/>
      <c r="J37" s="511"/>
      <c r="K37" s="512" t="s">
        <v>301</v>
      </c>
      <c r="L37" s="510"/>
      <c r="M37" s="510"/>
      <c r="N37" s="485"/>
      <c r="O37" s="486"/>
      <c r="P37" s="305"/>
      <c r="Q37" s="305"/>
      <c r="R37" s="484" t="s">
        <v>300</v>
      </c>
      <c r="U37" s="507" t="s">
        <v>291</v>
      </c>
      <c r="V37" s="508"/>
      <c r="W37" s="508"/>
      <c r="X37" s="508"/>
    </row>
    <row r="38" spans="2:13" s="292" customFormat="1" ht="12.75">
      <c r="B38" s="500"/>
      <c r="C38" s="500"/>
      <c r="D38" s="500"/>
      <c r="E38" s="500"/>
      <c r="F38" s="500"/>
      <c r="G38" s="293"/>
      <c r="H38" s="500"/>
      <c r="I38" s="500"/>
      <c r="J38" s="500"/>
      <c r="K38" s="500"/>
      <c r="L38" s="500"/>
      <c r="M38" s="500"/>
    </row>
    <row r="39" spans="5:8" ht="12.75">
      <c r="E39" s="5"/>
      <c r="F39" s="5"/>
      <c r="G39" s="5"/>
      <c r="H39" s="5"/>
    </row>
    <row r="40" spans="1:8" s="1" customFormat="1" ht="12.75">
      <c r="A40" s="1" t="s">
        <v>204</v>
      </c>
      <c r="E40" s="51"/>
      <c r="F40" s="51"/>
      <c r="G40" s="51"/>
      <c r="H40" s="51"/>
    </row>
    <row r="41" spans="1:16" s="1" customFormat="1" ht="12.75">
      <c r="A41" s="1" t="s">
        <v>205</v>
      </c>
      <c r="B41" s="1" t="s">
        <v>206</v>
      </c>
      <c r="E41" s="51"/>
      <c r="F41" s="51"/>
      <c r="G41" s="51"/>
      <c r="H41" s="51"/>
      <c r="N41" s="501" t="s">
        <v>296</v>
      </c>
      <c r="O41" s="501"/>
      <c r="P41" s="501"/>
    </row>
    <row r="42" spans="2:8" s="1" customFormat="1" ht="12.75">
      <c r="B42" s="1" t="s">
        <v>207</v>
      </c>
      <c r="E42" s="51"/>
      <c r="F42" s="51"/>
      <c r="G42" s="51"/>
      <c r="H42" s="51"/>
    </row>
    <row r="43" spans="1:8" s="1" customFormat="1" ht="12.75">
      <c r="A43" s="1" t="s">
        <v>208</v>
      </c>
      <c r="B43" s="1" t="s">
        <v>209</v>
      </c>
      <c r="E43" s="51"/>
      <c r="F43" s="51"/>
      <c r="G43" s="51"/>
      <c r="H43" s="51"/>
    </row>
    <row r="44" spans="2:8" s="1" customFormat="1" ht="12.75">
      <c r="B44" s="1" t="s">
        <v>210</v>
      </c>
      <c r="E44" s="51"/>
      <c r="F44" s="51"/>
      <c r="G44" s="51"/>
      <c r="H44" s="51"/>
    </row>
    <row r="45" s="1" customFormat="1" ht="12.75">
      <c r="B45" s="1" t="s">
        <v>211</v>
      </c>
    </row>
    <row r="46" spans="1:2" s="1" customFormat="1" ht="12.75">
      <c r="A46" s="1" t="s">
        <v>212</v>
      </c>
      <c r="B46" s="1" t="s">
        <v>213</v>
      </c>
    </row>
    <row r="47" s="1" customFormat="1" ht="12.75">
      <c r="B47" s="1" t="s">
        <v>214</v>
      </c>
    </row>
    <row r="48" spans="1:2" s="1" customFormat="1" ht="12.75">
      <c r="A48" s="1" t="s">
        <v>215</v>
      </c>
      <c r="B48" s="1" t="s">
        <v>216</v>
      </c>
    </row>
    <row r="49" s="1" customFormat="1" ht="12.75">
      <c r="B49" s="1" t="s">
        <v>217</v>
      </c>
    </row>
    <row r="50" spans="5:9" ht="12.75">
      <c r="E50" s="5"/>
      <c r="F50" s="5"/>
      <c r="G50" s="5"/>
      <c r="H50" s="5"/>
      <c r="I50" s="5"/>
    </row>
    <row r="51" spans="5:9" ht="12.75">
      <c r="E51" s="5"/>
      <c r="F51" s="5"/>
      <c r="G51" s="5"/>
      <c r="H51" s="5"/>
      <c r="I51" s="5"/>
    </row>
    <row r="52" spans="5:9" ht="12.75">
      <c r="E52" s="5"/>
      <c r="F52" s="5"/>
      <c r="G52" s="5"/>
      <c r="H52" s="5"/>
      <c r="I52" s="5"/>
    </row>
    <row r="53" spans="5:9" ht="12.75">
      <c r="E53" s="5"/>
      <c r="F53" s="5"/>
      <c r="G53" s="5"/>
      <c r="H53" s="5"/>
      <c r="I53" s="5"/>
    </row>
    <row r="54" spans="5:9" ht="12.75">
      <c r="E54" s="5"/>
      <c r="F54" s="5"/>
      <c r="G54" s="5"/>
      <c r="H54" s="5"/>
      <c r="I54" s="5"/>
    </row>
    <row r="55" spans="5:9" ht="12.75">
      <c r="E55" s="5"/>
      <c r="F55" s="5"/>
      <c r="G55" s="5"/>
      <c r="H55" s="5"/>
      <c r="I55" s="5"/>
    </row>
    <row r="56" spans="5:9" ht="12.75">
      <c r="E56" s="5"/>
      <c r="F56" s="5"/>
      <c r="G56" s="5"/>
      <c r="H56" s="5"/>
      <c r="I56" s="5"/>
    </row>
  </sheetData>
  <mergeCells count="23">
    <mergeCell ref="N41:P41"/>
    <mergeCell ref="U33:X33"/>
    <mergeCell ref="U35:X35"/>
    <mergeCell ref="B37:F37"/>
    <mergeCell ref="H37:J37"/>
    <mergeCell ref="K37:M37"/>
    <mergeCell ref="U37:X37"/>
    <mergeCell ref="H35:J35"/>
    <mergeCell ref="K35:M35"/>
    <mergeCell ref="B38:F38"/>
    <mergeCell ref="N28:O28"/>
    <mergeCell ref="B29:F29"/>
    <mergeCell ref="H29:J29"/>
    <mergeCell ref="K29:M29"/>
    <mergeCell ref="H38:J38"/>
    <mergeCell ref="K38:M38"/>
    <mergeCell ref="B35:F35"/>
    <mergeCell ref="B30:F30"/>
    <mergeCell ref="H30:J30"/>
    <mergeCell ref="K30:M30"/>
    <mergeCell ref="B33:F33"/>
    <mergeCell ref="H33:J33"/>
    <mergeCell ref="K33:M33"/>
  </mergeCells>
  <printOptions/>
  <pageMargins left="0.75" right="0.75" top="1.25" bottom="0.53" header="0.75" footer="0.5"/>
  <pageSetup horizontalDpi="600" verticalDpi="600" orientation="landscape" scale="65" r:id="rId2"/>
  <headerFooter alignWithMargins="0">
    <oddHeader>&amp;C&amp;"Arial,Bold"&amp;14NCSX June 2007 ETC 
TABLE IV - Uncertainty of Estimate and Residual Risk Assessment</oddHeader>
    <oddFooter xml:space="preserve">&amp;L&amp;F&amp;C&amp;A   page &amp;P of &amp;N &amp;R &amp;D    &amp;T </oddFooter>
  </headerFooter>
  <rowBreaks count="1" manualBreakCount="1">
    <brk id="26" max="255" man="1"/>
  </rowBreaks>
  <drawing r:id="rId1"/>
</worksheet>
</file>

<file path=xl/worksheets/sheet6.xml><?xml version="1.0" encoding="utf-8"?>
<worksheet xmlns="http://schemas.openxmlformats.org/spreadsheetml/2006/main" xmlns:r="http://schemas.openxmlformats.org/officeDocument/2006/relationships">
  <dimension ref="A1:B7"/>
  <sheetViews>
    <sheetView workbookViewId="0" topLeftCell="A1">
      <selection activeCell="M76" sqref="M76"/>
    </sheetView>
  </sheetViews>
  <sheetFormatPr defaultColWidth="9.140625" defaultRowHeight="12.75"/>
  <cols>
    <col min="1" max="1" width="5.421875" style="0" bestFit="1" customWidth="1"/>
    <col min="2" max="2" width="11.421875" style="0" bestFit="1" customWidth="1"/>
    <col min="3" max="3" width="28.8515625" style="0" customWidth="1"/>
    <col min="4" max="10" width="12.140625" style="0" customWidth="1"/>
    <col min="11" max="12" width="11.7109375" style="0" bestFit="1" customWidth="1"/>
    <col min="13" max="15" width="12.140625" style="0" bestFit="1" customWidth="1"/>
    <col min="16" max="17" width="11.421875" style="0" bestFit="1" customWidth="1"/>
    <col min="18" max="20" width="11.8515625" style="0" bestFit="1" customWidth="1"/>
    <col min="21" max="21" width="11.7109375" style="0" bestFit="1" customWidth="1"/>
    <col min="22" max="24" width="12.140625" style="0" bestFit="1" customWidth="1"/>
    <col min="25" max="25" width="11.00390625" style="0" bestFit="1" customWidth="1"/>
    <col min="26" max="28" width="11.421875" style="0" bestFit="1" customWidth="1"/>
    <col min="29" max="30" width="10.7109375" style="0" bestFit="1" customWidth="1"/>
    <col min="31" max="33" width="11.140625" style="0" bestFit="1" customWidth="1"/>
    <col min="34" max="34" width="11.57421875" style="0" bestFit="1" customWidth="1"/>
    <col min="35" max="37" width="12.00390625" style="0" bestFit="1" customWidth="1"/>
    <col min="38" max="38" width="11.421875" style="0" bestFit="1" customWidth="1"/>
    <col min="39" max="41" width="11.8515625" style="0" bestFit="1" customWidth="1"/>
    <col min="42" max="43" width="11.28125" style="0" bestFit="1" customWidth="1"/>
    <col min="44" max="46" width="11.7109375" style="0" bestFit="1" customWidth="1"/>
    <col min="47" max="47" width="11.57421875" style="0" bestFit="1" customWidth="1"/>
    <col min="48" max="50" width="12.00390625" style="0" bestFit="1" customWidth="1"/>
    <col min="51" max="51" width="11.421875" style="0" bestFit="1" customWidth="1"/>
    <col min="52" max="55" width="11.8515625" style="0" bestFit="1" customWidth="1"/>
    <col min="56" max="56" width="11.00390625" style="0" bestFit="1" customWidth="1"/>
    <col min="57" max="59" width="11.421875" style="0" bestFit="1" customWidth="1"/>
    <col min="60" max="60" width="11.28125" style="0" bestFit="1" customWidth="1"/>
    <col min="61" max="64" width="11.7109375" style="0" bestFit="1" customWidth="1"/>
    <col min="65" max="68" width="12.140625" style="0" bestFit="1" customWidth="1"/>
  </cols>
  <sheetData>
    <row r="1" spans="1:2" s="6" customFormat="1" ht="20.25">
      <c r="A1" s="6" t="s">
        <v>158</v>
      </c>
      <c r="B1" s="274"/>
    </row>
    <row r="2" spans="1:2" s="6" customFormat="1" ht="20.25">
      <c r="A2" s="6" t="s">
        <v>155</v>
      </c>
      <c r="B2" s="274"/>
    </row>
    <row r="3" spans="1:2" s="6" customFormat="1" ht="20.25">
      <c r="A3" s="6" t="s">
        <v>191</v>
      </c>
      <c r="B3" s="274"/>
    </row>
    <row r="4" spans="1:2" s="6" customFormat="1" ht="20.25">
      <c r="A4" s="6" t="s">
        <v>181</v>
      </c>
      <c r="B4" s="274"/>
    </row>
    <row r="5" spans="1:2" s="6" customFormat="1" ht="20.25">
      <c r="A5" s="6" t="s">
        <v>182</v>
      </c>
      <c r="B5" s="274"/>
    </row>
    <row r="6" spans="1:2" s="6" customFormat="1" ht="20.25">
      <c r="A6" s="6" t="s">
        <v>183</v>
      </c>
      <c r="B6" s="274"/>
    </row>
    <row r="7" spans="1:2" s="6" customFormat="1" ht="20.25">
      <c r="A7" s="6" t="s">
        <v>156</v>
      </c>
      <c r="B7" s="274"/>
    </row>
    <row r="8" s="6" customFormat="1" ht="20.25"/>
    <row r="9" s="19" customFormat="1" ht="12.75"/>
  </sheetData>
  <printOptions/>
  <pageMargins left="0.21" right="0.17" top="1" bottom="1" header="0.5" footer="0.5"/>
  <pageSetup horizontalDpi="600" verticalDpi="600" orientation="landscape" scale="55" r:id="rId5"/>
  <headerFooter alignWithMargins="0">
    <oddFooter>&amp;L&amp;F&amp;C&amp;A    page &amp;P of &amp;N&amp;R&amp;D   &amp;T</oddFooter>
  </headerFooter>
  <rowBreaks count="1" manualBreakCount="1">
    <brk id="9" min="1" max="65" man="1"/>
  </rowBreaks>
  <colBreaks count="1" manualBreakCount="1">
    <brk id="15" min="9" max="99" man="1"/>
  </colBreaks>
  <drawing r:id="rId4"/>
  <legacyDrawing r:id="rId3"/>
  <oleObjects>
    <oleObject progId="AcroExch.Document.7" shapeId="92604884" r:id="rId1"/>
    <oleObject progId="AcroExch.Document.7" shapeId="9262466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2008-01-25T18:25:58Z</cp:lastPrinted>
  <dcterms:created xsi:type="dcterms:W3CDTF">2001-10-24T18:11:20Z</dcterms:created>
  <dcterms:modified xsi:type="dcterms:W3CDTF">2008-03-10T23:03:00Z</dcterms:modified>
  <cp:category/>
  <cp:version/>
  <cp:contentType/>
  <cp:contentStatus/>
</cp:coreProperties>
</file>