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2735" tabRatio="209" activeTab="0"/>
  </bookViews>
  <sheets>
    <sheet name="Sheet1" sheetId="1" r:id="rId1"/>
    <sheet name="Sheet2" sheetId="2" r:id="rId2"/>
    <sheet name="Sheet3" sheetId="3" r:id="rId3"/>
  </sheets>
  <definedNames>
    <definedName name="_xlnm.Print_Area" localSheetId="0">'Sheet1'!$B$19:$Q$64,'Sheet1'!$B$66:$Q$373,'Sheet1'!$B$375:$Q$462,'Sheet1'!$B$467:$Q$544</definedName>
    <definedName name="_xlnm.Print_Titles" localSheetId="0">'Sheet1'!$18:$18</definedName>
    <definedName name="temp" localSheetId="0">'Sheet1'!$C$219:$C$266</definedName>
    <definedName name="temp_1" localSheetId="0">'Sheet1'!$C$219:$C$266</definedName>
    <definedName name="temp_10" localSheetId="0">'Sheet1'!$C$321:$C$356</definedName>
    <definedName name="temp_11" localSheetId="0">'Sheet1'!$C$321:$C$356</definedName>
    <definedName name="temp_12" localSheetId="0">'Sheet1'!$C$321:$C$356</definedName>
    <definedName name="temp_13" localSheetId="0">'Sheet1'!$C$321:$C$356</definedName>
    <definedName name="temp_2" localSheetId="0">'Sheet1'!$C$219:$C$266</definedName>
    <definedName name="temp_3" localSheetId="0">'Sheet1'!$C$219:$C$266</definedName>
    <definedName name="temp_4" localSheetId="0">'Sheet1'!$C$219:$C$266</definedName>
    <definedName name="temp_5" localSheetId="0">'Sheet1'!$C$219:$C$266</definedName>
    <definedName name="temp_6" localSheetId="0">'Sheet1'!$C$219:$C$266</definedName>
    <definedName name="temp_7" localSheetId="0">'Sheet1'!$C$321:$C$356</definedName>
    <definedName name="temp_8" localSheetId="0">'Sheet1'!$C$321:$C$356</definedName>
    <definedName name="temp_9" localSheetId="0">'Sheet1'!$C$321:$C$356</definedName>
  </definedNames>
  <calcPr fullCalcOnLoad="1"/>
</workbook>
</file>

<file path=xl/sharedStrings.xml><?xml version="1.0" encoding="utf-8"?>
<sst xmlns="http://schemas.openxmlformats.org/spreadsheetml/2006/main" count="744" uniqueCount="468">
  <si>
    <t>Repeat steps for FP #1</t>
  </si>
  <si>
    <t xml:space="preserve">Miscellaneous for tooling                       </t>
  </si>
  <si>
    <t>800 shims  not critical path</t>
  </si>
  <si>
    <t>Back office</t>
  </si>
  <si>
    <t>Change durations to the A-B joint times</t>
  </si>
  <si>
    <t>Perform at A-B also</t>
  </si>
  <si>
    <t>Measure the tooling balls on both coils. The maximum deviation from the “realigned” points should be .010” or less. Make final metrology measurement of all fiducials.  Scan the “B” flange of Type-C coil.  Record the results.</t>
  </si>
  <si>
    <t>Done at 7.18</t>
  </si>
  <si>
    <t xml:space="preserve">May be done early </t>
  </si>
  <si>
    <t>Why measure Type B earlier if never used</t>
  </si>
  <si>
    <t xml:space="preserve">Place all alumina and grind inboard weld shims on the coil. </t>
  </si>
  <si>
    <t xml:space="preserve">Place all alumina and grind inboard weld shims on the coil.  </t>
  </si>
  <si>
    <t>Remove from stand and measure weight of completed assembly and Move to holding area.</t>
  </si>
  <si>
    <t>Surface grind a set of metal shims that will be used on the first MCHP article for assembly process qualifications. (for 3 Joints)</t>
  </si>
  <si>
    <t>Actual experience  (LED: actual Experience Was 4 days per JOINT)</t>
  </si>
  <si>
    <t>6.04.1</t>
  </si>
  <si>
    <t>Stuff Shim Bag with Fiberglas, Reseal, Place Shim Bag on Wing</t>
  </si>
  <si>
    <t>LED: Must place bag before coil assembly</t>
  </si>
  <si>
    <t>6.06.1</t>
  </si>
  <si>
    <t>Install Dial indicators for X-Y Positioning</t>
  </si>
  <si>
    <t>LED: Missing from sequence</t>
  </si>
  <si>
    <t>LED: Technical Issue space in some areas is insufficient to remove nuts with flanges in position.  If there is space duration should be 1.5 days</t>
  </si>
  <si>
    <t>LED: Increase duraction to 1.5</t>
  </si>
  <si>
    <t>Inflate all wing support bladders between wing surfaces (A/B, B/C) and on the C wing (MCHP - Right Side only).</t>
  </si>
  <si>
    <t>LED: Bags were placed earlier</t>
  </si>
  <si>
    <t>LED: See above</t>
  </si>
  <si>
    <t>See above</t>
  </si>
  <si>
    <t>Covered in Station 2 LED: Reversed order of 1.02 &amp; 1.03</t>
  </si>
  <si>
    <t>Install heat tape and theomocouples on all ports.</t>
  </si>
  <si>
    <t>Install period support fixture</t>
  </si>
  <si>
    <t>Install FPA on support stand.  Use leveler pad to engage base of MC.  Add bolts to secure in place.</t>
  </si>
  <si>
    <t>Install external working platforms</t>
  </si>
  <si>
    <t>Install internal VV working platforms</t>
  </si>
  <si>
    <t>VV port installation</t>
  </si>
  <si>
    <t>Install the domes (left and right side), inserting the long dome port through the MC opening, and weld the dome shell to the VV.</t>
  </si>
  <si>
    <t>Install small dome ports and remaining circular ports.  Use a guide tool located at the MC hole opening to help support and center the port.  Ports should already have insulation, heater tape and thermocouples on them.</t>
  </si>
  <si>
    <t>Install port boot seal assembly</t>
  </si>
  <si>
    <t xml:space="preserve">Install boots on all ports except for the two port 4's. </t>
  </si>
  <si>
    <t>MC lead and coolant connections</t>
  </si>
  <si>
    <t>Install MC lead connections on each of the MC's and temporally position the leads so they will not interfere with the TF coil installation and for routing through the PF structure.</t>
  </si>
  <si>
    <t>Install MC coolant lines on each MC and position them for the TF installation and routing through PF structure.</t>
  </si>
  <si>
    <t>Platforms may need to be altered or moved for the installation of the TF coils.</t>
  </si>
  <si>
    <t>TF installation - right side</t>
  </si>
  <si>
    <t>Rotate two individual TF coils over the MC on the right side and temporarily support them off the Type-B and C MC's.</t>
  </si>
  <si>
    <t>Attach the temporary support at the end of the Type-C MC used to unload the a pair of center supports.</t>
  </si>
  <si>
    <t>Lower leveler pad to disengage base of MC on the right side.  Remove right side leveler pad and intermediate support.</t>
  </si>
  <si>
    <t>Install TF support brackets (top &amp; bottom) to the port 12 side on the Type-A MC (platforms will be needed).</t>
  </si>
  <si>
    <t>Slide the first TF assembly against the TF support bracket and secure in place with the mating support bracket.</t>
  </si>
  <si>
    <t>Install TF support brackets (top &amp; bottom) to the port 12 side on the Type-B MC.</t>
  </si>
  <si>
    <t>246 shifts</t>
  </si>
  <si>
    <t>Flex lines but need field supports installed</t>
  </si>
  <si>
    <t>In parallel with welding or on second shift</t>
  </si>
  <si>
    <t>Leak check each port immediately after it is welded.</t>
  </si>
  <si>
    <t>Using the SISSCO actuators with laser guidance move the right MCHP over the VV TO WITHIN 1/2" OF ITS FINAL POSITION and pause.  Go to the next step.</t>
  </si>
  <si>
    <t>Using the adjustor bar on the left side move the left MCHP to its final position.</t>
  </si>
  <si>
    <t>With the left MCHP in place, move the right side MCHP using the CISSCO crane and position it to be ready to engage the preinstalled Type-A flange guide bushings.</t>
  </si>
  <si>
    <t>Remove the laser screens to provide more floor space for scaffolding.</t>
  </si>
  <si>
    <t xml:space="preserve">Install bolts and all alumina and inboard weld shims.  </t>
  </si>
  <si>
    <t>Perform position adjustments on the right side MCHP if tolerance is not met. Loosen all studs, adjust AirLock Wedgemounts as needed; install alternate sized shims. Re-torque all studs to 50% and recheck.</t>
  </si>
  <si>
    <t>Remove SISSCO actuator from right MCHP.</t>
  </si>
  <si>
    <t>Weld all inboard shims</t>
  </si>
  <si>
    <t>Follow a predefined weld sequence at all MC's and partially weld the inboard shim.  Perform weld peening operation. Perform a metrology measurement to re-verify coil alignment.</t>
  </si>
  <si>
    <t>VVSA attachment to MC.</t>
  </si>
  <si>
    <t xml:space="preserve">Attach VV permanent vertical supports to the MC at the two outboard connection points at the top and bottom of the Type-A MC.  </t>
  </si>
  <si>
    <t xml:space="preserve">Attach temporary VV vertical supports to the MC at the two connection points at the top and bottom of the Type-B MC.  </t>
  </si>
  <si>
    <t>Disconnect base support and transfer load to VV vertical supports.</t>
  </si>
  <si>
    <t>Install VV lateral supports and align VVSA to modular coils</t>
  </si>
  <si>
    <t>Prepare VVSA for transport.  Install blocking as required to prevent any motion relative to the modular coils.</t>
  </si>
  <si>
    <t>Transfer Period to NCSX test cell.</t>
  </si>
  <si>
    <t xml:space="preserve">Install crane rigging to MCWF and transfer the unit to the transfer support frame.  Secure Period /support frame to the transporter.  </t>
  </si>
  <si>
    <t>Transfer completed Period to Station 5 located in NCSX test cell.</t>
  </si>
  <si>
    <t>Perform above sequence</t>
  </si>
  <si>
    <t>Fab new platform legs</t>
  </si>
  <si>
    <t>Component preparations</t>
  </si>
  <si>
    <t>The short dome port (the one on the top of the dome) needs to cut off near the dome.  The longest port can remain.</t>
  </si>
  <si>
    <t>Install insulation system around all ports.</t>
  </si>
  <si>
    <t>Establish a global coordinate system based on the full period geometry.  Measure the monuments on the MCHP's and on the walls.</t>
  </si>
  <si>
    <t>Using metrology and the established global coordinate system place all of the laser screens as called out in the Stage 3 drawings.</t>
  </si>
  <si>
    <t>Turn each lasers on and with metrology determine their alignment.  Record the laser position.</t>
  </si>
  <si>
    <t>Based on metrology measurements of the screens and lasers the screens path can be defined by the back office.  Print the path on milar paper and using metrology mount the milar on the screens.</t>
  </si>
  <si>
    <t xml:space="preserve">Disengage the MCHP's by using the left support and adjustor bar to move the left MCHP.  </t>
  </si>
  <si>
    <t>Remove both MCHP's.</t>
  </si>
  <si>
    <t>Install vacuum vessel</t>
  </si>
  <si>
    <t>Remove the adjustor bar support from left side.</t>
  </si>
  <si>
    <t>Install VV NBI port support stand.</t>
  </si>
  <si>
    <t xml:space="preserve">Install VVSA to base support and make the  connection to the NBI port attachment. </t>
  </si>
  <si>
    <t>Using metrology take tooling ball readings off the VV shell to properly position the VVSA to the global coordinate system.  Secure the VVSA to the base and at the NBI port support stand.</t>
  </si>
  <si>
    <t>Install left MCHP over VV</t>
  </si>
  <si>
    <t>Install any bumper protection components on the VV (left and right side) before manipulating left MCHP over the VV.</t>
  </si>
  <si>
    <t>Move the left base support cart to the far left so it will not interfere with the MCHP installation. Position the AirLoc Wedgemount in a lowered position.</t>
  </si>
  <si>
    <t>Using the SISSCO actuators with laser guidance move the left MCHP over the VV.</t>
  </si>
  <si>
    <t>Re-install the left adjustor bar.</t>
  </si>
  <si>
    <t>Once the MCHP has been moved over the VV bring up Wedgemount levelers to stabilize the unit and take metrology measurements.  Make position adjustments to properly align the MCHP.</t>
  </si>
  <si>
    <t>Transfer the full load to the AirLoc Wedgemount leveler.</t>
  </si>
  <si>
    <t>Using the adjustor bar on the left side move the MCHP to the left 1/2".</t>
  </si>
  <si>
    <t>Install right MCHP over VV</t>
  </si>
  <si>
    <t>Move the right base support cart to the far right so it will not interfere with the MCHP installation. Position the AirLoc Wedgemount in a lowered position.</t>
  </si>
  <si>
    <t>Install Station 3 site monuments as needed to perform metrology measurements.</t>
  </si>
  <si>
    <t>Install floor mounted tracks and VV base support</t>
  </si>
  <si>
    <t>Use rigging operations to establish the MCHP CG location.</t>
  </si>
  <si>
    <t>Pre-assemble left MCHP</t>
  </si>
  <si>
    <t xml:space="preserve">Install MCHP support cart assemblies </t>
  </si>
  <si>
    <t xml:space="preserve">Verify cart motion.   Move left cart to final assembly position to accept left MCHP and secure to the floor supports.  Move right cart far to the right. </t>
  </si>
  <si>
    <t>Install adjustor bar support weldment on Left Side</t>
  </si>
  <si>
    <t>Using the SISSCO crane, position left MCHP on the cart assembly</t>
  </si>
  <si>
    <t>Secure left MCHP at three location to vertical support posts on support cart base.</t>
  </si>
  <si>
    <t xml:space="preserve">Measure the monuments on the positioned left MCHP and on the walls to establish the machine coordinate for further assembly operations. </t>
  </si>
  <si>
    <t>Set the positioning stop on the cart so it returns to the machine coordinate defined position in further assembly steps.</t>
  </si>
  <si>
    <t>Pre-assemble right MCHP</t>
  </si>
  <si>
    <t>Move the right base support cart to its final position ready to accept the right MCHP. Position the AirLoc Wedgemount in a lowered position.</t>
  </si>
  <si>
    <t>Lift the right side MCHP using the SISSCO crane and position it to be ready to engage the preinstalled Type-A flange guide bushings.</t>
  </si>
  <si>
    <t>Temporary fasteners located adjacent to the alignment bushings can be used to help bring the parts together.</t>
  </si>
  <si>
    <t>While held by the crane bring the AirLoc Wedgemount leveler up to take the load.</t>
  </si>
  <si>
    <t>Install temporary scaffolding to install flange hardware</t>
  </si>
  <si>
    <t>Tighten flange fasteners to 50%</t>
  </si>
  <si>
    <t xml:space="preserve">Perform metrology measurements of all alignment fiducials on both MCHP's.  The maximum deviation from the reference points should be .020” or less. </t>
  </si>
  <si>
    <t>Perform position adjustments on the right side MCHP if needed. Loosen all studs, adjust AirLock Wedgemounts as needed and install alternate sized shims. Re-torque all studs to 50% and recheck.</t>
  </si>
  <si>
    <t>Remove flange hardware and temporary platforms</t>
  </si>
  <si>
    <t>Install laser screens</t>
  </si>
  <si>
    <t>Make local service runs/connections on the shell of each MC.</t>
  </si>
  <si>
    <t>Inject stycast or some compound to fill in all shim spaces in order to prevent VV/MC insulation from falling out.</t>
  </si>
  <si>
    <t>Final measurements / transfer completed MCHP to holding area</t>
  </si>
  <si>
    <t xml:space="preserve">Install or identify three primary fiducials that will be used in positioning the Period in Station 3.  </t>
  </si>
  <si>
    <t>Make final metrology measurement of all fiducials.  Scan the “B” flange of Type-C coil.  Record the results.</t>
  </si>
  <si>
    <t>Using tension tester measure bolt length on all tension fasteners and record the results.</t>
  </si>
  <si>
    <t>Mark part for identification</t>
  </si>
  <si>
    <t>Install lift support beams</t>
  </si>
  <si>
    <t>Remove from stand and measure weight of completed assembly</t>
  </si>
  <si>
    <t>Move to holding area.</t>
  </si>
  <si>
    <t>Repeats 2.01-2.07</t>
  </si>
  <si>
    <t xml:space="preserve">Pre-measurement of MCHP Type A, B and C coils flanges plus interfacing Type-A coil flange </t>
  </si>
  <si>
    <t>MC fit-up pre-check and surface insulation</t>
  </si>
  <si>
    <t xml:space="preserve">Verify that mating MC's of a MCHP will come together without interferences by pre-fitting mating coils.  This will include the Type-C coil with its interfacing Period Type-C coil. </t>
  </si>
  <si>
    <t>Epoxy paint all close fitting interfacing surfaces.</t>
  </si>
  <si>
    <t>Follow steps 2.02 thru 2.04 and scan the "A" side flange.</t>
  </si>
  <si>
    <t>Remove Type-B coil from stand and store coil.</t>
  </si>
  <si>
    <t xml:space="preserve">Remove Type-C coil from stand and store coil. </t>
  </si>
  <si>
    <t>Follow steps 2.02 thru 2.04 and scan the "B" side flange.</t>
  </si>
  <si>
    <t>Flip the Type-A coil placing the "B" side down and follow steps 2.02 thru 2.04 and scan the "A" side flange.</t>
  </si>
  <si>
    <t xml:space="preserve">Remove the adjoining Type-A coil from stand and store coil. </t>
  </si>
  <si>
    <t>Install studs, supernuts, and torque to 50% of final value.</t>
  </si>
  <si>
    <t>Station 2 FIRST ARTICLE FP #1 of 6</t>
  </si>
  <si>
    <t>Pre-Installation Station 2 set-up recalibration</t>
  </si>
  <si>
    <t>May need more shims</t>
  </si>
  <si>
    <t>4 days for coolant lines 4 days for mod coils thermocouples and strain gages terminations</t>
  </si>
  <si>
    <t>Sequence Plan R5</t>
  </si>
  <si>
    <t>Step</t>
  </si>
  <si>
    <t>Assembly Step</t>
  </si>
  <si>
    <t>Pre-Installation set-up</t>
  </si>
  <si>
    <t xml:space="preserve">One hole at a time, remove the supernut.  Using the eccentric gage slid onto the stud define the hole eccentricity.  Select bushing and machine to match required eccentricity.  Install bushing. Replace nut and tighten back to 50% and recheck alignment. </t>
  </si>
  <si>
    <t>Complete tightening of flange bolts to 100%.</t>
  </si>
  <si>
    <t xml:space="preserve">Measure the tooling balls on both coils. The maximum deviation from the “realigned” points should be .007” or less. </t>
  </si>
  <si>
    <t>Scan the “B” flange of Type-B coil</t>
  </si>
  <si>
    <t xml:space="preserve">Using the "B" flange measurement of the Type-B coil and the earlier "A" flange measurement of the Type-C coil, define all B/C flange shim thickness. </t>
  </si>
  <si>
    <t>(A-B) to C modular coil assembly (MCHP)</t>
  </si>
  <si>
    <t>Place the “A/B” assembly, “A” coil down, on the 40deg fixture. Obtain a set of “realigned” fiducial positions. For the “A”, “B”, and “C” coils.</t>
  </si>
  <si>
    <t xml:space="preserve">Lower the Type-C coil onto the Type-B coil. </t>
  </si>
  <si>
    <t>Measure the monuments on the A coil to evaluate monument displacements.  If movement  greater than .002" is observed discuss with back office on how to proceed in bringing displaced monuments back to within .002" of their original position.</t>
  </si>
  <si>
    <t>Using three target points on the Type-C coil, perform the X-Y positioning of the coil.</t>
  </si>
  <si>
    <t>Measure the tooling balls on all coils. The maximum deviation from the “realigned” points should be .010” or less.</t>
  </si>
  <si>
    <t>If the above step does not fall within .010" or less then loosen all studs, adjust shims locally. Re-torque all studs to 50%.</t>
  </si>
  <si>
    <t xml:space="preserve">Measure the tooling balls on both coils. The maximum deviation from the “realigned” points should be .010” or less. </t>
  </si>
  <si>
    <t>Tack weld inboard welded shims</t>
  </si>
  <si>
    <t xml:space="preserve">Partially tack weld all inboard shims to one flange to keep them in place.  The final welding of all welded shims to take place in Station 3.  </t>
  </si>
  <si>
    <t>Install trim coil</t>
  </si>
  <si>
    <t>Install trim coil on the top surface of the Type-C on Period 1 and 2 only on the MCHP - Right Side (See Figure 3 below).</t>
  </si>
  <si>
    <t xml:space="preserve">Complete local service and interface details </t>
  </si>
  <si>
    <t>Lower the mating type A modular coil into position.</t>
  </si>
  <si>
    <t>Measure the monuments on the bottom coil. Jack areas of the coil as necessary to bring displaced monuments back to within .002” of their original position.</t>
  </si>
  <si>
    <t>Using three target points, perform the positioning as was done in the A1-A2 fit up test.</t>
  </si>
  <si>
    <t>Install the remaining metal shims with Fuji paper, install studs, supernuts, and torque to 50% of final value.</t>
  </si>
  <si>
    <t xml:space="preserve">Make a hand "wiggle" test (rotate on bolt) on all shims to make sure that they are tight.  If a loose shim is found back off on sufficient adjacent bolts to allow a replacement shim to be inserted.  Tighten bolt and recheck. </t>
  </si>
  <si>
    <t>Measure the tooling balls on both coils. The maximum deviation from the “realigned” points should be .007” or less.</t>
  </si>
  <si>
    <t>If the above step does not fall within .007" or less then loosen all studs, adjust shims locally. Re-torque all studs to 50%.</t>
  </si>
  <si>
    <t>Loosen studs to extract Fuji paper.  Evaluate shim pressure distribution and make shim adjustments if shim pressure is unacceptable.  Re-torque all studs to 50% and recheck alignment.</t>
  </si>
  <si>
    <t xml:space="preserve">Install the A-A locator bushings at two stud locations for use in re-positioning MCHP in Stage 3. </t>
  </si>
  <si>
    <t>Remove all studs, nuts, shims etc. Identify shim locations.</t>
  </si>
  <si>
    <t>A-B modular coil assembly</t>
  </si>
  <si>
    <t>Place the Type-A coil, “A” flange down, on the 20deg fixture.  Obtain a set of “realigned” fiducial positions for the “A” and “B” coils.</t>
  </si>
  <si>
    <t xml:space="preserve">Place the an initial set of metal shims on the coil in the designated locations. </t>
  </si>
  <si>
    <t xml:space="preserve">Lower the Type-B coil onto the Type-A coil. </t>
  </si>
  <si>
    <t>Measure the monuments on the A coil. Jack areas of the coil as necessary to bring displaced monuments back to within .002” of their original position.</t>
  </si>
  <si>
    <t xml:space="preserve">Using three target points on the B coil, perform the X-Y positioning of the B coil. </t>
  </si>
  <si>
    <t>Loosen all studs, reduce load on flanges and install an equivalent set of alumina coated metal shims.  Re-torque all studs to 50%.</t>
  </si>
  <si>
    <t>Serial tasks are showing up as parallel on schedule</t>
  </si>
  <si>
    <t>Using the laser tracker, align to the conical seats locking into a minimum of 8 of them.</t>
  </si>
  <si>
    <t xml:space="preserve">Establish a global coordinate system based on the modular coil geometry.  Measure the monuments on the fixture and on the walls.  </t>
  </si>
  <si>
    <t xml:space="preserve">Measure all of the tooling ball monuments on the winding form. </t>
  </si>
  <si>
    <t xml:space="preserve">Scan the “B” flange of the Type-A coil. </t>
  </si>
  <si>
    <t xml:space="preserve">Flip the Type-A coil placing the "B" side down and follow steps 2.02 thru 2.04 and scan the "A" side flange.  </t>
  </si>
  <si>
    <t>Remove Type-A coil from stand and move to holding area.</t>
  </si>
  <si>
    <t>Shim sizing / preparations</t>
  </si>
  <si>
    <t xml:space="preserve">Using flange measurement of the coils, define the A/A and A/B shim thickness. </t>
  </si>
  <si>
    <t>Surface grind a set of metal shims that will be used on the first MCHP article for assembly process qualifications.</t>
  </si>
  <si>
    <t>Compress alumina coated shims and sort by thickness the shim set that will be installed on the MCHP.</t>
  </si>
  <si>
    <t>Actual experience</t>
  </si>
  <si>
    <t>Development trials for NOSE WELDING</t>
  </si>
  <si>
    <t>Perform welding trials and procure EWI and Bob Parcells support</t>
  </si>
  <si>
    <t>Back Office</t>
  </si>
  <si>
    <t xml:space="preserve">Install heater tape and insulation on removeable ports </t>
  </si>
  <si>
    <t>Install MCHP fixtures and metrology equipment.</t>
  </si>
  <si>
    <t>Perform metrology set-up and checks</t>
  </si>
  <si>
    <t>Pre-Installation Station 2 set-up</t>
  </si>
  <si>
    <t xml:space="preserve">Metrology plan covering Station 2: </t>
  </si>
  <si>
    <t>not critical path separate crew in parallel</t>
  </si>
  <si>
    <t>Station 2 SETUP</t>
  </si>
  <si>
    <t>Station 2 Trials</t>
  </si>
  <si>
    <t>Position the Type-A modular coil on the fixture, “B” flange down.  Obtain a set of “realigned” fiducial positions.</t>
  </si>
  <si>
    <t xml:space="preserve">Align the laser tracker to the conical seats locking into a minimum of 8 of them. </t>
  </si>
  <si>
    <t>Establish a global coordinate system based on the modular coil geometry.  Measure the monuments on the fixture and on the walls.</t>
  </si>
  <si>
    <t xml:space="preserve">Place the an initial set of metal shims on the coil in the designated locations, identical to those in the A1-A2 fit up test. </t>
  </si>
  <si>
    <t>Install dial indicators on the modular coil in areas where we expect to see deflection.</t>
  </si>
  <si>
    <t xml:space="preserve">Assemble/Align Mod-Coils A4/B4/C4                </t>
  </si>
  <si>
    <t>Station 2-Modular Coil Subassembly-FP#3</t>
  </si>
  <si>
    <t xml:space="preserve">Assemble/Align Mod-Coils A5/B5/C5                </t>
  </si>
  <si>
    <t xml:space="preserve">Assemble/Align Mod-Coils A6/B6/C6                </t>
  </si>
  <si>
    <t>Station 3-Assemble Mod Coils and VVSA-FP#1</t>
  </si>
  <si>
    <t>Procure and load test 3 legged actuator System</t>
  </si>
  <si>
    <t>Procure, Fabricate and load test 3 legged actuator Lift Fixture</t>
  </si>
  <si>
    <t xml:space="preserve">Begin Assembly of First Field Period Assy        </t>
  </si>
  <si>
    <t>Install station 3 platforms  (8 required)</t>
  </si>
  <si>
    <t xml:space="preserve">Test out station 3 equipment and procedures      </t>
  </si>
  <si>
    <t>Station 3-Assemble Mod Coils and VVSA-FP#2</t>
  </si>
  <si>
    <t>Station 3-Assemble Mod Coils and VVSA-FP#3</t>
  </si>
  <si>
    <t>Based on quotes from PPPL Tech Shop based on similar tasks, tempered (adjusted) for complexity of having to do all welds from inside of the vessel.</t>
  </si>
  <si>
    <t>Job: 1815 - Field Period Assembly Station 5 (in NCSX TC)-VIOLA</t>
  </si>
  <si>
    <t>Station 5- Final FP Assy -FP#1 (in NCSX TC)</t>
  </si>
  <si>
    <t>metrology network</t>
  </si>
  <si>
    <t>Bolt on 2  Port Extensions needed for first Plasma diagnostics</t>
  </si>
  <si>
    <t>10" ports provided by WBS 38</t>
  </si>
  <si>
    <t>MTM NCR Hardware repurchase (bolt kits &amp; cover plates)</t>
  </si>
  <si>
    <t>Weld Wire &amp; weld supples</t>
  </si>
  <si>
    <t xml:space="preserve">Testout Sta 5 equipt &amp; procedures                 </t>
  </si>
  <si>
    <t xml:space="preserve">Check 3 sled interfaces adjust holes                               </t>
  </si>
  <si>
    <t xml:space="preserve">Fixtures installed - final metrology                    </t>
  </si>
  <si>
    <t xml:space="preserve">Install on support platform                      </t>
  </si>
  <si>
    <t>Station 5- Final FP Assy -FP#2 (in NCSX TC)</t>
  </si>
  <si>
    <t>Station 5- Final FP Assy -FP#3 (in NCSX TC)</t>
  </si>
  <si>
    <t>Job:1810 - Field Period Assembly-VIOLA Total</t>
  </si>
  <si>
    <t>serial tasks alternating between FPA constant 2.5 men Experience is 8 tubes per day 128 tubes per VVSA</t>
  </si>
  <si>
    <t>Delayed due to coil tests</t>
  </si>
  <si>
    <t>Missing from schedule</t>
  </si>
  <si>
    <t>Not started yet due to coil alignment tests</t>
  </si>
  <si>
    <t xml:space="preserve">15% complete </t>
  </si>
  <si>
    <t xml:space="preserve">100% complete </t>
  </si>
  <si>
    <t>Need to buy high strength nibbler</t>
  </si>
  <si>
    <t>Just received - Not done yet</t>
  </si>
  <si>
    <t>Ron, I spoke with Wayne and he asked that I include reasonable times for the back office support.  He also mentioned that Bob Ellis was being shifted 100% to support Tom Brown.</t>
  </si>
  <si>
    <t>LOE Field Supervision for TFTR TC FY08 edwards</t>
  </si>
  <si>
    <t>LOE Metrology support FY07 1.5 fte engr plus ducco 100%</t>
  </si>
  <si>
    <t>LOE Metrology support FY08 1.5 fte engr plus ducco 100%</t>
  </si>
  <si>
    <t>Misc M&amp;S FY07</t>
  </si>
  <si>
    <t>3K/month</t>
  </si>
  <si>
    <t>Misc M&amp;S FY08</t>
  </si>
  <si>
    <t>Misc M&amp;S FY09 (6 months???tbd)</t>
  </si>
  <si>
    <t>Station 1-FP #1 VV Prep (hard surface components)</t>
  </si>
  <si>
    <t xml:space="preserve">Verify installation of local I&amp;C                 </t>
  </si>
  <si>
    <t xml:space="preserve">Install cooling/htg lines to vac vsl             </t>
  </si>
  <si>
    <t xml:space="preserve">Weld cooling/htg risers          </t>
  </si>
  <si>
    <t>serial tasks alternating between FPA constant 2.5 men</t>
  </si>
  <si>
    <t xml:space="preserve">Verify Instl of H/C lines,headers,manifolds      </t>
  </si>
  <si>
    <t>Perform final acceptance testing (H/C flow test)</t>
  </si>
  <si>
    <t xml:space="preserve">Trim seal plates           </t>
  </si>
  <si>
    <t xml:space="preserve">Loop termination &amp; verification                  </t>
  </si>
  <si>
    <t xml:space="preserve">install Final Internal and External monuments and measure     </t>
  </si>
  <si>
    <t xml:space="preserve">Final Scan                                       </t>
  </si>
  <si>
    <t xml:space="preserve">Prepare and transfer completed VV to holding are </t>
  </si>
  <si>
    <t>Station 1- FP #2 VV Prep (hrd surf cmpnts)</t>
  </si>
  <si>
    <t>Station 1- FP #3 VV Prep (hrd surf cmpnts)</t>
  </si>
  <si>
    <t xml:space="preserve">Install local I&amp;C (incl thermocouples)           </t>
  </si>
  <si>
    <t xml:space="preserve">Install Final Internal and External monuments and measure     </t>
  </si>
  <si>
    <t>Station 1-Spool pieces (3)  (spacers)</t>
  </si>
  <si>
    <t xml:space="preserve">Attach diagnostics, studs and coolant lines       </t>
  </si>
  <si>
    <t xml:space="preserve">Trial tensioning test on prototype               </t>
  </si>
  <si>
    <t xml:space="preserve">Trial bushing and shim test on prototype         </t>
  </si>
  <si>
    <t xml:space="preserve">Perform trial x-y-z alignments on A1-A2.         </t>
  </si>
  <si>
    <t xml:space="preserve">Perform developmental trials on A1-A2.         </t>
  </si>
  <si>
    <t xml:space="preserve">Alignment mechanisms, metro equipt &amp;positioning  </t>
  </si>
  <si>
    <t xml:space="preserve">Procure alignment mechanisms, fiducials, lifting </t>
  </si>
  <si>
    <t xml:space="preserve">Develop procedures for torquing bolts            </t>
  </si>
  <si>
    <t xml:space="preserve">Determine fiducial types&amp;locations               </t>
  </si>
  <si>
    <t xml:space="preserve">Procure monuments&amp;related metrology equipment    </t>
  </si>
  <si>
    <t xml:space="preserve">Tools&amp;tooling available for FPA operations       </t>
  </si>
  <si>
    <t>Hardware rework  (1/2 FTE)</t>
  </si>
  <si>
    <t>Misc Hardware</t>
  </si>
  <si>
    <t xml:space="preserve">Test out equipt &amp; procedures                     </t>
  </si>
  <si>
    <t>Receive drawings and hardware (shims and bolts)</t>
  </si>
  <si>
    <t xml:space="preserve"> </t>
  </si>
  <si>
    <t>Station 2-Modular Coil Subassembly-FP#2</t>
  </si>
  <si>
    <t xml:space="preserve">Assemble/Align Mod-Coils A3/B3/C3                </t>
  </si>
  <si>
    <t>Title III field period assembly FY07 &amp; FY08 Support @ 40hr/month + travel (assume 10 months) - PJ Fogarty</t>
  </si>
  <si>
    <t xml:space="preserve">HP Coverage in the TFTR TC LOE FY07@.75 fte  </t>
  </si>
  <si>
    <t>this is LOE  thru stat3 only</t>
  </si>
  <si>
    <t xml:space="preserve">HP Coverage in the TFTR TC LOE FY08 @.75 fte </t>
  </si>
  <si>
    <t>Station 2-Modular Coil  Sub- Assembly</t>
  </si>
  <si>
    <t>Sequence Plan (Brown) - Covered in Job 1803</t>
  </si>
  <si>
    <t>Metrology Plan (Elllis) - Covered in Job 8202</t>
  </si>
  <si>
    <t xml:space="preserve">Procedures written &amp; approved                              </t>
  </si>
  <si>
    <t xml:space="preserve">JHA completed                                    </t>
  </si>
  <si>
    <t xml:space="preserve">Training needs identified &amp; released             </t>
  </si>
  <si>
    <t xml:space="preserve">ACC review completed                             </t>
  </si>
  <si>
    <t xml:space="preserve">Pre-job brief completed                          </t>
  </si>
  <si>
    <t xml:space="preserve">Station 2 operational                            </t>
  </si>
  <si>
    <t>Station 3-Modular Coil to VVSA Assembly</t>
  </si>
  <si>
    <t xml:space="preserve">Procedures approved                              </t>
  </si>
  <si>
    <t xml:space="preserve">Station 3 operational                            </t>
  </si>
  <si>
    <t xml:space="preserve">Fixtures installed                               </t>
  </si>
  <si>
    <t>Station 5-Final Field Period Assembly</t>
  </si>
  <si>
    <t xml:space="preserve">Station 5 operational                            </t>
  </si>
  <si>
    <t>Job: 1802 - FP Assy Oversight&amp;Support-VIOLA Total</t>
  </si>
  <si>
    <t>Job: 1810 - Field Period Assembly-VIOLA</t>
  </si>
  <si>
    <t>Station 1:  Based on actual VV #1 costs - almost completed.</t>
  </si>
  <si>
    <t>Station 2:  Based on actual VV #1 costs - almost completed.</t>
  </si>
  <si>
    <t>Based on experience to accomplish similar tasks (e.g., metrology scans/lock-ins, coil trial fitups, gross checks)</t>
  </si>
  <si>
    <t>Nose/Bushing related items based on conceptual designs and rough estimates</t>
  </si>
  <si>
    <t>Assumed nose concept based on application of epoxy  &amp; set-up times</t>
  </si>
  <si>
    <t>Station 3:  Setup and Metrology estimates based on conceptual designs tempered with experieince in alignment of multiple components (half field periods and screens proof-of principle tests)</t>
  </si>
  <si>
    <t>General F.P. Assy support</t>
  </si>
  <si>
    <t>LOE Crane support, fixture setupfor TFTR TC. FY07   1.2 fte</t>
  </si>
  <si>
    <t>LOE Crane support, fixture setupfor TFTR TC.   FY08  1.2 fte</t>
  </si>
  <si>
    <t>LOE Field Supervision for TFTR TC FY07 edwards</t>
  </si>
  <si>
    <t>Using monuments on the VV for alignment, bring the VV into proper alignment.  Make final adjust in the VV supports to secure VV in place.</t>
  </si>
  <si>
    <t xml:space="preserve">Install or identify three primary fiducials that will be used in positioning the Period in Station 6.  </t>
  </si>
  <si>
    <t>Make a final measurement of all fiducials, the VV end flanges and the Type-C MC end flanges. Record the results.</t>
  </si>
  <si>
    <t xml:space="preserve">Final Acceptance tests </t>
  </si>
  <si>
    <t>Check Assembly (bolts, etc)</t>
  </si>
  <si>
    <t>Check Diagnostics (Loops, thermocouples)</t>
  </si>
  <si>
    <t>Check manifolds (pressure, flow, etc.)</t>
  </si>
  <si>
    <t>Check 6 modcoils (voltage etc)</t>
  </si>
  <si>
    <t>Check trim coils (voltage etc)</t>
  </si>
  <si>
    <t>Check TF coils (voltage etc)</t>
  </si>
  <si>
    <t>Transfer Period to final assembly (Station 6).</t>
  </si>
  <si>
    <t>Install crane rigging to completed Period assembly</t>
  </si>
  <si>
    <t>Remove platforms</t>
  </si>
  <si>
    <t>Covered in Station 2</t>
  </si>
  <si>
    <t>WBS Number:  185</t>
  </si>
  <si>
    <t>WBS Title: Assembly of Field Perids</t>
  </si>
  <si>
    <t>Job Numbes: 1802, 1810, and 1815</t>
  </si>
  <si>
    <t>Job Title: FPA Oversight &amp; support (1802)</t>
  </si>
  <si>
    <t>Job Title: FPA Operations - Stations 1, 2, &amp; 3 (1810)</t>
  </si>
  <si>
    <t>Job Title: FPA Operations - Station 5 (1815)</t>
  </si>
  <si>
    <t>Job Manager: Mike Viola</t>
  </si>
  <si>
    <t xml:space="preserve">Fabrication and Assembly </t>
  </si>
  <si>
    <t>Assumptions:</t>
  </si>
  <si>
    <t>Assumes 5 day workweek 1 shift no overtime</t>
  </si>
  <si>
    <t>Parallel ops for sta 5 (2 fixtures available)</t>
  </si>
  <si>
    <t>Only 1 fixture for station 3 only one shift</t>
  </si>
  <si>
    <t xml:space="preserve">Parallel ops for sta 2 </t>
  </si>
  <si>
    <t>Reflects rls plan rev 6</t>
  </si>
  <si>
    <t>K$</t>
  </si>
  <si>
    <t>TASK DESCRIPTION</t>
  </si>
  <si>
    <t>Work days</t>
  </si>
  <si>
    <t>41MS</t>
  </si>
  <si>
    <t>35TRVL</t>
  </si>
  <si>
    <t>ORNL EM/DSN</t>
  </si>
  <si>
    <t>SHTB</t>
  </si>
  <si>
    <t xml:space="preserve">EMEM </t>
  </si>
  <si>
    <t>EMTB</t>
  </si>
  <si>
    <t>CREW</t>
  </si>
  <si>
    <t>Basis of Estimate</t>
  </si>
  <si>
    <t>Estimate based on recent NCSX FPA activities and the amount of oversight and supervision that is required, adjusted by recognition of complexity of work remaining.</t>
  </si>
  <si>
    <t>Job 1802</t>
  </si>
  <si>
    <t>Oversight &amp; Supervision</t>
  </si>
  <si>
    <t>Metrology  Engineering Supervision FY07       raftopolous 50%</t>
  </si>
  <si>
    <t>this is LOE adjust consistent with overall schedule</t>
  </si>
  <si>
    <t xml:space="preserve">Metrology  Engineering Supervision FY08   raftopolous 50%    </t>
  </si>
  <si>
    <t xml:space="preserve">PPPL EM LOE FY08       Viola 100%                           </t>
  </si>
  <si>
    <t>Title III field period assembly FY07 ORNL suppor  cole,goranson,williamson 65% total</t>
  </si>
  <si>
    <t>Station 5 preinstallation in parallel</t>
  </si>
  <si>
    <t>Done in Station 6</t>
  </si>
  <si>
    <t xml:space="preserve">Install Rogowski coils on the end of the VV, left side.  Route leads through space between port 8 and spool port opening and coil onto shell of MC for future routing     </t>
  </si>
  <si>
    <t>2 at a time on the 2 20 degree wedges</t>
  </si>
  <si>
    <t>Slide the second TF assembly against the support bracket and secure in place with the mating support bracket.</t>
  </si>
  <si>
    <t xml:space="preserve">Install machine support plates (inboard and outboard) on the bottom, spanning two TF coil support brackets.  </t>
  </si>
  <si>
    <t xml:space="preserve">Reinstall leveler pad to engage base of MC on the right side.   </t>
  </si>
  <si>
    <t>Installed one side of the TF support brackets on the Type-C coil (top and bottom) for the TF installation to occur at Station 6.</t>
  </si>
  <si>
    <t>TF installation - left side</t>
  </si>
  <si>
    <t>The TF installation on the left side will follow the same ten (10) steps that were followed on the right side.</t>
  </si>
  <si>
    <t>TF fit-up check</t>
  </si>
  <si>
    <t>Perform a fit-up check of the four TF coils to determine if they can be positioned within tolerances.</t>
  </si>
  <si>
    <t>Install Ports 4</t>
  </si>
  <si>
    <t xml:space="preserve">Tack weld the left and right port 4's. Use a local laser attached to the port cover to define the port trajectory and to aid positioning in port during welding.  </t>
  </si>
  <si>
    <t xml:space="preserve">Install boots on both port 4's. </t>
  </si>
  <si>
    <t xml:space="preserve">Installation of PF structural members and routing of MC coolant and leads. </t>
  </si>
  <si>
    <t>Install the PF coil support structure that surround the TF coils.  In doing this the MC leads and coolant lines need to be routed to the outside of the PF structure.  PF structure is only partially installed at the Type-C MC's.</t>
  </si>
  <si>
    <t>MC header installation and coolant connections</t>
  </si>
  <si>
    <t xml:space="preserve">Install the MC coolant manifold outside of the PF structure in the area of PF6.  </t>
  </si>
  <si>
    <t>Connect all MC coolant lines to the manifold (40 lines top and bottom)</t>
  </si>
  <si>
    <t xml:space="preserve">Diagnostic </t>
  </si>
  <si>
    <t xml:space="preserve">Final measurements </t>
  </si>
  <si>
    <t>Obtain a set of Period 1 alignment fiducial positions to use in locating the VV within the MC.</t>
  </si>
  <si>
    <t>Using the laser tracker, align to tooling balls on each MCHP, locking into a minimum of 8 of them.</t>
  </si>
  <si>
    <r>
      <t>Wind magnetic diagnostic sensors - Completed</t>
    </r>
    <r>
      <rPr>
        <b/>
        <sz val="12"/>
        <color indexed="8"/>
        <rFont val="Arial"/>
        <family val="2"/>
      </rPr>
      <t xml:space="preserve">   </t>
    </r>
    <r>
      <rPr>
        <sz val="12"/>
        <color indexed="8"/>
        <rFont val="Arial"/>
        <family val="2"/>
      </rPr>
      <t xml:space="preserve">             </t>
    </r>
  </si>
  <si>
    <r>
      <t xml:space="preserve">Install precision magnetic diagnostic sensors - </t>
    </r>
    <r>
      <rPr>
        <b/>
        <sz val="12"/>
        <color indexed="8"/>
        <rFont val="Arial"/>
        <family val="2"/>
      </rPr>
      <t xml:space="preserve">Completed  </t>
    </r>
    <r>
      <rPr>
        <sz val="12"/>
        <color indexed="8"/>
        <rFont val="Arial"/>
        <family val="2"/>
      </rPr>
      <t xml:space="preserve"> </t>
    </r>
  </si>
  <si>
    <r>
      <t xml:space="preserve">Verify installation magnetic diagnostic sensors - </t>
    </r>
    <r>
      <rPr>
        <b/>
        <sz val="12"/>
        <color indexed="8"/>
        <rFont val="Arial"/>
        <family val="2"/>
      </rPr>
      <t>Completed</t>
    </r>
    <r>
      <rPr>
        <sz val="12"/>
        <color indexed="8"/>
        <rFont val="Arial"/>
        <family val="2"/>
      </rPr>
      <t xml:space="preserve">              </t>
    </r>
  </si>
  <si>
    <r>
      <t xml:space="preserve">Install local I&amp;C (incl thermocouples) - </t>
    </r>
    <r>
      <rPr>
        <b/>
        <sz val="12"/>
        <color indexed="8"/>
        <rFont val="Arial"/>
        <family val="2"/>
      </rPr>
      <t xml:space="preserve">Completed   </t>
    </r>
    <r>
      <rPr>
        <sz val="12"/>
        <color indexed="8"/>
        <rFont val="Arial"/>
        <family val="2"/>
      </rPr>
      <t xml:space="preserve">       </t>
    </r>
  </si>
  <si>
    <r>
      <t xml:space="preserve">Verify installation of local I&amp;C - </t>
    </r>
    <r>
      <rPr>
        <b/>
        <sz val="12"/>
        <color indexed="8"/>
        <rFont val="Arial"/>
        <family val="2"/>
      </rPr>
      <t xml:space="preserve">Completed  </t>
    </r>
    <r>
      <rPr>
        <sz val="12"/>
        <color indexed="8"/>
        <rFont val="Arial"/>
        <family val="2"/>
      </rPr>
      <t xml:space="preserve">             </t>
    </r>
  </si>
  <si>
    <t xml:space="preserve">Misc Hardware </t>
  </si>
  <si>
    <r>
      <t xml:space="preserve">Layout diagnostic&amp;coolant paths on vessel - </t>
    </r>
    <r>
      <rPr>
        <b/>
        <sz val="12"/>
        <color indexed="8"/>
        <rFont val="Arial"/>
        <family val="2"/>
      </rPr>
      <t>Completed</t>
    </r>
    <r>
      <rPr>
        <sz val="12"/>
        <color indexed="8"/>
        <rFont val="Arial"/>
        <family val="2"/>
      </rPr>
      <t xml:space="preserve">        </t>
    </r>
  </si>
  <si>
    <r>
      <t>Install heater tape on vertical ports</t>
    </r>
    <r>
      <rPr>
        <b/>
        <sz val="12"/>
        <color indexed="8"/>
        <rFont val="Arial"/>
        <family val="2"/>
      </rPr>
      <t xml:space="preserve">  </t>
    </r>
    <r>
      <rPr>
        <sz val="12"/>
        <color indexed="8"/>
        <rFont val="Arial"/>
        <family val="2"/>
      </rPr>
      <t xml:space="preserve">       </t>
    </r>
  </si>
  <si>
    <t xml:space="preserve">Verify installation of heater tapes        </t>
  </si>
  <si>
    <t xml:space="preserve">Attach studs for coolant lines                  </t>
  </si>
  <si>
    <t xml:space="preserve">Wind magnetic diagnostic sensors         </t>
  </si>
  <si>
    <r>
      <t xml:space="preserve">Install precision magnetic diagnostic sensors </t>
    </r>
    <r>
      <rPr>
        <b/>
        <sz val="12"/>
        <color indexed="8"/>
        <rFont val="Arial"/>
        <family val="2"/>
      </rPr>
      <t xml:space="preserve">- Completed </t>
    </r>
    <r>
      <rPr>
        <sz val="12"/>
        <color indexed="8"/>
        <rFont val="Arial"/>
        <family val="2"/>
      </rPr>
      <t xml:space="preserve">       </t>
    </r>
  </si>
  <si>
    <r>
      <t>Verify installation magnetic diagnostic sensors</t>
    </r>
    <r>
      <rPr>
        <b/>
        <sz val="12"/>
        <color indexed="8"/>
        <rFont val="Arial"/>
        <family val="2"/>
      </rPr>
      <t xml:space="preserve"> - Completed     </t>
    </r>
    <r>
      <rPr>
        <sz val="12"/>
        <color indexed="8"/>
        <rFont val="Arial"/>
        <family val="2"/>
      </rPr>
      <t xml:space="preserve">             </t>
    </r>
  </si>
  <si>
    <r>
      <t xml:space="preserve">Install </t>
    </r>
    <r>
      <rPr>
        <b/>
        <sz val="12"/>
        <color indexed="8"/>
        <rFont val="Arial"/>
        <family val="2"/>
      </rPr>
      <t xml:space="preserve">FIRST </t>
    </r>
    <r>
      <rPr>
        <sz val="12"/>
        <color indexed="8"/>
        <rFont val="Arial"/>
        <family val="2"/>
      </rPr>
      <t xml:space="preserve">Holding 20 deg fixture                          </t>
    </r>
  </si>
  <si>
    <r>
      <t xml:space="preserve">Install </t>
    </r>
    <r>
      <rPr>
        <b/>
        <sz val="12"/>
        <color indexed="8"/>
        <rFont val="Arial"/>
        <family val="2"/>
      </rPr>
      <t xml:space="preserve">SECOND </t>
    </r>
    <r>
      <rPr>
        <sz val="12"/>
        <color indexed="8"/>
        <rFont val="Arial"/>
        <family val="2"/>
      </rPr>
      <t xml:space="preserve">Holding 20 deg fixture                          </t>
    </r>
  </si>
  <si>
    <r>
      <t xml:space="preserve">Install </t>
    </r>
    <r>
      <rPr>
        <b/>
        <sz val="12"/>
        <color indexed="8"/>
        <rFont val="Arial"/>
        <family val="2"/>
      </rPr>
      <t xml:space="preserve">THIRD </t>
    </r>
    <r>
      <rPr>
        <sz val="12"/>
        <color indexed="8"/>
        <rFont val="Arial"/>
        <family val="2"/>
      </rPr>
      <t xml:space="preserve">Holding 20 deg fixture                          </t>
    </r>
  </si>
  <si>
    <r>
      <t xml:space="preserve">Install </t>
    </r>
    <r>
      <rPr>
        <b/>
        <sz val="12"/>
        <color indexed="8"/>
        <rFont val="Arial"/>
        <family val="2"/>
      </rPr>
      <t xml:space="preserve">LAST </t>
    </r>
    <r>
      <rPr>
        <sz val="12"/>
        <color indexed="8"/>
        <rFont val="Arial"/>
        <family val="2"/>
      </rPr>
      <t xml:space="preserve">Holding 20 deg fixture                          </t>
    </r>
  </si>
  <si>
    <r>
      <t xml:space="preserve">Set the </t>
    </r>
    <r>
      <rPr>
        <b/>
        <sz val="10"/>
        <color indexed="8"/>
        <rFont val="Arial"/>
        <family val="2"/>
      </rPr>
      <t>Type-B</t>
    </r>
    <r>
      <rPr>
        <sz val="10"/>
        <color indexed="8"/>
        <rFont val="Arial"/>
        <family val="0"/>
      </rPr>
      <t xml:space="preserve"> coil on the fixture, “B” side flange down.</t>
    </r>
  </si>
  <si>
    <r>
      <t xml:space="preserve">Set the </t>
    </r>
    <r>
      <rPr>
        <b/>
        <sz val="10"/>
        <color indexed="8"/>
        <rFont val="Arial"/>
        <family val="2"/>
      </rPr>
      <t>Type-C</t>
    </r>
    <r>
      <rPr>
        <sz val="10"/>
        <color indexed="8"/>
        <rFont val="Arial"/>
        <family val="0"/>
      </rPr>
      <t xml:space="preserve"> coil on the fixture, “B” side flange down.</t>
    </r>
  </si>
  <si>
    <t>Pre-assemble A-A (Needs to be done total of 3 timee A1-A2, A3-A4, A5-A6)</t>
  </si>
  <si>
    <t>Pre-assemble A1-A2</t>
  </si>
  <si>
    <t>Station 2 - Production Articles (HPA) and second half of FP #1 A2,B2,C2</t>
  </si>
  <si>
    <t>color code</t>
  </si>
  <si>
    <t>parallel tasks</t>
  </si>
  <si>
    <t>Metrology Crew</t>
  </si>
  <si>
    <t>Verify position of the VV support hanger locations (top and bottom) on the left and right MCHP. May be done as part of 3.08 if 3.09 not needed</t>
  </si>
  <si>
    <t>Can these stay on the carts and be rolled all the way back?</t>
  </si>
  <si>
    <t>Tighten nuts 100%.  Measure before welding adequate coil alignment and fit-up of shims</t>
  </si>
  <si>
    <t>Final complete MC scan to verify period alignment.</t>
  </si>
  <si>
    <t xml:space="preserve">PPPL EM LOE FY07       Viola 100%                              </t>
  </si>
  <si>
    <t>Install bolts and shims as needed for assembly tolerances.</t>
  </si>
  <si>
    <t xml:space="preserve">Metrology  Engineering Supervision FY09   raftopolous 50%   </t>
  </si>
  <si>
    <t xml:space="preserve">PPPL EM LOE FY09       Viola 100%          </t>
  </si>
  <si>
    <t>Title III field period assembly FY0\8 ORNL suppor  cole,goranson,williamson 65% total</t>
  </si>
  <si>
    <t>HP Coverage in the TFTR TC LOE FY09           @.75 fte</t>
  </si>
  <si>
    <t>2 men 3 day a week .LOE adjust consistent with schedule thru station 5</t>
  </si>
  <si>
    <t xml:space="preserve">LOE Crane support, fixture setupfor TFTR TC.  FY09   1.2 fte </t>
  </si>
  <si>
    <t>this is LOE adjust consistent with overall schedule thru station 5</t>
  </si>
  <si>
    <t>LOE Field Supervision for TFTR TC FY09 edwards</t>
  </si>
  <si>
    <t xml:space="preserve">LOE Metrology support FY09 1.5 fte engr plus ducco 100% </t>
  </si>
  <si>
    <t>Also, it appears that your single shift activity is running parallel resources that are not available. i.e. the trials development crew are the same as the FP crew.  Larry and I have requested more techs without success yet.</t>
  </si>
  <si>
    <t>Metrology Staff Budgeted as LOE</t>
  </si>
  <si>
    <t>EESM</t>
  </si>
  <si>
    <t>Station 2 SETUP subtotal</t>
  </si>
  <si>
    <t>MISC LOE SUPPORT</t>
  </si>
  <si>
    <t>subtotal FP#1</t>
  </si>
  <si>
    <t>subtotal</t>
  </si>
  <si>
    <r>
      <t>Transfer completed Period to Station</t>
    </r>
    <r>
      <rPr>
        <b/>
        <sz val="10"/>
        <color indexed="8"/>
        <rFont val="Arial"/>
        <family val="2"/>
      </rPr>
      <t xml:space="preserve"> 6</t>
    </r>
    <r>
      <rPr>
        <sz val="10"/>
        <color indexed="8"/>
        <rFont val="Arial"/>
        <family val="0"/>
      </rPr>
      <t xml:space="preserve"> located in NCSX test cell.</t>
    </r>
  </si>
  <si>
    <r>
      <t xml:space="preserve">Layout diagnostic&amp;coolant paths on vessel - </t>
    </r>
    <r>
      <rPr>
        <b/>
        <sz val="12"/>
        <color indexed="8"/>
        <rFont val="Arial"/>
        <family val="2"/>
      </rPr>
      <t xml:space="preserve">Completed   </t>
    </r>
    <r>
      <rPr>
        <sz val="12"/>
        <color indexed="8"/>
        <rFont val="Arial"/>
        <family val="2"/>
      </rPr>
      <t xml:space="preserve">    </t>
    </r>
  </si>
  <si>
    <r>
      <t xml:space="preserve">Install heater tape on vertical ports - </t>
    </r>
    <r>
      <rPr>
        <b/>
        <sz val="12"/>
        <color indexed="8"/>
        <rFont val="Arial"/>
        <family val="2"/>
      </rPr>
      <t xml:space="preserve">Completed  </t>
    </r>
    <r>
      <rPr>
        <sz val="12"/>
        <color indexed="8"/>
        <rFont val="Arial"/>
        <family val="2"/>
      </rPr>
      <t xml:space="preserve">          </t>
    </r>
  </si>
  <si>
    <r>
      <t xml:space="preserve">Verify installation of heater tapes - </t>
    </r>
    <r>
      <rPr>
        <b/>
        <sz val="12"/>
        <color indexed="8"/>
        <rFont val="Arial"/>
        <family val="2"/>
      </rPr>
      <t>Completed</t>
    </r>
    <r>
      <rPr>
        <sz val="12"/>
        <color indexed="8"/>
        <rFont val="Arial"/>
        <family val="2"/>
      </rPr>
      <t xml:space="preserve">              </t>
    </r>
  </si>
  <si>
    <r>
      <t xml:space="preserve">Attach studs for coolant lines - </t>
    </r>
    <r>
      <rPr>
        <b/>
        <sz val="12"/>
        <color indexed="8"/>
        <rFont val="Arial"/>
        <family val="2"/>
      </rPr>
      <t xml:space="preserve">Completed   </t>
    </r>
    <r>
      <rPr>
        <sz val="12"/>
        <color indexed="8"/>
        <rFont val="Arial"/>
        <family val="2"/>
      </rPr>
      <t xml:space="preserve">                </t>
    </r>
  </si>
  <si>
    <r>
      <t xml:space="preserve">Wind magnetic diagnostic sensors - </t>
    </r>
    <r>
      <rPr>
        <b/>
        <sz val="12"/>
        <color indexed="8"/>
        <rFont val="Arial"/>
        <family val="2"/>
      </rPr>
      <t xml:space="preserve">Completed </t>
    </r>
    <r>
      <rPr>
        <sz val="12"/>
        <color indexed="8"/>
        <rFont val="Arial"/>
        <family val="2"/>
      </rPr>
      <t xml:space="preserve">                </t>
    </r>
  </si>
  <si>
    <r>
      <t xml:space="preserve">Install precision magnetic diagnostic sensors - </t>
    </r>
    <r>
      <rPr>
        <b/>
        <sz val="12"/>
        <color indexed="8"/>
        <rFont val="Arial"/>
        <family val="2"/>
      </rPr>
      <t xml:space="preserve">Completed   </t>
    </r>
    <r>
      <rPr>
        <sz val="12"/>
        <color indexed="8"/>
        <rFont val="Arial"/>
        <family val="2"/>
      </rPr>
      <t xml:space="preserve"> </t>
    </r>
  </si>
  <si>
    <r>
      <t xml:space="preserve">Verify installation magnetic diagnostic sensors - </t>
    </r>
    <r>
      <rPr>
        <b/>
        <sz val="12"/>
        <color indexed="8"/>
        <rFont val="Arial"/>
        <family val="2"/>
      </rPr>
      <t>Completed</t>
    </r>
    <r>
      <rPr>
        <sz val="12"/>
        <color indexed="8"/>
        <rFont val="Arial"/>
        <family val="2"/>
      </rPr>
      <t xml:space="preserve">               </t>
    </r>
  </si>
  <si>
    <r>
      <t xml:space="preserve">Install local I&amp;C (incl thermocouples)  - </t>
    </r>
    <r>
      <rPr>
        <b/>
        <sz val="12"/>
        <color indexed="8"/>
        <rFont val="Arial"/>
        <family val="2"/>
      </rPr>
      <t xml:space="preserve">Completed </t>
    </r>
    <r>
      <rPr>
        <sz val="12"/>
        <color indexed="8"/>
        <rFont val="Arial"/>
        <family val="2"/>
      </rPr>
      <t xml:space="preserve">         </t>
    </r>
  </si>
  <si>
    <r>
      <t xml:space="preserve">Layout diagnostic&amp;coolant paths on vessel - </t>
    </r>
    <r>
      <rPr>
        <b/>
        <sz val="12"/>
        <color indexed="8"/>
        <rFont val="Arial"/>
        <family val="2"/>
      </rPr>
      <t xml:space="preserve">Completed  </t>
    </r>
    <r>
      <rPr>
        <sz val="12"/>
        <color indexed="8"/>
        <rFont val="Arial"/>
        <family val="2"/>
      </rPr>
      <t xml:space="preserve">    </t>
    </r>
  </si>
  <si>
    <r>
      <t xml:space="preserve">Install heater tape on vertical ports - </t>
    </r>
    <r>
      <rPr>
        <b/>
        <sz val="12"/>
        <color indexed="8"/>
        <rFont val="Arial"/>
        <family val="2"/>
      </rPr>
      <t>Completed</t>
    </r>
    <r>
      <rPr>
        <sz val="12"/>
        <color indexed="8"/>
        <rFont val="Arial"/>
        <family val="2"/>
      </rPr>
      <t xml:space="preserve">           </t>
    </r>
  </si>
  <si>
    <r>
      <t xml:space="preserve">Verify installation of heater tapes - </t>
    </r>
    <r>
      <rPr>
        <b/>
        <sz val="12"/>
        <color indexed="8"/>
        <rFont val="Arial"/>
        <family val="2"/>
      </rPr>
      <t>Completed</t>
    </r>
    <r>
      <rPr>
        <sz val="12"/>
        <color indexed="8"/>
        <rFont val="Arial"/>
        <family val="2"/>
      </rPr>
      <t xml:space="preserve">             </t>
    </r>
  </si>
  <si>
    <r>
      <t xml:space="preserve">Attach studs forcoolant lines - </t>
    </r>
    <r>
      <rPr>
        <b/>
        <sz val="12"/>
        <color indexed="8"/>
        <rFont val="Arial"/>
        <family val="2"/>
      </rPr>
      <t xml:space="preserve">Completed   </t>
    </r>
    <r>
      <rPr>
        <sz val="12"/>
        <color indexed="8"/>
        <rFont val="Arial"/>
        <family val="2"/>
      </rPr>
      <t xml:space="preserve">                 </t>
    </r>
  </si>
  <si>
    <t>met crew</t>
  </si>
  <si>
    <t>A1,B1,C1 subtotal task 5-11</t>
  </si>
  <si>
    <t>A2,B2,C2 Subtotal task 5-11</t>
  </si>
  <si>
    <t>Measure Type B  "A" flanges</t>
  </si>
  <si>
    <t>Measure Type C "A" flanges</t>
  </si>
  <si>
    <t>Measure Type A-A "A" flange</t>
  </si>
  <si>
    <r>
      <t xml:space="preserve">Set the </t>
    </r>
    <r>
      <rPr>
        <b/>
        <sz val="10"/>
        <color indexed="8"/>
        <rFont val="Arial"/>
        <family val="2"/>
      </rPr>
      <t>Type-A</t>
    </r>
    <r>
      <rPr>
        <sz val="10"/>
        <color indexed="8"/>
        <rFont val="Arial"/>
        <family val="0"/>
      </rPr>
      <t xml:space="preserve"> coil on the pre-measurement fixture, “B” side flange down.</t>
    </r>
  </si>
  <si>
    <t xml:space="preserve">Scan the “A” flange of the Type-A coil. </t>
  </si>
  <si>
    <t>5</t>
  </si>
  <si>
    <t>=8*M195*D195</t>
  </si>
  <si>
    <t>2.5</t>
  </si>
  <si>
    <r>
      <t xml:space="preserve">Set the </t>
    </r>
    <r>
      <rPr>
        <b/>
        <strike/>
        <sz val="10"/>
        <color indexed="8"/>
        <rFont val="Arial"/>
        <family val="0"/>
      </rPr>
      <t>Type-A</t>
    </r>
    <r>
      <rPr>
        <strike/>
        <sz val="10"/>
        <color indexed="8"/>
        <rFont val="Arial"/>
        <family val="0"/>
      </rPr>
      <t xml:space="preserve"> coil on the pre-measurement fixture, “A” side flange down.</t>
    </r>
  </si>
  <si>
    <r>
      <t xml:space="preserve">Set the </t>
    </r>
    <r>
      <rPr>
        <b/>
        <strike/>
        <sz val="10"/>
        <color indexed="8"/>
        <rFont val="Arial"/>
        <family val="0"/>
      </rPr>
      <t>adjoining MCHP Type-A</t>
    </r>
    <r>
      <rPr>
        <strike/>
        <sz val="10"/>
        <color indexed="8"/>
        <rFont val="Arial"/>
        <family val="0"/>
      </rPr>
      <t xml:space="preserve"> coil on the fixture, “A” side flange down.</t>
    </r>
  </si>
  <si>
    <t>Install the remaining metal shims install studs, supernuts, and torque to 50% of final value.</t>
  </si>
  <si>
    <t>this is LOE adjust consistent with overall schedule awaiting estimate from Mike Cole see attached backup from Cole</t>
  </si>
  <si>
    <t>??? Is this in addition to Cole's TitleIII?</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</si>
</sst>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K_);_(&quot;$&quot;* \(#,##0.0\K\J\);_(&quot;$&quot;* &quot;-&quot;??_);_(@_)"/>
    <numFmt numFmtId="167" formatCode="_(&quot;$&quot;* #,##0\K_);_(&quot;$&quot;* \(#,##0\K\J\);_(&quot;$&quot;* &quot;-&quot;??_);_(@_)"/>
    <numFmt numFmtId="168" formatCode="0_)"/>
    <numFmt numFmtId="169" formatCode="_(&quot;$&quot;* #,##0\K_);_(&quot;$&quot;* \(#,##0\K\);_(&quot;$&quot;* &quot;-&quot;??_);_(@_)"/>
    <numFmt numFmtId="170" formatCode="_(&quot;$&quot;* #,##0\K_);_(&quot;$&quot;* \(#,###\K\);_(&quot;$&quot;* &quot;-&quot;??_);_(@_)"/>
    <numFmt numFmtId="171" formatCode="_(* #,##0.0_);_(* \(#,##0.0\);_(* &quot;-&quot;??_);_(@_)"/>
  </numFmts>
  <fonts count="35">
    <font>
      <sz val="10"/>
      <name val="Arial"/>
      <family val="0"/>
    </font>
    <font>
      <b/>
      <sz val="10"/>
      <color indexed="10"/>
      <name val="Arial"/>
      <family val="2"/>
    </font>
    <font>
      <b/>
      <sz val="16"/>
      <name val="Arial"/>
      <family val="2"/>
    </font>
    <font>
      <sz val="16"/>
      <name val="Arial"/>
      <family val="2"/>
    </font>
    <font>
      <b/>
      <sz val="14"/>
      <name val="Arial"/>
      <family val="2"/>
    </font>
    <font>
      <sz val="9"/>
      <name val="Times"/>
      <family val="0"/>
    </font>
    <font>
      <sz val="14"/>
      <name val="Arial"/>
      <family val="2"/>
    </font>
    <font>
      <b/>
      <sz val="12"/>
      <name val="Arial"/>
      <family val="2"/>
    </font>
    <font>
      <sz val="12"/>
      <name val="Arial"/>
      <family val="2"/>
    </font>
    <font>
      <b/>
      <sz val="12"/>
      <color indexed="10"/>
      <name val="Arial"/>
      <family val="2"/>
    </font>
    <font>
      <b/>
      <sz val="12"/>
      <name val="Times"/>
      <family val="1"/>
    </font>
    <font>
      <sz val="12"/>
      <name val="Times"/>
      <family val="0"/>
    </font>
    <font>
      <b/>
      <sz val="12"/>
      <color indexed="10"/>
      <name val="Times"/>
      <family val="0"/>
    </font>
    <font>
      <sz val="12"/>
      <color indexed="12"/>
      <name val="Times"/>
      <family val="0"/>
    </font>
    <font>
      <strike/>
      <sz val="12"/>
      <name val="Arial"/>
      <family val="2"/>
    </font>
    <font>
      <sz val="12"/>
      <color indexed="8"/>
      <name val="Arial"/>
      <family val="2"/>
    </font>
    <font>
      <sz val="12"/>
      <color indexed="10"/>
      <name val="Arial"/>
      <family val="2"/>
    </font>
    <font>
      <b/>
      <sz val="10"/>
      <name val="Arial"/>
      <family val="2"/>
    </font>
    <font>
      <strike/>
      <sz val="10"/>
      <name val="Arial"/>
      <family val="2"/>
    </font>
    <font>
      <sz val="22"/>
      <color indexed="9"/>
      <name val="Arial"/>
      <family val="0"/>
    </font>
    <font>
      <b/>
      <sz val="22"/>
      <color indexed="9"/>
      <name val="Times"/>
      <family val="0"/>
    </font>
    <font>
      <sz val="22"/>
      <color indexed="9"/>
      <name val="Times"/>
      <family val="0"/>
    </font>
    <font>
      <b/>
      <sz val="22"/>
      <color indexed="9"/>
      <name val="Arial"/>
      <family val="0"/>
    </font>
    <font>
      <sz val="10"/>
      <color indexed="8"/>
      <name val="Arial"/>
      <family val="0"/>
    </font>
    <font>
      <b/>
      <sz val="12"/>
      <color indexed="8"/>
      <name val="Arial"/>
      <family val="2"/>
    </font>
    <font>
      <b/>
      <sz val="10"/>
      <color indexed="8"/>
      <name val="Arial"/>
      <family val="2"/>
    </font>
    <font>
      <strike/>
      <sz val="10"/>
      <color indexed="8"/>
      <name val="Arial"/>
      <family val="2"/>
    </font>
    <font>
      <b/>
      <strike/>
      <sz val="12"/>
      <color indexed="8"/>
      <name val="Arial"/>
      <family val="2"/>
    </font>
    <font>
      <b/>
      <sz val="16"/>
      <color indexed="8"/>
      <name val="Arial"/>
      <family val="2"/>
    </font>
    <font>
      <strike/>
      <sz val="12"/>
      <color indexed="8"/>
      <name val="Arial"/>
      <family val="2"/>
    </font>
    <font>
      <sz val="10"/>
      <color indexed="8"/>
      <name val="Times"/>
      <family val="0"/>
    </font>
    <font>
      <sz val="16"/>
      <color indexed="8"/>
      <name val="Arial"/>
      <family val="0"/>
    </font>
    <font>
      <sz val="12"/>
      <color indexed="8"/>
      <name val="Times"/>
      <family val="0"/>
    </font>
    <font>
      <sz val="14"/>
      <color indexed="8"/>
      <name val="Arial"/>
      <family val="0"/>
    </font>
    <font>
      <b/>
      <strike/>
      <sz val="10"/>
      <color indexed="8"/>
      <name val="Arial"/>
      <family val="0"/>
    </font>
  </fonts>
  <fills count="14">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14"/>
        <bgColor indexed="64"/>
      </patternFill>
    </fill>
    <fill>
      <patternFill patternType="solid">
        <fgColor indexed="10"/>
        <bgColor indexed="64"/>
      </patternFill>
    </fill>
    <fill>
      <patternFill patternType="solid">
        <fgColor indexed="52"/>
        <bgColor indexed="64"/>
      </patternFill>
    </fill>
    <fill>
      <patternFill patternType="gray125">
        <bgColor indexed="8"/>
      </patternFill>
    </fill>
    <fill>
      <patternFill patternType="solid">
        <fgColor indexed="13"/>
        <bgColor indexed="64"/>
      </patternFill>
    </fill>
    <fill>
      <patternFill patternType="solid">
        <fgColor indexed="23"/>
        <bgColor indexed="64"/>
      </patternFill>
    </fill>
    <fill>
      <patternFill patternType="solid">
        <fgColor indexed="40"/>
        <bgColor indexed="64"/>
      </patternFill>
    </fill>
  </fills>
  <borders count="48">
    <border>
      <left/>
      <right/>
      <top/>
      <bottom/>
      <diagonal/>
    </border>
    <border>
      <left>
        <color indexed="63"/>
      </left>
      <right>
        <color indexed="63"/>
      </right>
      <top style="thin"/>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color indexed="63"/>
      </bottom>
    </border>
    <border>
      <left style="medium"/>
      <right style="medium"/>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thin">
        <color indexed="8"/>
      </left>
      <right>
        <color indexed="63"/>
      </right>
      <top style="medium"/>
      <bottom>
        <color indexed="63"/>
      </bottom>
    </border>
    <border>
      <left style="thin">
        <color indexed="8"/>
      </left>
      <right style="thin">
        <color indexed="8"/>
      </right>
      <top style="medium"/>
      <bottom style="thin">
        <color indexed="8"/>
      </bottom>
    </border>
    <border>
      <left>
        <color indexed="63"/>
      </left>
      <right style="medium"/>
      <top style="medium"/>
      <bottom>
        <color indexed="63"/>
      </bottom>
    </border>
    <border>
      <left style="thin">
        <color indexed="8"/>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medium"/>
      <top>
        <color indexed="63"/>
      </top>
      <bottom>
        <color indexed="63"/>
      </bottom>
    </border>
    <border>
      <left style="medium"/>
      <right>
        <color indexed="63"/>
      </right>
      <top>
        <color indexed="63"/>
      </top>
      <bottom style="medium"/>
    </border>
    <border>
      <left style="thin">
        <color indexed="8"/>
      </left>
      <right>
        <color indexed="63"/>
      </right>
      <top style="thin"/>
      <bottom style="medium"/>
    </border>
    <border>
      <left style="thin">
        <color indexed="8"/>
      </left>
      <right>
        <color indexed="63"/>
      </right>
      <top style="thin">
        <color indexed="8"/>
      </top>
      <bottom style="medium"/>
    </border>
    <border>
      <left style="thin">
        <color indexed="8"/>
      </left>
      <right style="thin">
        <color indexed="8"/>
      </right>
      <top style="thin">
        <color indexed="8"/>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color indexed="8"/>
      </right>
      <top style="thin">
        <color indexed="8"/>
      </top>
      <bottom style="thin">
        <color indexed="8"/>
      </bottom>
    </border>
    <border>
      <left style="thin"/>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color indexed="63"/>
      </top>
      <bottom style="thin"/>
    </border>
    <border>
      <left style="thin"/>
      <right style="thin"/>
      <top style="medium"/>
      <bottom>
        <color indexed="63"/>
      </bottom>
    </border>
    <border>
      <left>
        <color indexed="63"/>
      </left>
      <right>
        <color indexed="63"/>
      </right>
      <top style="thin"/>
      <bottom style="thin"/>
    </border>
    <border>
      <left style="thin"/>
      <right>
        <color indexed="63"/>
      </right>
      <top style="medium"/>
      <bottom style="thin"/>
    </border>
    <border>
      <left style="thin"/>
      <right style="thin"/>
      <top style="medium"/>
      <bottom style="thin"/>
    </border>
    <border>
      <left style="thin"/>
      <right style="thin"/>
      <top>
        <color indexed="63"/>
      </top>
      <bottom style="medium"/>
    </border>
    <border>
      <left>
        <color indexed="63"/>
      </left>
      <right style="thin">
        <color indexed="8"/>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locked="0"/>
    </xf>
    <xf numFmtId="9" fontId="0" fillId="0" borderId="0" applyFont="0" applyFill="0" applyBorder="0" applyAlignment="0" applyProtection="0"/>
  </cellStyleXfs>
  <cellXfs count="643">
    <xf numFmtId="0" fontId="0" fillId="0" borderId="0" xfId="0" applyAlignment="1">
      <alignment/>
    </xf>
    <xf numFmtId="164" fontId="3" fillId="0" borderId="0" xfId="19" applyNumberFormat="1" applyFont="1">
      <alignment/>
      <protection locked="0"/>
    </xf>
    <xf numFmtId="0" fontId="3" fillId="0" borderId="0" xfId="19" applyFont="1">
      <alignment/>
      <protection locked="0"/>
    </xf>
    <xf numFmtId="1" fontId="3" fillId="0" borderId="0" xfId="19" applyNumberFormat="1" applyFont="1">
      <alignment/>
      <protection locked="0"/>
    </xf>
    <xf numFmtId="164" fontId="0" fillId="0" borderId="0" xfId="0" applyNumberFormat="1" applyAlignment="1">
      <alignment/>
    </xf>
    <xf numFmtId="3" fontId="0" fillId="0" borderId="0" xfId="0" applyNumberFormat="1" applyAlignment="1">
      <alignment/>
    </xf>
    <xf numFmtId="1" fontId="0" fillId="0" borderId="0" xfId="0" applyNumberFormat="1" applyAlignment="1">
      <alignment/>
    </xf>
    <xf numFmtId="1" fontId="5" fillId="0" borderId="0" xfId="0" applyNumberFormat="1" applyFont="1" applyBorder="1" applyAlignment="1">
      <alignment/>
    </xf>
    <xf numFmtId="1" fontId="0" fillId="0" borderId="0" xfId="0" applyNumberFormat="1" applyFill="1" applyAlignment="1">
      <alignment/>
    </xf>
    <xf numFmtId="0" fontId="0" fillId="0" borderId="0" xfId="0" applyFill="1" applyAlignment="1">
      <alignment/>
    </xf>
    <xf numFmtId="0" fontId="0" fillId="2" borderId="0" xfId="0" applyFill="1" applyAlignment="1">
      <alignment/>
    </xf>
    <xf numFmtId="0" fontId="0" fillId="3" borderId="0" xfId="0" applyFill="1" applyAlignment="1">
      <alignment/>
    </xf>
    <xf numFmtId="164" fontId="0" fillId="3" borderId="0" xfId="0" applyNumberFormat="1" applyFill="1" applyAlignment="1">
      <alignment/>
    </xf>
    <xf numFmtId="3" fontId="0" fillId="3" borderId="0" xfId="0" applyNumberFormat="1" applyFill="1" applyAlignment="1">
      <alignment/>
    </xf>
    <xf numFmtId="1" fontId="0" fillId="3" borderId="0" xfId="0" applyNumberFormat="1" applyFill="1" applyAlignment="1">
      <alignment/>
    </xf>
    <xf numFmtId="0" fontId="7" fillId="0" borderId="0" xfId="0" applyFont="1" applyAlignment="1">
      <alignment horizontal="left" vertical="top"/>
    </xf>
    <xf numFmtId="164" fontId="7" fillId="0" borderId="0" xfId="0" applyNumberFormat="1"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xf numFmtId="0" fontId="8" fillId="2" borderId="0" xfId="0" applyFont="1" applyFill="1" applyAlignment="1">
      <alignment horizontal="left" vertical="top" wrapText="1"/>
    </xf>
    <xf numFmtId="0" fontId="8" fillId="0" borderId="0" xfId="0" applyFont="1" applyAlignment="1">
      <alignment horizontal="centerContinuous" vertical="top"/>
    </xf>
    <xf numFmtId="3" fontId="8" fillId="0" borderId="0" xfId="0" applyNumberFormat="1" applyFont="1" applyAlignment="1">
      <alignment horizontal="left" vertical="top" wrapText="1"/>
    </xf>
    <xf numFmtId="1" fontId="8" fillId="0" borderId="0" xfId="0" applyNumberFormat="1" applyFont="1" applyAlignment="1">
      <alignment horizontal="left" vertical="top" wrapText="1"/>
    </xf>
    <xf numFmtId="0" fontId="7" fillId="0" borderId="0" xfId="0" applyFont="1" applyAlignment="1">
      <alignment horizontal="centerContinuous" vertical="top"/>
    </xf>
    <xf numFmtId="0" fontId="8" fillId="0" borderId="0" xfId="0" applyFont="1" applyAlignment="1">
      <alignment horizontal="centerContinuous" vertical="top" wrapText="1"/>
    </xf>
    <xf numFmtId="3" fontId="8" fillId="0" borderId="0" xfId="0" applyNumberFormat="1" applyFont="1" applyAlignment="1">
      <alignment horizontal="centerContinuous" vertical="top" wrapText="1"/>
    </xf>
    <xf numFmtId="1" fontId="8" fillId="0" borderId="0" xfId="0" applyNumberFormat="1" applyFont="1" applyAlignment="1">
      <alignment horizontal="centerContinuous" vertical="top" wrapText="1"/>
    </xf>
    <xf numFmtId="0" fontId="10" fillId="0" borderId="1" xfId="0" applyFont="1" applyBorder="1" applyAlignment="1">
      <alignment horizontal="center" wrapText="1"/>
    </xf>
    <xf numFmtId="164" fontId="11" fillId="0" borderId="1" xfId="0" applyNumberFormat="1" applyFont="1" applyBorder="1" applyAlignment="1">
      <alignment wrapText="1"/>
    </xf>
    <xf numFmtId="0" fontId="12" fillId="0" borderId="2" xfId="0" applyFont="1" applyFill="1" applyBorder="1" applyAlignment="1">
      <alignment textRotation="90" wrapText="1"/>
    </xf>
    <xf numFmtId="3" fontId="12" fillId="0" borderId="3" xfId="0" applyNumberFormat="1" applyFont="1" applyFill="1" applyBorder="1" applyAlignment="1">
      <alignment textRotation="90" wrapText="1"/>
    </xf>
    <xf numFmtId="1" fontId="13" fillId="0" borderId="3" xfId="0" applyNumberFormat="1" applyFont="1" applyFill="1" applyBorder="1" applyAlignment="1">
      <alignment textRotation="90" wrapText="1"/>
    </xf>
    <xf numFmtId="1" fontId="13" fillId="0" borderId="4" xfId="0" applyNumberFormat="1" applyFont="1" applyFill="1" applyBorder="1" applyAlignment="1">
      <alignment textRotation="90" wrapText="1"/>
    </xf>
    <xf numFmtId="1" fontId="13" fillId="0" borderId="5" xfId="0" applyNumberFormat="1" applyFont="1" applyFill="1" applyBorder="1" applyAlignment="1">
      <alignment textRotation="90" wrapText="1"/>
    </xf>
    <xf numFmtId="0" fontId="13" fillId="0" borderId="6" xfId="0" applyFont="1" applyFill="1" applyBorder="1" applyAlignment="1">
      <alignment textRotation="90" wrapText="1"/>
    </xf>
    <xf numFmtId="1" fontId="13" fillId="2" borderId="7" xfId="0" applyNumberFormat="1" applyFont="1" applyFill="1" applyBorder="1" applyAlignment="1">
      <alignment textRotation="90" wrapText="1"/>
    </xf>
    <xf numFmtId="0" fontId="8" fillId="0" borderId="0" xfId="0" applyFont="1" applyAlignment="1">
      <alignment/>
    </xf>
    <xf numFmtId="0" fontId="10" fillId="0" borderId="0" xfId="0" applyFont="1" applyBorder="1" applyAlignment="1">
      <alignment horizontal="center" vertical="top" wrapText="1"/>
    </xf>
    <xf numFmtId="164" fontId="11" fillId="0" borderId="0" xfId="0" applyNumberFormat="1" applyFont="1" applyBorder="1" applyAlignment="1">
      <alignment vertical="top" wrapText="1"/>
    </xf>
    <xf numFmtId="0" fontId="12" fillId="0" borderId="0" xfId="0" applyFont="1" applyFill="1" applyBorder="1" applyAlignment="1">
      <alignment vertical="top" textRotation="90" wrapText="1"/>
    </xf>
    <xf numFmtId="3" fontId="12" fillId="0" borderId="0" xfId="0" applyNumberFormat="1" applyFont="1" applyFill="1" applyBorder="1" applyAlignment="1">
      <alignment vertical="top" textRotation="90" wrapText="1"/>
    </xf>
    <xf numFmtId="1" fontId="13" fillId="0" borderId="0" xfId="0" applyNumberFormat="1" applyFont="1" applyFill="1" applyBorder="1" applyAlignment="1">
      <alignment vertical="top" textRotation="90" wrapText="1"/>
    </xf>
    <xf numFmtId="0" fontId="13" fillId="0" borderId="0" xfId="0" applyFont="1" applyFill="1" applyBorder="1" applyAlignment="1">
      <alignment vertical="top" textRotation="90" wrapText="1"/>
    </xf>
    <xf numFmtId="1" fontId="13" fillId="2" borderId="0" xfId="0" applyNumberFormat="1" applyFont="1" applyFill="1" applyBorder="1" applyAlignment="1">
      <alignment vertical="top" textRotation="90" wrapText="1"/>
    </xf>
    <xf numFmtId="0" fontId="8" fillId="0" borderId="0" xfId="0" applyFont="1" applyAlignment="1">
      <alignment vertical="top"/>
    </xf>
    <xf numFmtId="0" fontId="11" fillId="2" borderId="0" xfId="0" applyFont="1" applyFill="1" applyAlignment="1">
      <alignment/>
    </xf>
    <xf numFmtId="164" fontId="11" fillId="2" borderId="0" xfId="0" applyNumberFormat="1" applyFont="1" applyFill="1" applyAlignment="1">
      <alignment/>
    </xf>
    <xf numFmtId="3" fontId="11" fillId="2" borderId="0" xfId="0" applyNumberFormat="1" applyFont="1" applyFill="1" applyAlignment="1">
      <alignment/>
    </xf>
    <xf numFmtId="1" fontId="11" fillId="2" borderId="0" xfId="0" applyNumberFormat="1" applyFont="1" applyFill="1" applyAlignment="1">
      <alignment/>
    </xf>
    <xf numFmtId="1" fontId="11" fillId="2" borderId="8" xfId="0" applyNumberFormat="1" applyFont="1" applyFill="1" applyBorder="1" applyAlignment="1">
      <alignment/>
    </xf>
    <xf numFmtId="0" fontId="11" fillId="2" borderId="0" xfId="0" applyFont="1" applyFill="1" applyBorder="1" applyAlignment="1">
      <alignment/>
    </xf>
    <xf numFmtId="0" fontId="10" fillId="0" borderId="0" xfId="0" applyFont="1" applyFill="1" applyAlignment="1">
      <alignment/>
    </xf>
    <xf numFmtId="0" fontId="11" fillId="0" borderId="0" xfId="0" applyFont="1" applyFill="1" applyAlignment="1">
      <alignment/>
    </xf>
    <xf numFmtId="164" fontId="11" fillId="0" borderId="0" xfId="0" applyNumberFormat="1" applyFont="1" applyFill="1" applyAlignment="1">
      <alignment/>
    </xf>
    <xf numFmtId="3" fontId="11" fillId="0" borderId="0" xfId="0" applyNumberFormat="1" applyFont="1" applyFill="1" applyAlignment="1">
      <alignment/>
    </xf>
    <xf numFmtId="1" fontId="11" fillId="0" borderId="0" xfId="0" applyNumberFormat="1" applyFont="1" applyFill="1" applyAlignment="1">
      <alignment/>
    </xf>
    <xf numFmtId="1" fontId="11" fillId="0" borderId="0" xfId="0" applyNumberFormat="1" applyFont="1" applyFill="1" applyBorder="1" applyAlignment="1">
      <alignment/>
    </xf>
    <xf numFmtId="0" fontId="11" fillId="0" borderId="0" xfId="0" applyFont="1" applyFill="1" applyBorder="1" applyAlignment="1">
      <alignment/>
    </xf>
    <xf numFmtId="0" fontId="8" fillId="2" borderId="0" xfId="0" applyFont="1" applyFill="1" applyAlignment="1">
      <alignment/>
    </xf>
    <xf numFmtId="0" fontId="8" fillId="0" borderId="0" xfId="0" applyFont="1" applyFill="1" applyAlignment="1">
      <alignment/>
    </xf>
    <xf numFmtId="0" fontId="7" fillId="0" borderId="9" xfId="0" applyFont="1" applyFill="1" applyBorder="1" applyAlignment="1">
      <alignment/>
    </xf>
    <xf numFmtId="0" fontId="15" fillId="0" borderId="0" xfId="0" applyFont="1" applyFill="1" applyBorder="1" applyAlignment="1">
      <alignment/>
    </xf>
    <xf numFmtId="0" fontId="8" fillId="0" borderId="0" xfId="0" applyFont="1" applyFill="1" applyAlignment="1">
      <alignment/>
    </xf>
    <xf numFmtId="0" fontId="8" fillId="4" borderId="0" xfId="0" applyFont="1" applyFill="1" applyAlignment="1">
      <alignment/>
    </xf>
    <xf numFmtId="9" fontId="8" fillId="4" borderId="0" xfId="0" applyNumberFormat="1" applyFont="1" applyFill="1" applyBorder="1" applyAlignment="1">
      <alignment/>
    </xf>
    <xf numFmtId="1" fontId="8" fillId="4" borderId="0" xfId="0" applyNumberFormat="1" applyFont="1" applyFill="1" applyAlignment="1">
      <alignment/>
    </xf>
    <xf numFmtId="0" fontId="8" fillId="0" borderId="0" xfId="0" applyFont="1" applyAlignment="1">
      <alignment/>
    </xf>
    <xf numFmtId="0" fontId="8" fillId="2" borderId="0" xfId="0" applyFont="1" applyFill="1" applyAlignment="1">
      <alignment/>
    </xf>
    <xf numFmtId="0" fontId="16" fillId="0" borderId="0" xfId="0" applyFont="1" applyAlignment="1">
      <alignment/>
    </xf>
    <xf numFmtId="0" fontId="8" fillId="4" borderId="10" xfId="0" applyFont="1" applyFill="1" applyBorder="1" applyAlignment="1">
      <alignment/>
    </xf>
    <xf numFmtId="1" fontId="8" fillId="2" borderId="0" xfId="0" applyNumberFormat="1" applyFont="1" applyFill="1" applyAlignment="1">
      <alignment/>
    </xf>
    <xf numFmtId="164" fontId="8" fillId="4" borderId="0" xfId="0" applyNumberFormat="1" applyFont="1" applyFill="1" applyAlignment="1">
      <alignment/>
    </xf>
    <xf numFmtId="0" fontId="14" fillId="0" borderId="0" xfId="0" applyFont="1" applyAlignment="1">
      <alignment/>
    </xf>
    <xf numFmtId="164" fontId="8" fillId="2" borderId="0" xfId="0" applyNumberFormat="1" applyFont="1" applyFill="1" applyAlignment="1">
      <alignment/>
    </xf>
    <xf numFmtId="1" fontId="8" fillId="2" borderId="8" xfId="0" applyNumberFormat="1" applyFont="1" applyFill="1" applyBorder="1" applyAlignment="1">
      <alignment/>
    </xf>
    <xf numFmtId="0" fontId="2" fillId="5" borderId="0" xfId="0" applyFont="1" applyFill="1" applyAlignment="1">
      <alignment/>
    </xf>
    <xf numFmtId="0" fontId="18" fillId="0" borderId="0" xfId="0" applyFont="1" applyAlignment="1">
      <alignment/>
    </xf>
    <xf numFmtId="0" fontId="0" fillId="0" borderId="0" xfId="0" applyFont="1" applyAlignment="1">
      <alignment/>
    </xf>
    <xf numFmtId="0" fontId="7" fillId="0" borderId="0" xfId="0" applyFont="1" applyAlignment="1">
      <alignment wrapText="1"/>
    </xf>
    <xf numFmtId="0" fontId="11" fillId="0" borderId="0" xfId="0" applyFont="1" applyFill="1" applyAlignment="1">
      <alignment wrapText="1"/>
    </xf>
    <xf numFmtId="0" fontId="8" fillId="0" borderId="0" xfId="0" applyFont="1" applyFill="1" applyAlignment="1">
      <alignment wrapText="1"/>
    </xf>
    <xf numFmtId="0" fontId="3" fillId="0" borderId="0" xfId="19" applyFont="1" applyAlignment="1">
      <alignment wrapText="1"/>
      <protection locked="0"/>
    </xf>
    <xf numFmtId="0" fontId="0" fillId="0" borderId="0" xfId="0" applyAlignment="1">
      <alignment wrapText="1"/>
    </xf>
    <xf numFmtId="0" fontId="0" fillId="3" borderId="0" xfId="0" applyFill="1" applyAlignment="1">
      <alignment wrapText="1"/>
    </xf>
    <xf numFmtId="0" fontId="11" fillId="2" borderId="0" xfId="0" applyFont="1" applyFill="1" applyAlignment="1">
      <alignment wrapText="1"/>
    </xf>
    <xf numFmtId="1" fontId="8" fillId="0" borderId="0" xfId="0" applyNumberFormat="1" applyFont="1" applyFill="1" applyAlignment="1">
      <alignment wrapText="1"/>
    </xf>
    <xf numFmtId="0" fontId="8" fillId="4" borderId="0" xfId="0" applyFont="1" applyFill="1" applyAlignment="1">
      <alignment wrapText="1"/>
    </xf>
    <xf numFmtId="0" fontId="8" fillId="2" borderId="0" xfId="0" applyFont="1" applyFill="1" applyAlignment="1">
      <alignment wrapText="1"/>
    </xf>
    <xf numFmtId="0" fontId="2" fillId="0" borderId="0" xfId="0" applyFont="1" applyAlignment="1">
      <alignment wrapText="1"/>
    </xf>
    <xf numFmtId="1" fontId="8" fillId="2" borderId="0" xfId="0" applyNumberFormat="1" applyFont="1" applyFill="1" applyAlignment="1">
      <alignment wrapText="1"/>
    </xf>
    <xf numFmtId="0" fontId="8" fillId="0" borderId="0" xfId="0" applyFont="1" applyFill="1" applyAlignment="1">
      <alignment wrapText="1"/>
    </xf>
    <xf numFmtId="0" fontId="3" fillId="0" borderId="0" xfId="19" applyFont="1" applyBorder="1" applyAlignment="1">
      <alignment wrapText="1"/>
      <protection locked="0"/>
    </xf>
    <xf numFmtId="0" fontId="6" fillId="3" borderId="0" xfId="0" applyFont="1" applyFill="1" applyAlignment="1">
      <alignment wrapText="1"/>
    </xf>
    <xf numFmtId="0" fontId="7" fillId="0" borderId="0" xfId="0" applyFont="1" applyBorder="1" applyAlignment="1">
      <alignment wrapText="1"/>
    </xf>
    <xf numFmtId="0" fontId="9" fillId="0" borderId="0" xfId="0" applyFont="1" applyBorder="1" applyAlignment="1">
      <alignment wrapText="1"/>
    </xf>
    <xf numFmtId="0" fontId="19" fillId="2" borderId="0" xfId="0" applyFont="1" applyFill="1" applyAlignment="1">
      <alignment/>
    </xf>
    <xf numFmtId="0" fontId="20" fillId="2" borderId="0" xfId="0" applyFont="1" applyFill="1" applyAlignment="1">
      <alignment/>
    </xf>
    <xf numFmtId="0" fontId="21" fillId="2" borderId="0" xfId="0" applyFont="1" applyFill="1" applyAlignment="1">
      <alignment wrapText="1"/>
    </xf>
    <xf numFmtId="164" fontId="21" fillId="2" borderId="0" xfId="0" applyNumberFormat="1" applyFont="1" applyFill="1" applyAlignment="1">
      <alignment/>
    </xf>
    <xf numFmtId="0" fontId="21" fillId="2" borderId="0" xfId="0" applyFont="1" applyFill="1" applyAlignment="1">
      <alignment/>
    </xf>
    <xf numFmtId="3" fontId="21" fillId="2" borderId="0" xfId="0" applyNumberFormat="1" applyFont="1" applyFill="1" applyAlignment="1">
      <alignment/>
    </xf>
    <xf numFmtId="1" fontId="21" fillId="2" borderId="0" xfId="0" applyNumberFormat="1" applyFont="1" applyFill="1" applyAlignment="1">
      <alignment/>
    </xf>
    <xf numFmtId="1" fontId="21" fillId="2" borderId="0" xfId="0" applyNumberFormat="1" applyFont="1" applyFill="1" applyBorder="1" applyAlignment="1">
      <alignment/>
    </xf>
    <xf numFmtId="0" fontId="21" fillId="2" borderId="0" xfId="0" applyFont="1" applyFill="1" applyBorder="1" applyAlignment="1">
      <alignment/>
    </xf>
    <xf numFmtId="0" fontId="19" fillId="2" borderId="0" xfId="0" applyFont="1" applyFill="1" applyAlignment="1">
      <alignment wrapText="1"/>
    </xf>
    <xf numFmtId="0" fontId="22" fillId="2" borderId="9" xfId="0" applyFont="1" applyFill="1" applyBorder="1" applyAlignment="1">
      <alignment/>
    </xf>
    <xf numFmtId="0" fontId="22" fillId="2" borderId="11" xfId="0" applyFont="1" applyFill="1" applyBorder="1" applyAlignment="1">
      <alignment wrapText="1"/>
    </xf>
    <xf numFmtId="164" fontId="19" fillId="2" borderId="11" xfId="0" applyNumberFormat="1" applyFont="1" applyFill="1" applyBorder="1" applyAlignment="1">
      <alignment/>
    </xf>
    <xf numFmtId="0" fontId="19" fillId="2" borderId="11" xfId="0" applyFont="1" applyFill="1" applyBorder="1" applyAlignment="1">
      <alignment/>
    </xf>
    <xf numFmtId="1" fontId="19" fillId="2" borderId="0" xfId="0" applyNumberFormat="1" applyFont="1" applyFill="1" applyAlignment="1">
      <alignment/>
    </xf>
    <xf numFmtId="1" fontId="19" fillId="2" borderId="0" xfId="0" applyNumberFormat="1" applyFont="1" applyFill="1" applyAlignment="1">
      <alignment wrapText="1"/>
    </xf>
    <xf numFmtId="0" fontId="19" fillId="2" borderId="0" xfId="0" applyFont="1" applyFill="1" applyBorder="1" applyAlignment="1">
      <alignment/>
    </xf>
    <xf numFmtId="0" fontId="0" fillId="0" borderId="0" xfId="0" applyFill="1" applyAlignment="1">
      <alignment wrapText="1"/>
    </xf>
    <xf numFmtId="0" fontId="7" fillId="0" borderId="0" xfId="0" applyFont="1" applyFill="1" applyAlignment="1">
      <alignment/>
    </xf>
    <xf numFmtId="0" fontId="17" fillId="0" borderId="0" xfId="0" applyFont="1" applyFill="1" applyAlignment="1">
      <alignment/>
    </xf>
    <xf numFmtId="14" fontId="15" fillId="0" borderId="0" xfId="0" applyNumberFormat="1" applyFont="1" applyFill="1" applyBorder="1" applyAlignment="1">
      <alignment/>
    </xf>
    <xf numFmtId="0" fontId="15" fillId="0" borderId="12" xfId="0" applyFont="1" applyFill="1" applyBorder="1" applyAlignment="1">
      <alignment/>
    </xf>
    <xf numFmtId="0" fontId="3" fillId="0" borderId="0" xfId="19" applyFont="1" applyFill="1" applyAlignment="1">
      <alignment wrapText="1"/>
      <protection locked="0"/>
    </xf>
    <xf numFmtId="0" fontId="8" fillId="0" borderId="0" xfId="0" applyFont="1" applyFill="1" applyAlignment="1">
      <alignment horizontal="centerContinuous" vertical="top" wrapText="1"/>
    </xf>
    <xf numFmtId="0" fontId="19" fillId="0" borderId="0" xfId="0" applyFont="1" applyFill="1" applyAlignment="1">
      <alignment wrapText="1"/>
    </xf>
    <xf numFmtId="1" fontId="19" fillId="0" borderId="0" xfId="0" applyNumberFormat="1" applyFont="1" applyFill="1" applyAlignment="1">
      <alignment wrapText="1"/>
    </xf>
    <xf numFmtId="0" fontId="2" fillId="0" borderId="13" xfId="19" applyFont="1" applyFill="1" applyBorder="1">
      <alignment/>
      <protection locked="0"/>
    </xf>
    <xf numFmtId="0" fontId="4" fillId="0" borderId="0" xfId="0" applyFont="1" applyFill="1" applyAlignment="1">
      <alignment/>
    </xf>
    <xf numFmtId="0" fontId="7" fillId="0" borderId="0" xfId="0" applyFont="1" applyFill="1" applyAlignment="1">
      <alignment horizontal="left" vertical="top"/>
    </xf>
    <xf numFmtId="0" fontId="10" fillId="0" borderId="1" xfId="0" applyFont="1" applyFill="1" applyBorder="1" applyAlignment="1">
      <alignment/>
    </xf>
    <xf numFmtId="0" fontId="10" fillId="0" borderId="0" xfId="0" applyFont="1" applyFill="1" applyBorder="1" applyAlignment="1">
      <alignment vertical="top"/>
    </xf>
    <xf numFmtId="0" fontId="7" fillId="0" borderId="0" xfId="0" applyFont="1" applyFill="1" applyAlignment="1">
      <alignment/>
    </xf>
    <xf numFmtId="0" fontId="23" fillId="0" borderId="14" xfId="0" applyFont="1" applyBorder="1" applyAlignment="1">
      <alignment/>
    </xf>
    <xf numFmtId="0" fontId="24" fillId="0" borderId="15" xfId="0" applyFont="1" applyFill="1" applyBorder="1" applyAlignment="1">
      <alignment/>
    </xf>
    <xf numFmtId="0" fontId="15" fillId="0" borderId="12" xfId="0" applyFont="1" applyFill="1" applyBorder="1" applyAlignment="1">
      <alignment wrapText="1"/>
    </xf>
    <xf numFmtId="164" fontId="15" fillId="0" borderId="16" xfId="0" applyNumberFormat="1" applyFont="1" applyFill="1" applyBorder="1" applyAlignment="1">
      <alignment/>
    </xf>
    <xf numFmtId="164" fontId="15" fillId="0" borderId="12" xfId="0" applyNumberFormat="1" applyFont="1" applyFill="1" applyBorder="1" applyAlignment="1">
      <alignment/>
    </xf>
    <xf numFmtId="2" fontId="15" fillId="0" borderId="12" xfId="0" applyNumberFormat="1" applyFont="1" applyFill="1" applyBorder="1" applyAlignment="1">
      <alignment/>
    </xf>
    <xf numFmtId="1" fontId="15" fillId="0" borderId="12" xfId="0" applyNumberFormat="1" applyFont="1" applyFill="1" applyBorder="1" applyAlignment="1">
      <alignment/>
    </xf>
    <xf numFmtId="1" fontId="15" fillId="2" borderId="12" xfId="0" applyNumberFormat="1" applyFont="1" applyFill="1" applyBorder="1" applyAlignment="1">
      <alignment/>
    </xf>
    <xf numFmtId="0" fontId="15" fillId="0" borderId="17" xfId="0" applyFont="1" applyFill="1" applyBorder="1" applyAlignment="1">
      <alignment wrapText="1"/>
    </xf>
    <xf numFmtId="0" fontId="23" fillId="0" borderId="13" xfId="0" applyFont="1" applyBorder="1" applyAlignment="1">
      <alignment/>
    </xf>
    <xf numFmtId="0" fontId="24" fillId="0" borderId="18" xfId="0" applyFont="1" applyFill="1" applyBorder="1" applyAlignment="1">
      <alignment/>
    </xf>
    <xf numFmtId="0" fontId="15" fillId="0" borderId="0" xfId="0" applyFont="1" applyBorder="1" applyAlignment="1">
      <alignment wrapText="1"/>
    </xf>
    <xf numFmtId="164" fontId="15" fillId="0" borderId="19" xfId="0" applyNumberFormat="1" applyFont="1" applyBorder="1" applyAlignment="1">
      <alignment/>
    </xf>
    <xf numFmtId="164" fontId="15" fillId="0" borderId="0" xfId="0" applyNumberFormat="1" applyFont="1" applyBorder="1" applyAlignment="1">
      <alignment/>
    </xf>
    <xf numFmtId="0" fontId="15" fillId="0" borderId="0" xfId="0" applyFont="1" applyBorder="1" applyAlignment="1">
      <alignment/>
    </xf>
    <xf numFmtId="1" fontId="15" fillId="0" borderId="0" xfId="0" applyNumberFormat="1" applyFont="1" applyBorder="1" applyAlignment="1">
      <alignment/>
    </xf>
    <xf numFmtId="1" fontId="15" fillId="0" borderId="0" xfId="0" applyNumberFormat="1" applyFont="1" applyFill="1" applyBorder="1" applyAlignment="1">
      <alignment/>
    </xf>
    <xf numFmtId="164" fontId="15" fillId="0" borderId="0" xfId="0" applyNumberFormat="1" applyFont="1" applyFill="1" applyBorder="1" applyAlignment="1">
      <alignment/>
    </xf>
    <xf numFmtId="1" fontId="15" fillId="2" borderId="0" xfId="0" applyNumberFormat="1" applyFont="1" applyFill="1" applyBorder="1" applyAlignment="1">
      <alignment/>
    </xf>
    <xf numFmtId="0" fontId="15" fillId="0" borderId="20" xfId="0" applyFont="1" applyFill="1" applyBorder="1" applyAlignment="1">
      <alignment wrapText="1"/>
    </xf>
    <xf numFmtId="0" fontId="15" fillId="0" borderId="9" xfId="0" applyFont="1" applyBorder="1" applyAlignment="1">
      <alignment wrapText="1"/>
    </xf>
    <xf numFmtId="0" fontId="23" fillId="0" borderId="21" xfId="0" applyFont="1" applyBorder="1" applyAlignment="1">
      <alignment/>
    </xf>
    <xf numFmtId="0" fontId="24" fillId="0" borderId="22" xfId="0" applyFont="1" applyFill="1" applyBorder="1" applyAlignment="1">
      <alignment/>
    </xf>
    <xf numFmtId="0" fontId="15" fillId="0" borderId="23" xfId="0" applyFont="1" applyBorder="1" applyAlignment="1">
      <alignment wrapText="1"/>
    </xf>
    <xf numFmtId="164" fontId="15" fillId="0" borderId="24" xfId="0" applyNumberFormat="1" applyFont="1" applyBorder="1" applyAlignment="1">
      <alignment/>
    </xf>
    <xf numFmtId="164" fontId="15" fillId="0" borderId="25" xfId="0" applyNumberFormat="1" applyFont="1" applyBorder="1" applyAlignment="1">
      <alignment/>
    </xf>
    <xf numFmtId="0" fontId="15" fillId="0" borderId="25" xfId="0" applyFont="1" applyFill="1" applyBorder="1" applyAlignment="1">
      <alignment/>
    </xf>
    <xf numFmtId="0" fontId="15" fillId="0" borderId="25" xfId="0" applyFont="1" applyBorder="1" applyAlignment="1">
      <alignment/>
    </xf>
    <xf numFmtId="1" fontId="15" fillId="0" borderId="25" xfId="0" applyNumberFormat="1" applyFont="1" applyBorder="1" applyAlignment="1">
      <alignment/>
    </xf>
    <xf numFmtId="1" fontId="15" fillId="0" borderId="25" xfId="0" applyNumberFormat="1" applyFont="1" applyFill="1" applyBorder="1" applyAlignment="1">
      <alignment/>
    </xf>
    <xf numFmtId="164" fontId="15" fillId="0" borderId="25" xfId="0" applyNumberFormat="1" applyFont="1" applyFill="1" applyBorder="1" applyAlignment="1">
      <alignment/>
    </xf>
    <xf numFmtId="1" fontId="15" fillId="2" borderId="25" xfId="0" applyNumberFormat="1" applyFont="1" applyFill="1" applyBorder="1" applyAlignment="1">
      <alignment/>
    </xf>
    <xf numFmtId="0" fontId="15" fillId="0" borderId="25" xfId="0" applyFont="1" applyBorder="1" applyAlignment="1">
      <alignment wrapText="1"/>
    </xf>
    <xf numFmtId="0" fontId="15" fillId="0" borderId="26" xfId="0" applyFont="1" applyFill="1" applyBorder="1" applyAlignment="1">
      <alignment wrapText="1"/>
    </xf>
    <xf numFmtId="0" fontId="23" fillId="0" borderId="0" xfId="0" applyFont="1" applyAlignment="1">
      <alignment/>
    </xf>
    <xf numFmtId="2" fontId="23" fillId="0" borderId="27" xfId="0" applyNumberFormat="1" applyFont="1" applyFill="1" applyBorder="1" applyAlignment="1">
      <alignment horizontal="center" vertical="top"/>
    </xf>
    <xf numFmtId="0" fontId="25" fillId="6" borderId="28" xfId="0" applyFont="1" applyFill="1" applyBorder="1" applyAlignment="1">
      <alignment vertical="top" wrapText="1"/>
    </xf>
    <xf numFmtId="164" fontId="15" fillId="6" borderId="29" xfId="0" applyNumberFormat="1" applyFont="1" applyFill="1" applyBorder="1" applyAlignment="1">
      <alignment/>
    </xf>
    <xf numFmtId="164" fontId="15" fillId="6" borderId="0" xfId="0" applyNumberFormat="1" applyFont="1" applyFill="1" applyBorder="1" applyAlignment="1">
      <alignment/>
    </xf>
    <xf numFmtId="0" fontId="15" fillId="6" borderId="0" xfId="0" applyFont="1" applyFill="1" applyAlignment="1">
      <alignment/>
    </xf>
    <xf numFmtId="1" fontId="15" fillId="6" borderId="0" xfId="0" applyNumberFormat="1" applyFont="1" applyFill="1" applyAlignment="1">
      <alignment/>
    </xf>
    <xf numFmtId="164" fontId="15" fillId="6" borderId="0" xfId="0" applyNumberFormat="1" applyFont="1" applyFill="1" applyAlignment="1">
      <alignment/>
    </xf>
    <xf numFmtId="0" fontId="24" fillId="6" borderId="0" xfId="0" applyFont="1" applyFill="1" applyAlignment="1">
      <alignment wrapText="1"/>
    </xf>
    <xf numFmtId="0" fontId="15" fillId="0" borderId="0" xfId="0" applyFont="1" applyFill="1" applyAlignment="1">
      <alignment wrapText="1"/>
    </xf>
    <xf numFmtId="0" fontId="23" fillId="0" borderId="0" xfId="0" applyFont="1" applyFill="1" applyAlignment="1">
      <alignment/>
    </xf>
    <xf numFmtId="0" fontId="25" fillId="0" borderId="30" xfId="0" applyFont="1" applyFill="1" applyBorder="1" applyAlignment="1">
      <alignment horizontal="left" vertical="top" wrapText="1"/>
    </xf>
    <xf numFmtId="164" fontId="15" fillId="0" borderId="31" xfId="0" applyNumberFormat="1" applyFont="1" applyFill="1" applyBorder="1" applyAlignment="1">
      <alignment/>
    </xf>
    <xf numFmtId="0" fontId="15" fillId="0" borderId="0" xfId="0" applyFont="1" applyFill="1" applyAlignment="1">
      <alignment/>
    </xf>
    <xf numFmtId="1" fontId="15" fillId="0" borderId="0" xfId="0" applyNumberFormat="1" applyFont="1" applyFill="1" applyAlignment="1">
      <alignment/>
    </xf>
    <xf numFmtId="164" fontId="15" fillId="0" borderId="0" xfId="0" applyNumberFormat="1" applyFont="1" applyFill="1" applyAlignment="1">
      <alignment/>
    </xf>
    <xf numFmtId="0" fontId="24" fillId="0" borderId="0" xfId="0" applyFont="1" applyFill="1" applyAlignment="1">
      <alignment wrapText="1"/>
    </xf>
    <xf numFmtId="0" fontId="23" fillId="0" borderId="31" xfId="0" applyFont="1" applyFill="1" applyBorder="1" applyAlignment="1">
      <alignment horizontal="left" vertical="top" wrapText="1"/>
    </xf>
    <xf numFmtId="0" fontId="23" fillId="0" borderId="32" xfId="0" applyFont="1" applyFill="1" applyBorder="1" applyAlignment="1">
      <alignment horizontal="left" vertical="top" wrapText="1"/>
    </xf>
    <xf numFmtId="2" fontId="23" fillId="0" borderId="29" xfId="0" applyNumberFormat="1" applyFont="1" applyFill="1" applyBorder="1" applyAlignment="1">
      <alignment horizontal="center" vertical="top"/>
    </xf>
    <xf numFmtId="2" fontId="23" fillId="0" borderId="27" xfId="0" applyNumberFormat="1" applyFont="1" applyFill="1" applyBorder="1" applyAlignment="1">
      <alignment horizontal="center" vertical="top" wrapText="1"/>
    </xf>
    <xf numFmtId="0" fontId="23" fillId="0" borderId="31" xfId="0" applyFont="1" applyFill="1" applyBorder="1" applyAlignment="1">
      <alignment horizontal="left" wrapText="1"/>
    </xf>
    <xf numFmtId="0" fontId="23" fillId="0" borderId="32" xfId="0" applyFont="1" applyFill="1" applyBorder="1" applyAlignment="1">
      <alignment horizontal="left" wrapText="1"/>
    </xf>
    <xf numFmtId="0" fontId="25" fillId="0" borderId="32" xfId="0" applyFont="1" applyFill="1" applyBorder="1" applyAlignment="1">
      <alignment horizontal="left" vertical="top" wrapText="1"/>
    </xf>
    <xf numFmtId="0" fontId="23" fillId="6" borderId="6" xfId="0" applyFont="1" applyFill="1" applyBorder="1" applyAlignment="1">
      <alignment horizontal="left" vertical="top" wrapText="1"/>
    </xf>
    <xf numFmtId="164" fontId="15" fillId="6" borderId="31" xfId="0" applyNumberFormat="1" applyFont="1" applyFill="1" applyBorder="1" applyAlignment="1">
      <alignment/>
    </xf>
    <xf numFmtId="2" fontId="23" fillId="0" borderId="30" xfId="0" applyNumberFormat="1" applyFont="1" applyFill="1" applyBorder="1" applyAlignment="1">
      <alignment horizontal="center" vertical="top"/>
    </xf>
    <xf numFmtId="2" fontId="23" fillId="0" borderId="33" xfId="0" applyNumberFormat="1" applyFont="1" applyFill="1" applyBorder="1" applyAlignment="1">
      <alignment horizontal="center" vertical="top"/>
    </xf>
    <xf numFmtId="2" fontId="23" fillId="0" borderId="28" xfId="0" applyNumberFormat="1" applyFont="1" applyFill="1" applyBorder="1" applyAlignment="1">
      <alignment horizontal="center" vertical="top"/>
    </xf>
    <xf numFmtId="0" fontId="23" fillId="0" borderId="6" xfId="0" applyFont="1" applyFill="1" applyBorder="1" applyAlignment="1">
      <alignment horizontal="left" vertical="top" wrapText="1"/>
    </xf>
    <xf numFmtId="0" fontId="25" fillId="0" borderId="33" xfId="0" applyFont="1" applyFill="1" applyBorder="1" applyAlignment="1">
      <alignment horizontal="left" vertical="top" wrapText="1"/>
    </xf>
    <xf numFmtId="0" fontId="25" fillId="0" borderId="31" xfId="0" applyFont="1" applyFill="1" applyBorder="1" applyAlignment="1">
      <alignment horizontal="left" vertical="top" wrapText="1"/>
    </xf>
    <xf numFmtId="0" fontId="23" fillId="0" borderId="0" xfId="0" applyFont="1" applyFill="1" applyBorder="1" applyAlignment="1">
      <alignment horizontal="left" vertical="top" wrapText="1"/>
    </xf>
    <xf numFmtId="0" fontId="25" fillId="0" borderId="7"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6" xfId="0" applyFont="1" applyFill="1" applyBorder="1" applyAlignment="1">
      <alignment horizontal="left" vertical="top" wrapText="1"/>
    </xf>
    <xf numFmtId="0" fontId="25" fillId="0" borderId="0" xfId="0" applyFont="1" applyFill="1" applyBorder="1" applyAlignment="1">
      <alignment horizontal="left" vertical="top" wrapText="1"/>
    </xf>
    <xf numFmtId="0" fontId="23" fillId="0" borderId="34" xfId="0" applyFont="1" applyFill="1" applyBorder="1" applyAlignment="1">
      <alignment horizontal="left" vertical="top" wrapText="1"/>
    </xf>
    <xf numFmtId="0" fontId="23" fillId="7" borderId="6" xfId="0" applyFont="1" applyFill="1" applyBorder="1" applyAlignment="1">
      <alignment horizontal="left" vertical="top" wrapText="1"/>
    </xf>
    <xf numFmtId="164" fontId="15" fillId="7" borderId="31" xfId="0" applyNumberFormat="1" applyFont="1" applyFill="1" applyBorder="1" applyAlignment="1">
      <alignment/>
    </xf>
    <xf numFmtId="164" fontId="15" fillId="7" borderId="0" xfId="0" applyNumberFormat="1" applyFont="1" applyFill="1" applyBorder="1" applyAlignment="1">
      <alignment/>
    </xf>
    <xf numFmtId="0" fontId="15" fillId="7" borderId="0" xfId="0" applyFont="1" applyFill="1" applyAlignment="1">
      <alignment/>
    </xf>
    <xf numFmtId="1" fontId="15" fillId="7" borderId="0" xfId="0" applyNumberFormat="1" applyFont="1" applyFill="1" applyAlignment="1">
      <alignment/>
    </xf>
    <xf numFmtId="164" fontId="15" fillId="7" borderId="0" xfId="0" applyNumberFormat="1" applyFont="1" applyFill="1" applyAlignment="1">
      <alignment/>
    </xf>
    <xf numFmtId="0" fontId="24" fillId="7" borderId="0" xfId="0" applyFont="1" applyFill="1" applyAlignment="1">
      <alignment wrapText="1"/>
    </xf>
    <xf numFmtId="0" fontId="23" fillId="7" borderId="31" xfId="0" applyFont="1" applyFill="1" applyBorder="1" applyAlignment="1">
      <alignment vertical="top" wrapText="1"/>
    </xf>
    <xf numFmtId="0" fontId="23" fillId="0" borderId="0" xfId="0" applyFont="1" applyFill="1" applyAlignment="1">
      <alignment vertical="top" wrapText="1"/>
    </xf>
    <xf numFmtId="0" fontId="23" fillId="0" borderId="31" xfId="0" applyFont="1" applyFill="1" applyBorder="1" applyAlignment="1">
      <alignment vertical="top" wrapText="1"/>
    </xf>
    <xf numFmtId="0" fontId="23" fillId="0" borderId="6" xfId="0" applyFont="1" applyFill="1" applyBorder="1" applyAlignment="1">
      <alignment vertical="top" wrapText="1"/>
    </xf>
    <xf numFmtId="0" fontId="23" fillId="0" borderId="0" xfId="0" applyFont="1" applyFill="1" applyAlignment="1">
      <alignment/>
    </xf>
    <xf numFmtId="0" fontId="15" fillId="0" borderId="9" xfId="0" applyFont="1" applyFill="1" applyBorder="1" applyAlignment="1">
      <alignment wrapText="1"/>
    </xf>
    <xf numFmtId="164" fontId="15" fillId="0" borderId="19" xfId="0" applyNumberFormat="1" applyFont="1" applyFill="1" applyBorder="1" applyAlignment="1">
      <alignment/>
    </xf>
    <xf numFmtId="0" fontId="26" fillId="0" borderId="0" xfId="0" applyFont="1" applyFill="1" applyAlignment="1">
      <alignment/>
    </xf>
    <xf numFmtId="0" fontId="27" fillId="0" borderId="18" xfId="0" applyFont="1" applyFill="1" applyBorder="1" applyAlignment="1">
      <alignment/>
    </xf>
    <xf numFmtId="0" fontId="28" fillId="0" borderId="10" xfId="0" applyFont="1" applyFill="1" applyBorder="1" applyAlignment="1">
      <alignment wrapText="1"/>
    </xf>
    <xf numFmtId="1" fontId="28" fillId="0" borderId="19" xfId="0" applyNumberFormat="1" applyFont="1" applyFill="1" applyBorder="1" applyAlignment="1">
      <alignment/>
    </xf>
    <xf numFmtId="164" fontId="28" fillId="0" borderId="0" xfId="0" applyNumberFormat="1" applyFont="1" applyFill="1" applyBorder="1" applyAlignment="1">
      <alignment/>
    </xf>
    <xf numFmtId="0" fontId="28" fillId="0" borderId="0" xfId="0" applyFont="1" applyFill="1" applyAlignment="1">
      <alignment/>
    </xf>
    <xf numFmtId="1" fontId="28" fillId="0" borderId="0" xfId="0" applyNumberFormat="1" applyFont="1" applyFill="1" applyAlignment="1">
      <alignment/>
    </xf>
    <xf numFmtId="0" fontId="29" fillId="0" borderId="0" xfId="0" applyFont="1" applyFill="1" applyAlignment="1">
      <alignment/>
    </xf>
    <xf numFmtId="1" fontId="29" fillId="0" borderId="0" xfId="0" applyNumberFormat="1" applyFont="1" applyFill="1" applyAlignment="1">
      <alignment/>
    </xf>
    <xf numFmtId="0" fontId="29" fillId="0" borderId="0" xfId="0" applyFont="1" applyFill="1" applyAlignment="1">
      <alignment wrapText="1"/>
    </xf>
    <xf numFmtId="0" fontId="24" fillId="0" borderId="9" xfId="0" applyFont="1" applyFill="1" applyBorder="1" applyAlignment="1">
      <alignment/>
    </xf>
    <xf numFmtId="1" fontId="15" fillId="0" borderId="35" xfId="0" applyNumberFormat="1" applyFont="1" applyFill="1" applyBorder="1" applyAlignment="1">
      <alignment/>
    </xf>
    <xf numFmtId="0" fontId="15" fillId="0" borderId="10" xfId="0" applyFont="1" applyFill="1" applyBorder="1" applyAlignment="1">
      <alignment/>
    </xf>
    <xf numFmtId="0" fontId="25" fillId="0" borderId="0" xfId="0" applyFont="1" applyFill="1" applyAlignment="1">
      <alignment/>
    </xf>
    <xf numFmtId="2" fontId="25" fillId="0" borderId="27" xfId="0" applyNumberFormat="1" applyFont="1" applyFill="1" applyBorder="1" applyAlignment="1">
      <alignment horizontal="center" vertical="top"/>
    </xf>
    <xf numFmtId="0" fontId="25" fillId="0" borderId="6" xfId="0" applyFont="1" applyFill="1" applyBorder="1" applyAlignment="1">
      <alignment vertical="top" wrapText="1"/>
    </xf>
    <xf numFmtId="1" fontId="28" fillId="0" borderId="31" xfId="0" applyNumberFormat="1" applyFont="1" applyFill="1" applyBorder="1" applyAlignment="1">
      <alignment/>
    </xf>
    <xf numFmtId="164" fontId="24" fillId="0" borderId="0" xfId="0" applyNumberFormat="1" applyFont="1" applyFill="1" applyBorder="1" applyAlignment="1">
      <alignment/>
    </xf>
    <xf numFmtId="0" fontId="24" fillId="0" borderId="0" xfId="0" applyFont="1" applyFill="1" applyAlignment="1">
      <alignment/>
    </xf>
    <xf numFmtId="1" fontId="24" fillId="0" borderId="0" xfId="0" applyNumberFormat="1" applyFont="1" applyFill="1" applyAlignment="1">
      <alignment/>
    </xf>
    <xf numFmtId="164" fontId="24" fillId="0" borderId="0" xfId="0" applyNumberFormat="1" applyFont="1" applyFill="1" applyAlignment="1">
      <alignment/>
    </xf>
    <xf numFmtId="164" fontId="15" fillId="0" borderId="36" xfId="0" applyNumberFormat="1" applyFont="1" applyFill="1" applyBorder="1" applyAlignment="1">
      <alignment/>
    </xf>
    <xf numFmtId="1" fontId="15" fillId="0" borderId="0" xfId="15" applyNumberFormat="1" applyFont="1" applyFill="1" applyAlignment="1">
      <alignment/>
    </xf>
    <xf numFmtId="165" fontId="15" fillId="0" borderId="0" xfId="15" applyNumberFormat="1" applyFont="1" applyFill="1" applyAlignment="1">
      <alignment/>
    </xf>
    <xf numFmtId="0" fontId="28" fillId="0" borderId="9" xfId="0" applyFont="1" applyFill="1" applyBorder="1" applyAlignment="1">
      <alignment/>
    </xf>
    <xf numFmtId="0" fontId="28" fillId="0" borderId="11" xfId="0" applyFont="1" applyFill="1" applyBorder="1" applyAlignment="1">
      <alignment wrapText="1"/>
    </xf>
    <xf numFmtId="164" fontId="28" fillId="0" borderId="11" xfId="0" applyNumberFormat="1" applyFont="1" applyFill="1" applyBorder="1" applyAlignment="1">
      <alignment/>
    </xf>
    <xf numFmtId="170" fontId="28" fillId="0" borderId="11" xfId="0" applyNumberFormat="1" applyFont="1" applyFill="1" applyBorder="1" applyAlignment="1">
      <alignment/>
    </xf>
    <xf numFmtId="1" fontId="28" fillId="0" borderId="11" xfId="0" applyNumberFormat="1" applyFont="1" applyFill="1" applyBorder="1" applyAlignment="1">
      <alignment/>
    </xf>
    <xf numFmtId="0" fontId="28" fillId="0" borderId="0" xfId="0" applyFont="1" applyFill="1" applyAlignment="1">
      <alignment wrapText="1"/>
    </xf>
    <xf numFmtId="0" fontId="23" fillId="0" borderId="0" xfId="0" applyFont="1" applyAlignment="1">
      <alignment wrapText="1"/>
    </xf>
    <xf numFmtId="164" fontId="30" fillId="0" borderId="0" xfId="0" applyNumberFormat="1" applyFont="1" applyFill="1" applyAlignment="1">
      <alignment horizontal="left" textRotation="91"/>
    </xf>
    <xf numFmtId="0" fontId="30" fillId="0" borderId="0" xfId="0" applyFont="1" applyFill="1" applyAlignment="1">
      <alignment horizontal="left" textRotation="91"/>
    </xf>
    <xf numFmtId="3" fontId="30" fillId="0" borderId="0" xfId="0" applyNumberFormat="1" applyFont="1" applyFill="1" applyAlignment="1">
      <alignment textRotation="91"/>
    </xf>
    <xf numFmtId="1" fontId="30" fillId="0" borderId="0" xfId="0" applyNumberFormat="1" applyFont="1" applyFill="1" applyAlignment="1">
      <alignment textRotation="91"/>
    </xf>
    <xf numFmtId="0" fontId="30" fillId="0" borderId="0" xfId="0" applyFont="1" applyFill="1" applyAlignment="1">
      <alignment textRotation="91"/>
    </xf>
    <xf numFmtId="0" fontId="23" fillId="0" borderId="0" xfId="0" applyFont="1" applyFill="1" applyAlignment="1">
      <alignment wrapText="1"/>
    </xf>
    <xf numFmtId="164" fontId="23" fillId="0" borderId="0" xfId="0" applyNumberFormat="1" applyFont="1" applyAlignment="1">
      <alignment/>
    </xf>
    <xf numFmtId="3" fontId="23" fillId="0" borderId="0" xfId="0" applyNumberFormat="1" applyFont="1" applyAlignment="1">
      <alignment/>
    </xf>
    <xf numFmtId="1" fontId="23" fillId="0" borderId="0" xfId="0" applyNumberFormat="1" applyFont="1" applyAlignment="1">
      <alignment/>
    </xf>
    <xf numFmtId="1" fontId="23" fillId="0" borderId="0" xfId="0" applyNumberFormat="1" applyFont="1" applyFill="1" applyAlignment="1">
      <alignment/>
    </xf>
    <xf numFmtId="0" fontId="24" fillId="0" borderId="9" xfId="0" applyFont="1" applyFill="1" applyBorder="1" applyAlignment="1">
      <alignment/>
    </xf>
    <xf numFmtId="0" fontId="24" fillId="0" borderId="0" xfId="0" applyFont="1" applyFill="1" applyBorder="1" applyAlignment="1">
      <alignment wrapText="1"/>
    </xf>
    <xf numFmtId="164" fontId="15" fillId="0" borderId="0" xfId="0" applyNumberFormat="1" applyFont="1" applyFill="1" applyBorder="1" applyAlignment="1">
      <alignment/>
    </xf>
    <xf numFmtId="0" fontId="15" fillId="0" borderId="0" xfId="0" applyFont="1" applyFill="1" applyBorder="1" applyAlignment="1">
      <alignment/>
    </xf>
    <xf numFmtId="1" fontId="15" fillId="0" borderId="0" xfId="0" applyNumberFormat="1" applyFont="1" applyFill="1" applyAlignment="1">
      <alignment/>
    </xf>
    <xf numFmtId="1" fontId="31" fillId="0" borderId="0" xfId="0" applyNumberFormat="1" applyFont="1" applyFill="1" applyAlignment="1">
      <alignment/>
    </xf>
    <xf numFmtId="0" fontId="24" fillId="0" borderId="0" xfId="0" applyFont="1" applyFill="1" applyAlignment="1">
      <alignment wrapText="1"/>
    </xf>
    <xf numFmtId="1" fontId="15" fillId="0" borderId="0" xfId="0" applyNumberFormat="1" applyFont="1" applyFill="1" applyAlignment="1">
      <alignment wrapText="1"/>
    </xf>
    <xf numFmtId="0" fontId="15" fillId="0" borderId="0" xfId="0" applyFont="1" applyFill="1" applyAlignment="1">
      <alignment/>
    </xf>
    <xf numFmtId="0" fontId="15" fillId="0" borderId="0" xfId="0" applyFont="1" applyFill="1" applyAlignment="1">
      <alignment wrapText="1"/>
    </xf>
    <xf numFmtId="1" fontId="24" fillId="0" borderId="0" xfId="0" applyNumberFormat="1" applyFont="1" applyFill="1" applyAlignment="1">
      <alignment wrapText="1"/>
    </xf>
    <xf numFmtId="164" fontId="15" fillId="0" borderId="31" xfId="0" applyNumberFormat="1" applyFont="1" applyFill="1" applyBorder="1" applyAlignment="1">
      <alignment/>
    </xf>
    <xf numFmtId="168" fontId="15" fillId="0" borderId="0" xfId="0" applyNumberFormat="1" applyFont="1" applyFill="1" applyBorder="1" applyAlignment="1">
      <alignment/>
    </xf>
    <xf numFmtId="9" fontId="15" fillId="0" borderId="0" xfId="0" applyNumberFormat="1" applyFont="1" applyFill="1" applyBorder="1" applyAlignment="1">
      <alignment/>
    </xf>
    <xf numFmtId="0" fontId="15" fillId="0" borderId="0" xfId="0" applyFont="1" applyFill="1" applyAlignment="1">
      <alignment/>
    </xf>
    <xf numFmtId="0" fontId="15" fillId="0" borderId="9" xfId="0" applyFont="1" applyFill="1" applyBorder="1" applyAlignment="1">
      <alignment wrapText="1"/>
    </xf>
    <xf numFmtId="1" fontId="15" fillId="0" borderId="0" xfId="0" applyNumberFormat="1" applyFont="1" applyFill="1" applyAlignment="1">
      <alignment horizontal="center"/>
    </xf>
    <xf numFmtId="164" fontId="15" fillId="0" borderId="0" xfId="0" applyNumberFormat="1" applyFont="1" applyFill="1" applyAlignment="1">
      <alignment horizontal="center"/>
    </xf>
    <xf numFmtId="0" fontId="24" fillId="0" borderId="18" xfId="0" applyFont="1" applyFill="1" applyBorder="1" applyAlignment="1">
      <alignment/>
    </xf>
    <xf numFmtId="164" fontId="15" fillId="0" borderId="0" xfId="0" applyNumberFormat="1" applyFont="1" applyFill="1" applyAlignment="1">
      <alignment/>
    </xf>
    <xf numFmtId="0" fontId="24" fillId="0" borderId="10" xfId="0" applyFont="1" applyFill="1" applyBorder="1" applyAlignment="1">
      <alignment/>
    </xf>
    <xf numFmtId="164" fontId="24" fillId="0" borderId="0" xfId="0" applyNumberFormat="1" applyFont="1" applyFill="1" applyBorder="1" applyAlignment="1">
      <alignment/>
    </xf>
    <xf numFmtId="0" fontId="24" fillId="0" borderId="0" xfId="0" applyFont="1" applyFill="1" applyBorder="1" applyAlignment="1">
      <alignment/>
    </xf>
    <xf numFmtId="0" fontId="15" fillId="0" borderId="0" xfId="0" applyFont="1" applyFill="1" applyBorder="1" applyAlignment="1">
      <alignment wrapText="1"/>
    </xf>
    <xf numFmtId="164" fontId="15" fillId="0" borderId="19" xfId="0" applyNumberFormat="1" applyFont="1" applyFill="1" applyBorder="1" applyAlignment="1">
      <alignment/>
    </xf>
    <xf numFmtId="14" fontId="15" fillId="0" borderId="0" xfId="0" applyNumberFormat="1" applyFont="1" applyFill="1" applyBorder="1" applyAlignment="1">
      <alignment/>
    </xf>
    <xf numFmtId="0" fontId="15" fillId="0" borderId="10" xfId="0" applyFont="1" applyFill="1" applyBorder="1" applyAlignment="1">
      <alignment wrapText="1"/>
    </xf>
    <xf numFmtId="0" fontId="24" fillId="0" borderId="9" xfId="0" applyFont="1" applyFill="1" applyBorder="1" applyAlignment="1">
      <alignment wrapText="1"/>
    </xf>
    <xf numFmtId="164" fontId="24" fillId="0" borderId="19" xfId="0" applyNumberFormat="1" applyFont="1" applyFill="1" applyBorder="1" applyAlignment="1">
      <alignment/>
    </xf>
    <xf numFmtId="164" fontId="24" fillId="0" borderId="0" xfId="0" applyNumberFormat="1" applyFont="1" applyFill="1" applyBorder="1" applyAlignment="1">
      <alignment/>
    </xf>
    <xf numFmtId="1" fontId="24" fillId="0" borderId="0" xfId="0" applyNumberFormat="1" applyFont="1" applyFill="1" applyAlignment="1">
      <alignment/>
    </xf>
    <xf numFmtId="164" fontId="24" fillId="0" borderId="0" xfId="0" applyNumberFormat="1" applyFont="1" applyFill="1" applyAlignment="1">
      <alignment/>
    </xf>
    <xf numFmtId="0" fontId="24" fillId="0" borderId="0" xfId="0" applyFont="1" applyFill="1" applyAlignment="1">
      <alignment/>
    </xf>
    <xf numFmtId="164" fontId="24" fillId="0" borderId="37" xfId="0" applyNumberFormat="1" applyFont="1" applyFill="1" applyBorder="1" applyAlignment="1">
      <alignment/>
    </xf>
    <xf numFmtId="164" fontId="15" fillId="0" borderId="10" xfId="0" applyNumberFormat="1" applyFont="1" applyFill="1" applyBorder="1" applyAlignment="1">
      <alignment/>
    </xf>
    <xf numFmtId="0" fontId="15" fillId="0" borderId="10" xfId="0" applyFont="1" applyFill="1" applyBorder="1" applyAlignment="1">
      <alignment/>
    </xf>
    <xf numFmtId="164" fontId="15" fillId="0" borderId="37" xfId="0" applyNumberFormat="1" applyFont="1" applyFill="1" applyBorder="1" applyAlignment="1">
      <alignment/>
    </xf>
    <xf numFmtId="164" fontId="15" fillId="0" borderId="9" xfId="0" applyNumberFormat="1" applyFont="1" applyFill="1" applyBorder="1" applyAlignment="1">
      <alignment/>
    </xf>
    <xf numFmtId="164" fontId="24" fillId="0" borderId="9" xfId="0" applyNumberFormat="1" applyFont="1" applyFill="1" applyBorder="1" applyAlignment="1">
      <alignment/>
    </xf>
    <xf numFmtId="0" fontId="23" fillId="8" borderId="0" xfId="0" applyFont="1" applyFill="1" applyAlignment="1">
      <alignment/>
    </xf>
    <xf numFmtId="0" fontId="15" fillId="0" borderId="9" xfId="0" applyFont="1" applyBorder="1" applyAlignment="1">
      <alignment wrapText="1"/>
    </xf>
    <xf numFmtId="164" fontId="15" fillId="0" borderId="9" xfId="0" applyNumberFormat="1" applyFont="1" applyBorder="1" applyAlignment="1">
      <alignment/>
    </xf>
    <xf numFmtId="164" fontId="15" fillId="0" borderId="0" xfId="0" applyNumberFormat="1" applyFont="1" applyBorder="1" applyAlignment="1">
      <alignment/>
    </xf>
    <xf numFmtId="0" fontId="15" fillId="0" borderId="0" xfId="0" applyFont="1" applyAlignment="1">
      <alignment/>
    </xf>
    <xf numFmtId="1" fontId="15" fillId="0" borderId="0" xfId="0" applyNumberFormat="1" applyFont="1" applyAlignment="1">
      <alignment/>
    </xf>
    <xf numFmtId="0" fontId="15" fillId="2" borderId="0" xfId="0" applyFont="1" applyFill="1" applyAlignment="1">
      <alignment/>
    </xf>
    <xf numFmtId="0" fontId="24" fillId="0" borderId="0" xfId="0" applyFont="1" applyAlignment="1">
      <alignment wrapText="1"/>
    </xf>
    <xf numFmtId="0" fontId="23" fillId="2" borderId="0" xfId="0" applyFont="1" applyFill="1" applyAlignment="1">
      <alignment/>
    </xf>
    <xf numFmtId="0" fontId="24" fillId="2" borderId="0" xfId="0" applyFont="1" applyFill="1" applyBorder="1" applyAlignment="1">
      <alignment wrapText="1"/>
    </xf>
    <xf numFmtId="164" fontId="15" fillId="2" borderId="0" xfId="0" applyNumberFormat="1" applyFont="1" applyFill="1" applyBorder="1" applyAlignment="1">
      <alignment/>
    </xf>
    <xf numFmtId="0" fontId="15" fillId="2" borderId="0" xfId="0" applyFont="1" applyFill="1" applyBorder="1" applyAlignment="1">
      <alignment/>
    </xf>
    <xf numFmtId="1" fontId="15" fillId="2" borderId="0" xfId="0" applyNumberFormat="1" applyFont="1" applyFill="1" applyAlignment="1">
      <alignment/>
    </xf>
    <xf numFmtId="164" fontId="15" fillId="2" borderId="0" xfId="0" applyNumberFormat="1" applyFont="1" applyFill="1" applyAlignment="1">
      <alignment/>
    </xf>
    <xf numFmtId="0" fontId="15" fillId="2" borderId="0" xfId="0" applyFont="1" applyFill="1" applyAlignment="1">
      <alignment wrapText="1"/>
    </xf>
    <xf numFmtId="164" fontId="15" fillId="0" borderId="0" xfId="0" applyNumberFormat="1" applyFont="1" applyFill="1" applyAlignment="1">
      <alignment wrapText="1"/>
    </xf>
    <xf numFmtId="0" fontId="23" fillId="0" borderId="14" xfId="0" applyFont="1" applyFill="1" applyBorder="1" applyAlignment="1">
      <alignment/>
    </xf>
    <xf numFmtId="0" fontId="24" fillId="0" borderId="12" xfId="0" applyFont="1" applyFill="1" applyBorder="1" applyAlignment="1">
      <alignment/>
    </xf>
    <xf numFmtId="0" fontId="15" fillId="0" borderId="12" xfId="0" applyFont="1" applyFill="1" applyBorder="1" applyAlignment="1">
      <alignment wrapText="1"/>
    </xf>
    <xf numFmtId="164" fontId="15" fillId="0" borderId="12" xfId="0" applyNumberFormat="1" applyFont="1" applyFill="1" applyBorder="1" applyAlignment="1">
      <alignment/>
    </xf>
    <xf numFmtId="0" fontId="15" fillId="0" borderId="12" xfId="0" applyFont="1" applyFill="1" applyBorder="1" applyAlignment="1">
      <alignment/>
    </xf>
    <xf numFmtId="1" fontId="15" fillId="0" borderId="12" xfId="0" applyNumberFormat="1" applyFont="1" applyFill="1" applyBorder="1" applyAlignment="1">
      <alignment/>
    </xf>
    <xf numFmtId="164" fontId="15" fillId="0" borderId="17" xfId="0" applyNumberFormat="1" applyFont="1" applyFill="1" applyBorder="1" applyAlignment="1">
      <alignment wrapText="1"/>
    </xf>
    <xf numFmtId="0" fontId="15" fillId="0" borderId="0" xfId="0" applyFont="1" applyFill="1" applyBorder="1" applyAlignment="1">
      <alignment/>
    </xf>
    <xf numFmtId="0" fontId="15" fillId="0" borderId="31" xfId="0" applyFont="1" applyBorder="1" applyAlignment="1" applyProtection="1">
      <alignment horizontal="left" wrapText="1"/>
      <protection/>
    </xf>
    <xf numFmtId="164" fontId="15" fillId="0" borderId="31" xfId="0" applyNumberFormat="1" applyFont="1" applyBorder="1" applyAlignment="1">
      <alignment/>
    </xf>
    <xf numFmtId="1" fontId="15" fillId="0" borderId="0" xfId="0" applyNumberFormat="1" applyFont="1" applyFill="1" applyBorder="1" applyAlignment="1">
      <alignment/>
    </xf>
    <xf numFmtId="1" fontId="15" fillId="0" borderId="0" xfId="0" applyNumberFormat="1" applyFont="1" applyBorder="1" applyAlignment="1" applyProtection="1">
      <alignment/>
      <protection/>
    </xf>
    <xf numFmtId="1" fontId="15" fillId="0" borderId="0" xfId="0" applyNumberFormat="1" applyFont="1" applyBorder="1" applyAlignment="1" applyProtection="1">
      <alignment horizontal="left"/>
      <protection/>
    </xf>
    <xf numFmtId="0" fontId="24" fillId="0" borderId="0" xfId="0" applyFont="1" applyBorder="1" applyAlignment="1">
      <alignment wrapText="1"/>
    </xf>
    <xf numFmtId="0" fontId="15" fillId="0" borderId="20" xfId="0" applyFont="1" applyFill="1" applyBorder="1" applyAlignment="1">
      <alignment wrapText="1"/>
    </xf>
    <xf numFmtId="0" fontId="29" fillId="0" borderId="0" xfId="0" applyFont="1" applyFill="1" applyBorder="1" applyAlignment="1">
      <alignment/>
    </xf>
    <xf numFmtId="0" fontId="24" fillId="0" borderId="31" xfId="0" applyFont="1" applyBorder="1" applyAlignment="1" applyProtection="1">
      <alignment horizontal="left" wrapText="1"/>
      <protection/>
    </xf>
    <xf numFmtId="164" fontId="24" fillId="0" borderId="31" xfId="0" applyNumberFormat="1" applyFont="1" applyBorder="1" applyAlignment="1">
      <alignment/>
    </xf>
    <xf numFmtId="164" fontId="24" fillId="0" borderId="0" xfId="0" applyNumberFormat="1" applyFont="1" applyBorder="1" applyAlignment="1">
      <alignment/>
    </xf>
    <xf numFmtId="1" fontId="24" fillId="0" borderId="0" xfId="0" applyNumberFormat="1" applyFont="1" applyFill="1" applyBorder="1" applyAlignment="1">
      <alignment/>
    </xf>
    <xf numFmtId="1" fontId="24" fillId="0" borderId="0" xfId="0" applyNumberFormat="1" applyFont="1" applyBorder="1" applyAlignment="1" applyProtection="1">
      <alignment/>
      <protection/>
    </xf>
    <xf numFmtId="1" fontId="24" fillId="0" borderId="0" xfId="0" applyNumberFormat="1" applyFont="1" applyBorder="1" applyAlignment="1" applyProtection="1">
      <alignment horizontal="left"/>
      <protection/>
    </xf>
    <xf numFmtId="0" fontId="24" fillId="2" borderId="0" xfId="0" applyFont="1" applyFill="1" applyBorder="1" applyAlignment="1">
      <alignment/>
    </xf>
    <xf numFmtId="0" fontId="24" fillId="0" borderId="20" xfId="0" applyFont="1" applyFill="1" applyBorder="1" applyAlignment="1">
      <alignment wrapText="1"/>
    </xf>
    <xf numFmtId="0" fontId="24" fillId="0" borderId="0" xfId="0" applyFont="1" applyAlignment="1">
      <alignment/>
    </xf>
    <xf numFmtId="0" fontId="23" fillId="0" borderId="13" xfId="0" applyFont="1" applyFill="1" applyBorder="1" applyAlignment="1">
      <alignment/>
    </xf>
    <xf numFmtId="0" fontId="24" fillId="0" borderId="31" xfId="0" applyFont="1" applyFill="1" applyBorder="1" applyAlignment="1" applyProtection="1">
      <alignment horizontal="left" wrapText="1"/>
      <protection/>
    </xf>
    <xf numFmtId="1" fontId="15" fillId="0" borderId="0" xfId="0" applyNumberFormat="1" applyFont="1" applyFill="1" applyBorder="1" applyAlignment="1" applyProtection="1">
      <alignment/>
      <protection/>
    </xf>
    <xf numFmtId="1" fontId="15" fillId="0" borderId="0" xfId="0" applyNumberFormat="1" applyFont="1" applyFill="1" applyBorder="1" applyAlignment="1" applyProtection="1">
      <alignment horizontal="left"/>
      <protection/>
    </xf>
    <xf numFmtId="0" fontId="15" fillId="0" borderId="31" xfId="0" applyFont="1" applyFill="1" applyBorder="1" applyAlignment="1" applyProtection="1">
      <alignment horizontal="left" wrapText="1"/>
      <protection/>
    </xf>
    <xf numFmtId="0" fontId="23" fillId="0" borderId="21" xfId="0" applyFont="1" applyFill="1" applyBorder="1" applyAlignment="1">
      <alignment/>
    </xf>
    <xf numFmtId="0" fontId="24" fillId="0" borderId="22" xfId="0" applyFont="1" applyFill="1" applyBorder="1" applyAlignment="1">
      <alignment/>
    </xf>
    <xf numFmtId="0" fontId="15" fillId="0" borderId="3" xfId="0" applyFont="1" applyFill="1" applyBorder="1" applyAlignment="1">
      <alignment wrapText="1"/>
    </xf>
    <xf numFmtId="164" fontId="15" fillId="0" borderId="3" xfId="0" applyNumberFormat="1" applyFont="1" applyFill="1" applyBorder="1" applyAlignment="1">
      <alignment/>
    </xf>
    <xf numFmtId="164" fontId="15" fillId="0" borderId="25" xfId="0" applyNumberFormat="1" applyFont="1" applyFill="1" applyBorder="1" applyAlignment="1">
      <alignment/>
    </xf>
    <xf numFmtId="1" fontId="15" fillId="0" borderId="25" xfId="0" applyNumberFormat="1" applyFont="1" applyFill="1" applyBorder="1" applyAlignment="1">
      <alignment/>
    </xf>
    <xf numFmtId="0" fontId="15" fillId="0" borderId="25" xfId="0" applyFont="1" applyFill="1" applyBorder="1" applyAlignment="1">
      <alignment/>
    </xf>
    <xf numFmtId="0" fontId="24" fillId="0" borderId="25" xfId="0" applyFont="1" applyFill="1" applyBorder="1" applyAlignment="1">
      <alignment wrapText="1"/>
    </xf>
    <xf numFmtId="0" fontId="15" fillId="0" borderId="26" xfId="0" applyFont="1" applyFill="1" applyBorder="1" applyAlignment="1">
      <alignment wrapText="1"/>
    </xf>
    <xf numFmtId="0" fontId="15" fillId="0" borderId="27" xfId="0" applyFont="1" applyFill="1" applyBorder="1" applyAlignment="1">
      <alignment wrapText="1"/>
    </xf>
    <xf numFmtId="164" fontId="15" fillId="0" borderId="27" xfId="0" applyNumberFormat="1" applyFont="1" applyFill="1" applyBorder="1" applyAlignment="1">
      <alignment/>
    </xf>
    <xf numFmtId="0" fontId="24" fillId="0" borderId="38" xfId="0" applyFont="1" applyFill="1" applyBorder="1" applyAlignment="1">
      <alignment/>
    </xf>
    <xf numFmtId="164" fontId="15" fillId="0" borderId="39" xfId="0" applyNumberFormat="1" applyFont="1" applyFill="1" applyBorder="1" applyAlignment="1">
      <alignment wrapText="1"/>
    </xf>
    <xf numFmtId="164" fontId="15" fillId="0" borderId="39" xfId="0" applyNumberFormat="1" applyFont="1" applyFill="1" applyBorder="1" applyAlignment="1">
      <alignment/>
    </xf>
    <xf numFmtId="164" fontId="15" fillId="0" borderId="38" xfId="0" applyNumberFormat="1" applyFont="1" applyFill="1" applyBorder="1" applyAlignment="1">
      <alignment/>
    </xf>
    <xf numFmtId="0" fontId="15" fillId="0" borderId="38" xfId="0" applyFont="1" applyFill="1" applyBorder="1" applyAlignment="1">
      <alignment/>
    </xf>
    <xf numFmtId="1" fontId="15" fillId="0" borderId="38" xfId="0" applyNumberFormat="1" applyFont="1" applyFill="1" applyBorder="1" applyAlignment="1">
      <alignment/>
    </xf>
    <xf numFmtId="0" fontId="24" fillId="0" borderId="38" xfId="0" applyFont="1" applyFill="1" applyBorder="1" applyAlignment="1">
      <alignment wrapText="1"/>
    </xf>
    <xf numFmtId="0" fontId="15" fillId="0" borderId="40" xfId="0" applyFont="1" applyFill="1" applyBorder="1" applyAlignment="1">
      <alignment wrapText="1"/>
    </xf>
    <xf numFmtId="164" fontId="15" fillId="0" borderId="29" xfId="0" applyNumberFormat="1" applyFont="1" applyFill="1" applyBorder="1" applyAlignment="1">
      <alignment/>
    </xf>
    <xf numFmtId="2" fontId="23" fillId="0" borderId="27" xfId="0" applyNumberFormat="1" applyFont="1" applyFill="1" applyBorder="1" applyAlignment="1">
      <alignment horizontal="center" vertical="top"/>
    </xf>
    <xf numFmtId="0" fontId="25" fillId="0" borderId="30" xfId="0" applyFont="1" applyFill="1" applyBorder="1" applyAlignment="1">
      <alignment horizontal="left" vertical="top" wrapText="1"/>
    </xf>
    <xf numFmtId="0" fontId="23" fillId="0" borderId="30" xfId="0" applyFont="1" applyFill="1" applyBorder="1" applyAlignment="1">
      <alignment vertical="top" wrapText="1"/>
    </xf>
    <xf numFmtId="0" fontId="23" fillId="6" borderId="30" xfId="0" applyFont="1" applyFill="1" applyBorder="1" applyAlignment="1">
      <alignment vertical="top" wrapText="1"/>
    </xf>
    <xf numFmtId="164" fontId="15" fillId="6" borderId="31" xfId="0" applyNumberFormat="1" applyFont="1" applyFill="1" applyBorder="1" applyAlignment="1">
      <alignment/>
    </xf>
    <xf numFmtId="164" fontId="15" fillId="6" borderId="0" xfId="0" applyNumberFormat="1" applyFont="1" applyFill="1" applyBorder="1" applyAlignment="1">
      <alignment/>
    </xf>
    <xf numFmtId="0" fontId="15" fillId="6" borderId="0" xfId="0" applyFont="1" applyFill="1" applyBorder="1" applyAlignment="1">
      <alignment/>
    </xf>
    <xf numFmtId="1" fontId="15" fillId="6" borderId="0" xfId="0" applyNumberFormat="1" applyFont="1" applyFill="1" applyBorder="1" applyAlignment="1">
      <alignment/>
    </xf>
    <xf numFmtId="0" fontId="24" fillId="6" borderId="0" xfId="0" applyFont="1" applyFill="1" applyBorder="1" applyAlignment="1">
      <alignment wrapText="1"/>
    </xf>
    <xf numFmtId="2" fontId="23" fillId="0" borderId="30" xfId="0" applyNumberFormat="1" applyFont="1" applyFill="1" applyBorder="1" applyAlignment="1">
      <alignment horizontal="center" vertical="top"/>
    </xf>
    <xf numFmtId="0" fontId="23" fillId="0" borderId="31" xfId="0" applyFont="1" applyFill="1" applyBorder="1" applyAlignment="1">
      <alignment horizontal="left" vertical="top" wrapText="1"/>
    </xf>
    <xf numFmtId="0" fontId="23" fillId="0" borderId="41" xfId="0" applyFont="1" applyFill="1" applyBorder="1" applyAlignment="1">
      <alignment horizontal="left" vertical="top" wrapText="1"/>
    </xf>
    <xf numFmtId="0" fontId="15" fillId="0" borderId="31" xfId="0" applyFont="1" applyBorder="1" applyAlignment="1">
      <alignment wrapText="1"/>
    </xf>
    <xf numFmtId="1" fontId="15" fillId="0" borderId="0" xfId="0" applyNumberFormat="1" applyFont="1" applyBorder="1" applyAlignment="1">
      <alignment/>
    </xf>
    <xf numFmtId="0" fontId="15" fillId="0" borderId="3" xfId="0" applyFont="1" applyBorder="1" applyAlignment="1" applyProtection="1">
      <alignment horizontal="left" wrapText="1"/>
      <protection/>
    </xf>
    <xf numFmtId="164" fontId="15" fillId="0" borderId="3" xfId="0" applyNumberFormat="1" applyFont="1" applyBorder="1" applyAlignment="1" applyProtection="1">
      <alignment horizontal="left"/>
      <protection/>
    </xf>
    <xf numFmtId="164" fontId="15" fillId="0" borderId="25" xfId="0" applyNumberFormat="1" applyFont="1" applyBorder="1" applyAlignment="1" applyProtection="1">
      <alignment horizontal="left"/>
      <protection/>
    </xf>
    <xf numFmtId="1" fontId="15" fillId="0" borderId="25" xfId="0" applyNumberFormat="1" applyFont="1" applyBorder="1" applyAlignment="1">
      <alignment/>
    </xf>
    <xf numFmtId="1" fontId="15" fillId="0" borderId="25" xfId="0" applyNumberFormat="1" applyFont="1" applyBorder="1" applyAlignment="1" applyProtection="1">
      <alignment/>
      <protection/>
    </xf>
    <xf numFmtId="1" fontId="15" fillId="0" borderId="25" xfId="0" applyNumberFormat="1" applyFont="1" applyBorder="1" applyAlignment="1" applyProtection="1">
      <alignment horizontal="left"/>
      <protection/>
    </xf>
    <xf numFmtId="0" fontId="15" fillId="2" borderId="25" xfId="0" applyFont="1" applyFill="1" applyBorder="1" applyAlignment="1">
      <alignment/>
    </xf>
    <xf numFmtId="0" fontId="24" fillId="0" borderId="25" xfId="0" applyFont="1" applyBorder="1" applyAlignment="1">
      <alignment wrapText="1"/>
    </xf>
    <xf numFmtId="0" fontId="23" fillId="0" borderId="21" xfId="0" applyFont="1" applyBorder="1" applyAlignment="1">
      <alignment/>
    </xf>
    <xf numFmtId="0" fontId="23" fillId="0" borderId="25" xfId="0" applyFont="1" applyBorder="1" applyAlignment="1">
      <alignment wrapText="1"/>
    </xf>
    <xf numFmtId="1" fontId="28" fillId="0" borderId="25" xfId="0" applyNumberFormat="1" applyFont="1" applyBorder="1" applyAlignment="1">
      <alignment/>
    </xf>
    <xf numFmtId="0" fontId="23" fillId="0" borderId="25" xfId="0" applyFont="1" applyBorder="1" applyAlignment="1">
      <alignment/>
    </xf>
    <xf numFmtId="0" fontId="24" fillId="0" borderId="0" xfId="0" applyFont="1" applyFill="1" applyBorder="1" applyAlignment="1">
      <alignment/>
    </xf>
    <xf numFmtId="164" fontId="28" fillId="0" borderId="0" xfId="0" applyNumberFormat="1" applyFont="1" applyFill="1" applyAlignment="1">
      <alignment/>
    </xf>
    <xf numFmtId="1" fontId="28" fillId="0" borderId="0" xfId="0" applyNumberFormat="1" applyFont="1" applyFill="1" applyAlignment="1">
      <alignment/>
    </xf>
    <xf numFmtId="0" fontId="24" fillId="0" borderId="12" xfId="0" applyFont="1" applyFill="1" applyBorder="1" applyAlignment="1">
      <alignment/>
    </xf>
    <xf numFmtId="164" fontId="15" fillId="0" borderId="42" xfId="0" applyNumberFormat="1" applyFont="1" applyFill="1" applyBorder="1" applyAlignment="1">
      <alignment wrapText="1"/>
    </xf>
    <xf numFmtId="164" fontId="15" fillId="0" borderId="42" xfId="0" applyNumberFormat="1" applyFont="1" applyFill="1" applyBorder="1" applyAlignment="1">
      <alignment/>
    </xf>
    <xf numFmtId="0" fontId="24" fillId="0" borderId="12" xfId="0" applyFont="1" applyFill="1" applyBorder="1" applyAlignment="1">
      <alignment wrapText="1"/>
    </xf>
    <xf numFmtId="0" fontId="15" fillId="0" borderId="17" xfId="0" applyFont="1" applyFill="1" applyBorder="1" applyAlignment="1">
      <alignment wrapText="1"/>
    </xf>
    <xf numFmtId="0" fontId="25" fillId="0" borderId="30" xfId="0" applyFont="1" applyFill="1" applyBorder="1" applyAlignment="1">
      <alignment vertical="top"/>
    </xf>
    <xf numFmtId="0" fontId="25" fillId="0" borderId="0" xfId="0" applyFont="1" applyFill="1" applyBorder="1" applyAlignment="1">
      <alignment vertical="top"/>
    </xf>
    <xf numFmtId="2" fontId="23" fillId="0" borderId="31" xfId="0" applyNumberFormat="1" applyFont="1" applyFill="1" applyBorder="1" applyAlignment="1">
      <alignment horizontal="left" vertical="top" wrapText="1"/>
    </xf>
    <xf numFmtId="0" fontId="23" fillId="0" borderId="30" xfId="0" applyFont="1" applyFill="1" applyBorder="1" applyAlignment="1">
      <alignment horizontal="left" vertical="top" wrapText="1"/>
    </xf>
    <xf numFmtId="0" fontId="25" fillId="6" borderId="30" xfId="0" applyFont="1" applyFill="1" applyBorder="1" applyAlignment="1">
      <alignment horizontal="left" vertical="top" wrapText="1"/>
    </xf>
    <xf numFmtId="164" fontId="15" fillId="6" borderId="3" xfId="0" applyNumberFormat="1" applyFont="1" applyFill="1" applyBorder="1" applyAlignment="1">
      <alignment/>
    </xf>
    <xf numFmtId="164" fontId="15" fillId="7" borderId="31" xfId="0" applyNumberFormat="1" applyFont="1" applyFill="1" applyBorder="1" applyAlignment="1">
      <alignment/>
    </xf>
    <xf numFmtId="164" fontId="15" fillId="7" borderId="0" xfId="0" applyNumberFormat="1" applyFont="1" applyFill="1" applyBorder="1" applyAlignment="1">
      <alignment/>
    </xf>
    <xf numFmtId="0" fontId="15" fillId="7" borderId="0" xfId="0" applyFont="1" applyFill="1" applyBorder="1" applyAlignment="1">
      <alignment/>
    </xf>
    <xf numFmtId="1" fontId="15" fillId="7" borderId="0" xfId="0" applyNumberFormat="1" applyFont="1" applyFill="1" applyBorder="1" applyAlignment="1">
      <alignment/>
    </xf>
    <xf numFmtId="0" fontId="24" fillId="7" borderId="0" xfId="0" applyFont="1" applyFill="1" applyBorder="1" applyAlignment="1">
      <alignment wrapText="1"/>
    </xf>
    <xf numFmtId="0" fontId="23" fillId="7" borderId="31" xfId="0" applyFont="1" applyFill="1" applyBorder="1" applyAlignment="1">
      <alignment wrapText="1"/>
    </xf>
    <xf numFmtId="0" fontId="23" fillId="7" borderId="6" xfId="0" applyFont="1" applyFill="1" applyBorder="1" applyAlignment="1">
      <alignment vertical="top" wrapText="1"/>
    </xf>
    <xf numFmtId="0" fontId="23" fillId="7" borderId="6" xfId="0" applyFont="1" applyFill="1" applyBorder="1" applyAlignment="1">
      <alignment horizontal="left" vertical="top" wrapText="1"/>
    </xf>
    <xf numFmtId="0" fontId="23" fillId="0" borderId="6" xfId="0" applyFont="1" applyFill="1" applyBorder="1" applyAlignment="1">
      <alignment wrapText="1"/>
    </xf>
    <xf numFmtId="0" fontId="23" fillId="0" borderId="0" xfId="0" applyFont="1" applyFill="1" applyBorder="1" applyAlignment="1">
      <alignment vertical="top" wrapText="1"/>
    </xf>
    <xf numFmtId="0" fontId="23" fillId="7" borderId="28" xfId="0" applyFont="1" applyFill="1" applyBorder="1" applyAlignment="1">
      <alignment vertical="top" wrapText="1"/>
    </xf>
    <xf numFmtId="0" fontId="23" fillId="0" borderId="28" xfId="0" applyFont="1" applyFill="1" applyBorder="1" applyAlignment="1">
      <alignment wrapText="1"/>
    </xf>
    <xf numFmtId="0" fontId="23" fillId="0" borderId="0" xfId="0" applyFont="1" applyFill="1" applyBorder="1" applyAlignment="1">
      <alignment wrapText="1"/>
    </xf>
    <xf numFmtId="0" fontId="25" fillId="0" borderId="43" xfId="0" applyFont="1" applyFill="1" applyBorder="1" applyAlignment="1">
      <alignment horizontal="left" vertical="top" wrapText="1"/>
    </xf>
    <xf numFmtId="0" fontId="23" fillId="0" borderId="43" xfId="0" applyFont="1" applyFill="1" applyBorder="1" applyAlignment="1">
      <alignment horizontal="left" vertical="top" wrapText="1"/>
    </xf>
    <xf numFmtId="0" fontId="23" fillId="6" borderId="43" xfId="0" applyFont="1" applyFill="1" applyBorder="1" applyAlignment="1">
      <alignment vertical="top" wrapText="1"/>
    </xf>
    <xf numFmtId="2" fontId="23" fillId="0" borderId="29" xfId="0" applyNumberFormat="1" applyFont="1" applyFill="1" applyBorder="1" applyAlignment="1">
      <alignment horizontal="center" vertical="top"/>
    </xf>
    <xf numFmtId="0" fontId="23" fillId="6" borderId="43" xfId="0" applyFont="1" applyFill="1" applyBorder="1" applyAlignment="1">
      <alignment horizontal="left" vertical="top" wrapText="1"/>
    </xf>
    <xf numFmtId="0" fontId="23" fillId="6" borderId="6" xfId="0" applyFont="1" applyFill="1" applyBorder="1" applyAlignment="1">
      <alignment vertical="top" wrapText="1"/>
    </xf>
    <xf numFmtId="0" fontId="23" fillId="6" borderId="6" xfId="0" applyFont="1" applyFill="1" applyBorder="1" applyAlignment="1">
      <alignment wrapText="1"/>
    </xf>
    <xf numFmtId="0" fontId="24" fillId="0" borderId="0" xfId="0" applyFont="1" applyFill="1" applyBorder="1" applyAlignment="1">
      <alignment horizontal="left" vertical="top"/>
    </xf>
    <xf numFmtId="0" fontId="15" fillId="9" borderId="0" xfId="0" applyFont="1" applyFill="1" applyAlignment="1">
      <alignment/>
    </xf>
    <xf numFmtId="0" fontId="24" fillId="6" borderId="0" xfId="0" applyFont="1" applyFill="1" applyBorder="1" applyAlignment="1">
      <alignment/>
    </xf>
    <xf numFmtId="0" fontId="23" fillId="7" borderId="41" xfId="0" applyFont="1" applyFill="1" applyBorder="1" applyAlignment="1">
      <alignment horizontal="left" vertical="top" wrapText="1"/>
    </xf>
    <xf numFmtId="0" fontId="23" fillId="0" borderId="43" xfId="0" applyFont="1" applyFill="1" applyBorder="1" applyAlignment="1">
      <alignment vertical="top" wrapText="1"/>
    </xf>
    <xf numFmtId="1" fontId="28" fillId="0" borderId="3" xfId="0" applyNumberFormat="1" applyFont="1" applyFill="1" applyBorder="1" applyAlignment="1">
      <alignment/>
    </xf>
    <xf numFmtId="1" fontId="28" fillId="0" borderId="25" xfId="0" applyNumberFormat="1" applyFont="1" applyFill="1" applyBorder="1" applyAlignment="1">
      <alignment/>
    </xf>
    <xf numFmtId="0" fontId="24" fillId="0" borderId="15" xfId="0" applyFont="1" applyFill="1" applyBorder="1" applyAlignment="1">
      <alignment/>
    </xf>
    <xf numFmtId="164" fontId="15" fillId="0" borderId="16" xfId="0" applyNumberFormat="1" applyFont="1" applyFill="1" applyBorder="1" applyAlignment="1">
      <alignment/>
    </xf>
    <xf numFmtId="1" fontId="15" fillId="0" borderId="12" xfId="0" applyNumberFormat="1" applyFont="1" applyFill="1" applyBorder="1" applyAlignment="1">
      <alignment wrapText="1"/>
    </xf>
    <xf numFmtId="1" fontId="28" fillId="0" borderId="19" xfId="0" applyNumberFormat="1" applyFont="1" applyFill="1" applyBorder="1" applyAlignment="1">
      <alignment/>
    </xf>
    <xf numFmtId="1" fontId="28" fillId="0" borderId="0" xfId="0" applyNumberFormat="1" applyFont="1" applyFill="1" applyBorder="1" applyAlignment="1">
      <alignment/>
    </xf>
    <xf numFmtId="0" fontId="15" fillId="0" borderId="23" xfId="0" applyFont="1" applyFill="1" applyBorder="1" applyAlignment="1">
      <alignment wrapText="1"/>
    </xf>
    <xf numFmtId="0" fontId="24" fillId="2" borderId="10" xfId="0" applyFont="1" applyFill="1" applyBorder="1" applyAlignment="1">
      <alignment wrapText="1"/>
    </xf>
    <xf numFmtId="164" fontId="15" fillId="2" borderId="10" xfId="0" applyNumberFormat="1" applyFont="1" applyFill="1" applyBorder="1" applyAlignment="1">
      <alignment/>
    </xf>
    <xf numFmtId="0" fontId="15" fillId="2" borderId="10" xfId="0" applyFont="1" applyFill="1" applyBorder="1" applyAlignment="1">
      <alignment/>
    </xf>
    <xf numFmtId="14" fontId="15" fillId="2" borderId="10" xfId="0" applyNumberFormat="1" applyFont="1" applyFill="1" applyBorder="1" applyAlignment="1">
      <alignment/>
    </xf>
    <xf numFmtId="0" fontId="15" fillId="4" borderId="0" xfId="0" applyFont="1" applyFill="1" applyAlignment="1">
      <alignment wrapText="1"/>
    </xf>
    <xf numFmtId="164" fontId="15" fillId="4" borderId="10" xfId="0" applyNumberFormat="1" applyFont="1" applyFill="1" applyBorder="1" applyAlignment="1">
      <alignment/>
    </xf>
    <xf numFmtId="0" fontId="15" fillId="4" borderId="10" xfId="0" applyFont="1" applyFill="1" applyBorder="1" applyAlignment="1">
      <alignment/>
    </xf>
    <xf numFmtId="14" fontId="15" fillId="4" borderId="0" xfId="0" applyNumberFormat="1" applyFont="1" applyFill="1" applyBorder="1" applyAlignment="1">
      <alignment/>
    </xf>
    <xf numFmtId="1" fontId="15" fillId="4" borderId="0" xfId="0" applyNumberFormat="1" applyFont="1" applyFill="1" applyAlignment="1">
      <alignment/>
    </xf>
    <xf numFmtId="1" fontId="15" fillId="4" borderId="0" xfId="0" applyNumberFormat="1" applyFont="1" applyFill="1" applyAlignment="1">
      <alignment wrapText="1"/>
    </xf>
    <xf numFmtId="0" fontId="15" fillId="4" borderId="0" xfId="0" applyFont="1" applyFill="1" applyAlignment="1">
      <alignment/>
    </xf>
    <xf numFmtId="0" fontId="15" fillId="0" borderId="15" xfId="0" applyFont="1" applyFill="1" applyBorder="1" applyAlignment="1">
      <alignment wrapText="1"/>
    </xf>
    <xf numFmtId="164" fontId="15" fillId="0" borderId="24" xfId="0" applyNumberFormat="1" applyFont="1" applyFill="1" applyBorder="1" applyAlignment="1">
      <alignment/>
    </xf>
    <xf numFmtId="2" fontId="23" fillId="0" borderId="42" xfId="0" applyNumberFormat="1" applyFont="1" applyFill="1" applyBorder="1" applyAlignment="1">
      <alignment horizontal="center" vertical="top"/>
    </xf>
    <xf numFmtId="0" fontId="23" fillId="0" borderId="44" xfId="0" applyFont="1" applyFill="1" applyBorder="1" applyAlignment="1">
      <alignment vertical="top" wrapText="1"/>
    </xf>
    <xf numFmtId="164" fontId="15" fillId="0" borderId="45" xfId="0" applyNumberFormat="1" applyFont="1" applyFill="1" applyBorder="1" applyAlignment="1">
      <alignment/>
    </xf>
    <xf numFmtId="164" fontId="25" fillId="0" borderId="31" xfId="0" applyNumberFormat="1" applyFont="1" applyFill="1" applyBorder="1" applyAlignment="1">
      <alignment horizontal="center"/>
    </xf>
    <xf numFmtId="0" fontId="25" fillId="0" borderId="6" xfId="0" applyFont="1" applyFill="1" applyBorder="1" applyAlignment="1">
      <alignment horizontal="center" wrapText="1"/>
    </xf>
    <xf numFmtId="0" fontId="23" fillId="0" borderId="31" xfId="0" applyFont="1" applyFill="1" applyBorder="1" applyAlignment="1">
      <alignment horizontal="left" wrapText="1"/>
    </xf>
    <xf numFmtId="0" fontId="23" fillId="0" borderId="41" xfId="0" applyFont="1" applyFill="1" applyBorder="1" applyAlignment="1">
      <alignment horizontal="left" wrapText="1"/>
    </xf>
    <xf numFmtId="0" fontId="23" fillId="0" borderId="31" xfId="0" applyFont="1" applyFill="1" applyBorder="1" applyAlignment="1">
      <alignment wrapText="1"/>
    </xf>
    <xf numFmtId="0" fontId="23" fillId="0" borderId="29" xfId="0" applyFont="1" applyFill="1" applyBorder="1" applyAlignment="1">
      <alignment vertical="top" wrapText="1"/>
    </xf>
    <xf numFmtId="0" fontId="23" fillId="0" borderId="28" xfId="0" applyFont="1" applyFill="1" applyBorder="1" applyAlignment="1">
      <alignment vertical="top" wrapText="1"/>
    </xf>
    <xf numFmtId="2" fontId="23" fillId="0" borderId="46" xfId="0" applyNumberFormat="1" applyFont="1" applyFill="1" applyBorder="1" applyAlignment="1">
      <alignment horizontal="center" vertical="top"/>
    </xf>
    <xf numFmtId="0" fontId="28" fillId="0" borderId="5" xfId="0" applyFont="1" applyFill="1" applyBorder="1" applyAlignment="1">
      <alignment vertical="top" wrapText="1"/>
    </xf>
    <xf numFmtId="0" fontId="28" fillId="0" borderId="10" xfId="0" applyFont="1" applyFill="1" applyBorder="1" applyAlignment="1">
      <alignment wrapText="1"/>
    </xf>
    <xf numFmtId="164" fontId="28" fillId="0" borderId="47" xfId="0" applyNumberFormat="1" applyFont="1" applyFill="1" applyBorder="1" applyAlignment="1">
      <alignment/>
    </xf>
    <xf numFmtId="0" fontId="28" fillId="0" borderId="6" xfId="0" applyFont="1" applyFill="1" applyBorder="1" applyAlignment="1">
      <alignment vertical="top" wrapText="1"/>
    </xf>
    <xf numFmtId="164" fontId="28" fillId="0" borderId="31" xfId="0" applyNumberFormat="1" applyFont="1" applyFill="1" applyBorder="1" applyAlignment="1">
      <alignment/>
    </xf>
    <xf numFmtId="0" fontId="28" fillId="0" borderId="9" xfId="0" applyFont="1" applyFill="1" applyBorder="1" applyAlignment="1">
      <alignment wrapText="1"/>
    </xf>
    <xf numFmtId="164" fontId="28" fillId="0" borderId="19" xfId="0" applyNumberFormat="1" applyFont="1" applyFill="1" applyBorder="1" applyAlignment="1">
      <alignment/>
    </xf>
    <xf numFmtId="0" fontId="28" fillId="0" borderId="9" xfId="0" applyFont="1" applyFill="1" applyBorder="1" applyAlignment="1">
      <alignment/>
    </xf>
    <xf numFmtId="0" fontId="28" fillId="0" borderId="11" xfId="0" applyFont="1" applyFill="1" applyBorder="1" applyAlignment="1">
      <alignment wrapText="1"/>
    </xf>
    <xf numFmtId="164" fontId="31" fillId="0" borderId="11" xfId="0" applyNumberFormat="1" applyFont="1" applyFill="1" applyBorder="1" applyAlignment="1">
      <alignment/>
    </xf>
    <xf numFmtId="169" fontId="31" fillId="0" borderId="11" xfId="0" applyNumberFormat="1" applyFont="1" applyFill="1" applyBorder="1" applyAlignment="1">
      <alignment/>
    </xf>
    <xf numFmtId="1" fontId="31" fillId="0" borderId="11" xfId="0" applyNumberFormat="1" applyFont="1" applyFill="1" applyBorder="1" applyAlignment="1">
      <alignment/>
    </xf>
    <xf numFmtId="168" fontId="31" fillId="0" borderId="0" xfId="0" applyNumberFormat="1" applyFont="1" applyFill="1" applyBorder="1" applyAlignment="1">
      <alignment/>
    </xf>
    <xf numFmtId="1" fontId="31" fillId="0" borderId="0" xfId="0" applyNumberFormat="1" applyFont="1" applyFill="1" applyAlignment="1">
      <alignment wrapText="1"/>
    </xf>
    <xf numFmtId="0" fontId="31" fillId="0" borderId="0" xfId="0" applyFont="1" applyFill="1" applyAlignment="1">
      <alignment wrapText="1"/>
    </xf>
    <xf numFmtId="0" fontId="31" fillId="0" borderId="0" xfId="0" applyFont="1" applyFill="1" applyAlignment="1">
      <alignment/>
    </xf>
    <xf numFmtId="1" fontId="23" fillId="0" borderId="0" xfId="0" applyNumberFormat="1" applyFont="1" applyAlignment="1">
      <alignment wrapText="1"/>
    </xf>
    <xf numFmtId="0" fontId="28" fillId="0" borderId="0" xfId="0" applyFont="1" applyFill="1" applyAlignment="1">
      <alignment wrapText="1"/>
    </xf>
    <xf numFmtId="0" fontId="24" fillId="0" borderId="0" xfId="0" applyFont="1" applyBorder="1" applyAlignment="1">
      <alignment horizontal="center" wrapText="1"/>
    </xf>
    <xf numFmtId="164" fontId="15" fillId="0" borderId="0" xfId="0" applyNumberFormat="1" applyFont="1" applyBorder="1" applyAlignment="1">
      <alignment wrapText="1"/>
    </xf>
    <xf numFmtId="0" fontId="24" fillId="0" borderId="0" xfId="0" applyFont="1" applyFill="1" applyBorder="1" applyAlignment="1">
      <alignment textRotation="90" wrapText="1"/>
    </xf>
    <xf numFmtId="1" fontId="15" fillId="0" borderId="0" xfId="0" applyNumberFormat="1" applyFont="1" applyFill="1" applyBorder="1" applyAlignment="1">
      <alignment textRotation="90" wrapText="1"/>
    </xf>
    <xf numFmtId="1" fontId="15" fillId="10" borderId="0" xfId="0" applyNumberFormat="1" applyFont="1" applyFill="1" applyAlignment="1">
      <alignment wrapText="1"/>
    </xf>
    <xf numFmtId="0" fontId="15" fillId="0" borderId="0" xfId="0" applyFont="1" applyAlignment="1">
      <alignment horizontal="left" wrapText="1"/>
    </xf>
    <xf numFmtId="0" fontId="24" fillId="0" borderId="9" xfId="0" applyFont="1" applyFill="1" applyBorder="1" applyAlignment="1">
      <alignment/>
    </xf>
    <xf numFmtId="164" fontId="29" fillId="0" borderId="37" xfId="0" applyNumberFormat="1" applyFont="1" applyFill="1" applyBorder="1" applyAlignment="1">
      <alignment/>
    </xf>
    <xf numFmtId="164" fontId="29" fillId="0" borderId="0" xfId="0" applyNumberFormat="1" applyFont="1" applyFill="1" applyBorder="1" applyAlignment="1">
      <alignment/>
    </xf>
    <xf numFmtId="3" fontId="15" fillId="0" borderId="0" xfId="0" applyNumberFormat="1" applyFont="1" applyFill="1" applyAlignment="1">
      <alignment/>
    </xf>
    <xf numFmtId="164" fontId="15" fillId="0" borderId="37" xfId="0" applyNumberFormat="1" applyFont="1" applyFill="1" applyBorder="1" applyAlignment="1">
      <alignment/>
    </xf>
    <xf numFmtId="2" fontId="15" fillId="0" borderId="0" xfId="0" applyNumberFormat="1" applyFont="1" applyFill="1" applyAlignment="1">
      <alignment horizontal="center"/>
    </xf>
    <xf numFmtId="0" fontId="15" fillId="0" borderId="0" xfId="0" applyFont="1" applyFill="1" applyAlignment="1">
      <alignment vertical="top"/>
    </xf>
    <xf numFmtId="0" fontId="15" fillId="0" borderId="0" xfId="0" applyFont="1" applyFill="1" applyAlignment="1">
      <alignment vertical="top" wrapText="1"/>
    </xf>
    <xf numFmtId="0" fontId="29" fillId="0" borderId="9" xfId="0" applyFont="1" applyFill="1" applyBorder="1" applyAlignment="1">
      <alignment wrapText="1"/>
    </xf>
    <xf numFmtId="164" fontId="29" fillId="0" borderId="9" xfId="0" applyNumberFormat="1" applyFont="1" applyFill="1" applyBorder="1" applyAlignment="1">
      <alignment/>
    </xf>
    <xf numFmtId="0" fontId="24" fillId="0" borderId="10" xfId="0" applyFont="1" applyFill="1" applyBorder="1" applyAlignment="1">
      <alignment/>
    </xf>
    <xf numFmtId="0" fontId="24" fillId="0" borderId="9" xfId="0" applyFont="1" applyFill="1" applyBorder="1" applyAlignment="1">
      <alignment wrapText="1"/>
    </xf>
    <xf numFmtId="164" fontId="15" fillId="0" borderId="9" xfId="0" applyNumberFormat="1" applyFont="1" applyFill="1" applyBorder="1" applyAlignment="1">
      <alignment/>
    </xf>
    <xf numFmtId="0" fontId="24" fillId="0" borderId="0" xfId="0" applyFont="1" applyFill="1" applyBorder="1" applyAlignment="1">
      <alignment/>
    </xf>
    <xf numFmtId="0" fontId="24" fillId="0" borderId="0" xfId="0" applyFont="1" applyFill="1" applyAlignment="1">
      <alignment/>
    </xf>
    <xf numFmtId="165" fontId="24" fillId="0" borderId="9" xfId="15" applyNumberFormat="1" applyFont="1" applyFill="1" applyBorder="1" applyAlignment="1">
      <alignment/>
    </xf>
    <xf numFmtId="165" fontId="24" fillId="0" borderId="36" xfId="15" applyNumberFormat="1" applyFont="1" applyFill="1" applyBorder="1" applyAlignment="1">
      <alignment wrapText="1"/>
    </xf>
    <xf numFmtId="164" fontId="24" fillId="0" borderId="36" xfId="15" applyNumberFormat="1" applyFont="1" applyFill="1" applyBorder="1" applyAlignment="1">
      <alignment/>
    </xf>
    <xf numFmtId="164" fontId="24" fillId="0" borderId="11" xfId="15" applyNumberFormat="1" applyFont="1" applyFill="1" applyBorder="1" applyAlignment="1">
      <alignment/>
    </xf>
    <xf numFmtId="1" fontId="24" fillId="0" borderId="9" xfId="15" applyNumberFormat="1" applyFont="1" applyFill="1" applyBorder="1" applyAlignment="1">
      <alignment/>
    </xf>
    <xf numFmtId="165" fontId="24" fillId="0" borderId="0" xfId="15" applyNumberFormat="1" applyFont="1" applyFill="1" applyBorder="1" applyAlignment="1">
      <alignment/>
    </xf>
    <xf numFmtId="0" fontId="15" fillId="0" borderId="0" xfId="0" applyFont="1" applyAlignment="1">
      <alignment wrapText="1"/>
    </xf>
    <xf numFmtId="164" fontId="32" fillId="0" borderId="0" xfId="0" applyNumberFormat="1" applyFont="1" applyFill="1" applyAlignment="1">
      <alignment horizontal="left" textRotation="91"/>
    </xf>
    <xf numFmtId="0" fontId="32" fillId="0" borderId="0" xfId="0" applyFont="1" applyFill="1" applyAlignment="1">
      <alignment horizontal="left" textRotation="91"/>
    </xf>
    <xf numFmtId="3" fontId="32" fillId="0" borderId="0" xfId="0" applyNumberFormat="1" applyFont="1" applyFill="1" applyAlignment="1">
      <alignment textRotation="91"/>
    </xf>
    <xf numFmtId="1" fontId="32" fillId="0" borderId="0" xfId="0" applyNumberFormat="1" applyFont="1" applyFill="1" applyAlignment="1">
      <alignment textRotation="91"/>
    </xf>
    <xf numFmtId="0" fontId="32" fillId="0" borderId="0" xfId="0" applyFont="1" applyFill="1" applyAlignment="1">
      <alignment textRotation="91"/>
    </xf>
    <xf numFmtId="165" fontId="24" fillId="0" borderId="9" xfId="15" applyNumberFormat="1" applyFont="1" applyFill="1" applyBorder="1" applyAlignment="1">
      <alignment/>
    </xf>
    <xf numFmtId="0" fontId="28" fillId="11" borderId="13" xfId="0" applyFont="1" applyFill="1" applyBorder="1" applyAlignment="1">
      <alignment/>
    </xf>
    <xf numFmtId="2" fontId="28" fillId="11" borderId="0" xfId="0" applyNumberFormat="1" applyFont="1" applyFill="1" applyBorder="1" applyAlignment="1">
      <alignment horizontal="center" vertical="top"/>
    </xf>
    <xf numFmtId="0" fontId="28" fillId="11" borderId="0" xfId="0" applyFont="1" applyFill="1" applyBorder="1" applyAlignment="1">
      <alignment wrapText="1"/>
    </xf>
    <xf numFmtId="1" fontId="28" fillId="11" borderId="31" xfId="0" applyNumberFormat="1" applyFont="1" applyFill="1" applyBorder="1" applyAlignment="1">
      <alignment/>
    </xf>
    <xf numFmtId="164" fontId="28" fillId="11" borderId="0" xfId="0" applyNumberFormat="1" applyFont="1" applyFill="1" applyBorder="1" applyAlignment="1">
      <alignment/>
    </xf>
    <xf numFmtId="0" fontId="28" fillId="11" borderId="0" xfId="0" applyFont="1" applyFill="1" applyBorder="1" applyAlignment="1">
      <alignment/>
    </xf>
    <xf numFmtId="1" fontId="28" fillId="11" borderId="0" xfId="0" applyNumberFormat="1" applyFont="1" applyFill="1" applyBorder="1" applyAlignment="1">
      <alignment/>
    </xf>
    <xf numFmtId="0" fontId="28" fillId="11" borderId="20" xfId="0" applyFont="1" applyFill="1" applyBorder="1" applyAlignment="1">
      <alignment wrapText="1"/>
    </xf>
    <xf numFmtId="0" fontId="28" fillId="11" borderId="0" xfId="0" applyFont="1" applyFill="1" applyAlignment="1">
      <alignment/>
    </xf>
    <xf numFmtId="0" fontId="23" fillId="11" borderId="21" xfId="0" applyFont="1" applyFill="1" applyBorder="1" applyAlignment="1">
      <alignment/>
    </xf>
    <xf numFmtId="0" fontId="23" fillId="11" borderId="5" xfId="0" applyFont="1" applyFill="1" applyBorder="1" applyAlignment="1">
      <alignment wrapText="1"/>
    </xf>
    <xf numFmtId="1" fontId="28" fillId="11" borderId="3" xfId="0" applyNumberFormat="1" applyFont="1" applyFill="1" applyBorder="1" applyAlignment="1">
      <alignment/>
    </xf>
    <xf numFmtId="164" fontId="28" fillId="11" borderId="25" xfId="0" applyNumberFormat="1" applyFont="1" applyFill="1" applyBorder="1" applyAlignment="1">
      <alignment/>
    </xf>
    <xf numFmtId="0" fontId="28" fillId="11" borderId="25" xfId="0" applyFont="1" applyFill="1" applyBorder="1" applyAlignment="1">
      <alignment/>
    </xf>
    <xf numFmtId="1" fontId="28" fillId="11" borderId="25" xfId="0" applyNumberFormat="1" applyFont="1" applyFill="1" applyBorder="1" applyAlignment="1">
      <alignment/>
    </xf>
    <xf numFmtId="164" fontId="15" fillId="11" borderId="25" xfId="0" applyNumberFormat="1" applyFont="1" applyFill="1" applyBorder="1" applyAlignment="1">
      <alignment/>
    </xf>
    <xf numFmtId="0" fontId="15" fillId="11" borderId="25" xfId="0" applyFont="1" applyFill="1" applyBorder="1" applyAlignment="1">
      <alignment/>
    </xf>
    <xf numFmtId="0" fontId="24" fillId="11" borderId="25" xfId="0" applyFont="1" applyFill="1" applyBorder="1" applyAlignment="1">
      <alignment wrapText="1"/>
    </xf>
    <xf numFmtId="0" fontId="15" fillId="11" borderId="26" xfId="0" applyFont="1" applyFill="1" applyBorder="1" applyAlignment="1">
      <alignment wrapText="1"/>
    </xf>
    <xf numFmtId="0" fontId="15" fillId="11" borderId="0" xfId="0" applyFont="1" applyFill="1" applyAlignment="1">
      <alignment/>
    </xf>
    <xf numFmtId="0" fontId="23" fillId="11" borderId="0" xfId="0" applyFont="1" applyFill="1" applyAlignment="1">
      <alignment/>
    </xf>
    <xf numFmtId="0" fontId="23" fillId="11" borderId="13" xfId="0" applyFont="1" applyFill="1" applyBorder="1" applyAlignment="1">
      <alignment/>
    </xf>
    <xf numFmtId="0" fontId="24" fillId="11" borderId="18" xfId="0" applyFont="1" applyFill="1" applyBorder="1" applyAlignment="1">
      <alignment/>
    </xf>
    <xf numFmtId="0" fontId="15" fillId="11" borderId="9" xfId="0" applyFont="1" applyFill="1" applyBorder="1" applyAlignment="1">
      <alignment wrapText="1"/>
    </xf>
    <xf numFmtId="1" fontId="28" fillId="11" borderId="19" xfId="0" applyNumberFormat="1" applyFont="1" applyFill="1" applyBorder="1" applyAlignment="1">
      <alignment/>
    </xf>
    <xf numFmtId="164" fontId="15" fillId="11" borderId="0" xfId="0" applyNumberFormat="1" applyFont="1" applyFill="1" applyBorder="1" applyAlignment="1">
      <alignment/>
    </xf>
    <xf numFmtId="0" fontId="15" fillId="11" borderId="0" xfId="0" applyFont="1" applyFill="1" applyBorder="1" applyAlignment="1">
      <alignment/>
    </xf>
    <xf numFmtId="9" fontId="15" fillId="11" borderId="0" xfId="0" applyNumberFormat="1" applyFont="1" applyFill="1" applyBorder="1" applyAlignment="1">
      <alignment/>
    </xf>
    <xf numFmtId="1" fontId="15" fillId="11" borderId="0" xfId="0" applyNumberFormat="1" applyFont="1" applyFill="1" applyBorder="1" applyAlignment="1">
      <alignment/>
    </xf>
    <xf numFmtId="1" fontId="28" fillId="11" borderId="0" xfId="0" applyNumberFormat="1" applyFont="1" applyFill="1" applyBorder="1" applyAlignment="1">
      <alignment/>
    </xf>
    <xf numFmtId="0" fontId="24" fillId="11" borderId="0" xfId="0" applyFont="1" applyFill="1" applyBorder="1" applyAlignment="1">
      <alignment wrapText="1"/>
    </xf>
    <xf numFmtId="0" fontId="15" fillId="11" borderId="20" xfId="0" applyFont="1" applyFill="1" applyBorder="1" applyAlignment="1">
      <alignment wrapText="1"/>
    </xf>
    <xf numFmtId="0" fontId="24" fillId="11" borderId="22" xfId="0" applyFont="1" applyFill="1" applyBorder="1" applyAlignment="1">
      <alignment/>
    </xf>
    <xf numFmtId="0" fontId="15" fillId="11" borderId="23" xfId="0" applyFont="1" applyFill="1" applyBorder="1" applyAlignment="1">
      <alignment wrapText="1"/>
    </xf>
    <xf numFmtId="1" fontId="28" fillId="11" borderId="24" xfId="0" applyNumberFormat="1" applyFont="1" applyFill="1" applyBorder="1" applyAlignment="1">
      <alignment/>
    </xf>
    <xf numFmtId="9" fontId="15" fillId="11" borderId="25" xfId="0" applyNumberFormat="1" applyFont="1" applyFill="1" applyBorder="1" applyAlignment="1">
      <alignment/>
    </xf>
    <xf numFmtId="1" fontId="15" fillId="11" borderId="25" xfId="0" applyNumberFormat="1" applyFont="1" applyFill="1" applyBorder="1" applyAlignment="1">
      <alignment/>
    </xf>
    <xf numFmtId="0" fontId="15" fillId="7" borderId="20" xfId="0" applyFont="1" applyFill="1" applyBorder="1" applyAlignment="1">
      <alignment wrapText="1"/>
    </xf>
    <xf numFmtId="2" fontId="23" fillId="12" borderId="30" xfId="0" applyNumberFormat="1" applyFont="1" applyFill="1" applyBorder="1" applyAlignment="1">
      <alignment horizontal="center" vertical="top"/>
    </xf>
    <xf numFmtId="0" fontId="25" fillId="12" borderId="30" xfId="0" applyFont="1" applyFill="1" applyBorder="1" applyAlignment="1">
      <alignment horizontal="left" vertical="top" wrapText="1"/>
    </xf>
    <xf numFmtId="164" fontId="15" fillId="12" borderId="31" xfId="0" applyNumberFormat="1" applyFont="1" applyFill="1" applyBorder="1" applyAlignment="1">
      <alignment/>
    </xf>
    <xf numFmtId="164" fontId="15" fillId="12" borderId="0" xfId="0" applyNumberFormat="1" applyFont="1" applyFill="1" applyBorder="1" applyAlignment="1">
      <alignment/>
    </xf>
    <xf numFmtId="0" fontId="15" fillId="12" borderId="0" xfId="0" applyFont="1" applyFill="1" applyBorder="1" applyAlignment="1">
      <alignment/>
    </xf>
    <xf numFmtId="1" fontId="15" fillId="12" borderId="0" xfId="0" applyNumberFormat="1" applyFont="1" applyFill="1" applyBorder="1" applyAlignment="1">
      <alignment/>
    </xf>
    <xf numFmtId="0" fontId="24" fillId="12" borderId="0" xfId="0" applyFont="1" applyFill="1" applyBorder="1" applyAlignment="1">
      <alignment wrapText="1"/>
    </xf>
    <xf numFmtId="2" fontId="23" fillId="12" borderId="27" xfId="0" applyNumberFormat="1" applyFont="1" applyFill="1" applyBorder="1" applyAlignment="1">
      <alignment horizontal="center" vertical="top"/>
    </xf>
    <xf numFmtId="0" fontId="23" fillId="12" borderId="6" xfId="0" applyFont="1" applyFill="1" applyBorder="1" applyAlignment="1">
      <alignment horizontal="left" vertical="top" wrapText="1"/>
    </xf>
    <xf numFmtId="0" fontId="23" fillId="12" borderId="31" xfId="0" applyFont="1" applyFill="1" applyBorder="1" applyAlignment="1">
      <alignment vertical="top" wrapText="1"/>
    </xf>
    <xf numFmtId="0" fontId="23" fillId="12" borderId="31" xfId="0" applyFont="1" applyFill="1" applyBorder="1" applyAlignment="1">
      <alignment wrapText="1"/>
    </xf>
    <xf numFmtId="0" fontId="23" fillId="12" borderId="6" xfId="0" applyFont="1" applyFill="1" applyBorder="1" applyAlignment="1">
      <alignment vertical="top" wrapText="1"/>
    </xf>
    <xf numFmtId="0" fontId="23" fillId="12" borderId="6" xfId="0" applyFont="1" applyFill="1" applyBorder="1" applyAlignment="1">
      <alignment wrapText="1"/>
    </xf>
    <xf numFmtId="0" fontId="28" fillId="11" borderId="25" xfId="0" applyFont="1" applyFill="1" applyBorder="1" applyAlignment="1">
      <alignment horizontal="left" vertical="top"/>
    </xf>
    <xf numFmtId="1" fontId="3" fillId="6" borderId="0" xfId="19" applyNumberFormat="1" applyFont="1" applyFill="1">
      <alignment/>
      <protection locked="0"/>
    </xf>
    <xf numFmtId="0" fontId="3" fillId="6" borderId="0" xfId="19" applyFont="1" applyFill="1">
      <alignment/>
      <protection locked="0"/>
    </xf>
    <xf numFmtId="0" fontId="3" fillId="6" borderId="0" xfId="19" applyFont="1" applyFill="1" applyAlignment="1">
      <alignment wrapText="1"/>
      <protection locked="0"/>
    </xf>
    <xf numFmtId="1" fontId="3" fillId="7" borderId="0" xfId="19" applyNumberFormat="1" applyFont="1" applyFill="1">
      <alignment/>
      <protection locked="0"/>
    </xf>
    <xf numFmtId="0" fontId="3" fillId="7" borderId="0" xfId="19" applyFont="1" applyFill="1">
      <alignment/>
      <protection locked="0"/>
    </xf>
    <xf numFmtId="0" fontId="3" fillId="7" borderId="0" xfId="19" applyFont="1" applyFill="1" applyAlignment="1">
      <alignment wrapText="1"/>
      <protection locked="0"/>
    </xf>
    <xf numFmtId="2" fontId="23" fillId="13" borderId="27" xfId="0" applyNumberFormat="1" applyFont="1" applyFill="1" applyBorder="1" applyAlignment="1">
      <alignment horizontal="center" vertical="top"/>
    </xf>
    <xf numFmtId="0" fontId="23" fillId="13" borderId="30" xfId="0" applyFont="1" applyFill="1" applyBorder="1" applyAlignment="1">
      <alignment vertical="top" wrapText="1"/>
    </xf>
    <xf numFmtId="164" fontId="15" fillId="13" borderId="31" xfId="0" applyNumberFormat="1" applyFont="1" applyFill="1" applyBorder="1" applyAlignment="1">
      <alignment/>
    </xf>
    <xf numFmtId="164" fontId="15" fillId="13" borderId="0" xfId="0" applyNumberFormat="1" applyFont="1" applyFill="1" applyBorder="1" applyAlignment="1">
      <alignment/>
    </xf>
    <xf numFmtId="0" fontId="15" fillId="13" borderId="0" xfId="0" applyFont="1" applyFill="1" applyBorder="1" applyAlignment="1">
      <alignment/>
    </xf>
    <xf numFmtId="1" fontId="15" fillId="13" borderId="0" xfId="0" applyNumberFormat="1" applyFont="1" applyFill="1" applyBorder="1" applyAlignment="1">
      <alignment/>
    </xf>
    <xf numFmtId="0" fontId="24" fillId="13" borderId="0" xfId="0" applyFont="1" applyFill="1" applyBorder="1" applyAlignment="1">
      <alignment wrapText="1"/>
    </xf>
    <xf numFmtId="0" fontId="23" fillId="13" borderId="6" xfId="0" applyFont="1" applyFill="1" applyBorder="1" applyAlignment="1">
      <alignment vertical="top" wrapText="1"/>
    </xf>
    <xf numFmtId="0" fontId="23" fillId="13" borderId="0" xfId="0" applyFont="1" applyFill="1" applyBorder="1" applyAlignment="1">
      <alignment vertical="top" wrapText="1"/>
    </xf>
    <xf numFmtId="0" fontId="23" fillId="13" borderId="43" xfId="0" applyFont="1" applyFill="1" applyBorder="1" applyAlignment="1">
      <alignment vertical="top" wrapText="1"/>
    </xf>
    <xf numFmtId="2" fontId="23" fillId="13" borderId="27" xfId="0" applyNumberFormat="1" applyFont="1" applyFill="1" applyBorder="1" applyAlignment="1">
      <alignment horizontal="center" vertical="top"/>
    </xf>
    <xf numFmtId="0" fontId="23" fillId="13" borderId="32" xfId="0" applyFont="1" applyFill="1" applyBorder="1" applyAlignment="1">
      <alignment horizontal="left" vertical="top" wrapText="1"/>
    </xf>
    <xf numFmtId="164" fontId="15" fillId="13" borderId="31" xfId="0" applyNumberFormat="1" applyFont="1" applyFill="1" applyBorder="1" applyAlignment="1">
      <alignment/>
    </xf>
    <xf numFmtId="164" fontId="15" fillId="13" borderId="0" xfId="0" applyNumberFormat="1" applyFont="1" applyFill="1" applyBorder="1" applyAlignment="1">
      <alignment/>
    </xf>
    <xf numFmtId="0" fontId="15" fillId="13" borderId="0" xfId="0" applyFont="1" applyFill="1" applyAlignment="1">
      <alignment/>
    </xf>
    <xf numFmtId="1" fontId="15" fillId="13" borderId="0" xfId="0" applyNumberFormat="1" applyFont="1" applyFill="1" applyAlignment="1">
      <alignment/>
    </xf>
    <xf numFmtId="164" fontId="15" fillId="13" borderId="0" xfId="0" applyNumberFormat="1" applyFont="1" applyFill="1" applyAlignment="1">
      <alignment/>
    </xf>
    <xf numFmtId="0" fontId="24" fillId="13" borderId="0" xfId="0" applyFont="1" applyFill="1" applyAlignment="1">
      <alignment wrapText="1"/>
    </xf>
    <xf numFmtId="2" fontId="23" fillId="13" borderId="29" xfId="0" applyNumberFormat="1" applyFont="1" applyFill="1" applyBorder="1" applyAlignment="1">
      <alignment horizontal="center" vertical="top"/>
    </xf>
    <xf numFmtId="1" fontId="8" fillId="2" borderId="0" xfId="0" applyNumberFormat="1" applyFont="1" applyFill="1" applyBorder="1" applyAlignment="1">
      <alignment/>
    </xf>
    <xf numFmtId="1" fontId="13" fillId="0" borderId="7" xfId="0" applyNumberFormat="1" applyFont="1" applyFill="1" applyBorder="1" applyAlignment="1">
      <alignment textRotation="90" wrapText="1"/>
    </xf>
    <xf numFmtId="1" fontId="11" fillId="2" borderId="0" xfId="0" applyNumberFormat="1" applyFont="1" applyFill="1" applyBorder="1" applyAlignment="1">
      <alignment/>
    </xf>
    <xf numFmtId="1" fontId="24" fillId="0" borderId="0" xfId="15" applyNumberFormat="1" applyFont="1" applyFill="1" applyBorder="1" applyAlignment="1">
      <alignment/>
    </xf>
    <xf numFmtId="1" fontId="23" fillId="0" borderId="25" xfId="0" applyNumberFormat="1" applyFont="1" applyBorder="1" applyAlignment="1">
      <alignment/>
    </xf>
    <xf numFmtId="1" fontId="31" fillId="0" borderId="0" xfId="0" applyNumberFormat="1" applyFont="1" applyFill="1" applyBorder="1" applyAlignment="1">
      <alignment/>
    </xf>
    <xf numFmtId="1" fontId="15" fillId="11" borderId="0" xfId="0" applyNumberFormat="1" applyFont="1" applyFill="1" applyAlignment="1">
      <alignment/>
    </xf>
    <xf numFmtId="0" fontId="33" fillId="11" borderId="0" xfId="0" applyFont="1" applyFill="1" applyAlignment="1">
      <alignment/>
    </xf>
    <xf numFmtId="0" fontId="26" fillId="0" borderId="6" xfId="0" applyFont="1" applyFill="1" applyBorder="1" applyAlignment="1">
      <alignment vertical="top" wrapText="1"/>
    </xf>
    <xf numFmtId="164" fontId="29" fillId="0" borderId="31" xfId="0" applyNumberFormat="1" applyFont="1" applyFill="1" applyBorder="1" applyAlignment="1">
      <alignment/>
    </xf>
    <xf numFmtId="164" fontId="29" fillId="0" borderId="0" xfId="0" applyNumberFormat="1" applyFont="1" applyFill="1" applyBorder="1" applyAlignment="1">
      <alignment/>
    </xf>
    <xf numFmtId="0" fontId="29" fillId="0" borderId="0" xfId="0" applyFont="1" applyFill="1" applyBorder="1" applyAlignment="1">
      <alignment/>
    </xf>
    <xf numFmtId="1" fontId="29" fillId="0" borderId="0" xfId="0" applyNumberFormat="1" applyFont="1" applyFill="1" applyBorder="1" applyAlignment="1">
      <alignment/>
    </xf>
    <xf numFmtId="0" fontId="27" fillId="0" borderId="0" xfId="0" applyFont="1" applyFill="1" applyBorder="1" applyAlignment="1">
      <alignment wrapText="1"/>
    </xf>
    <xf numFmtId="164" fontId="29" fillId="0" borderId="31" xfId="0" applyNumberFormat="1" applyFont="1" applyFill="1" applyBorder="1" applyAlignment="1" quotePrefix="1">
      <alignment/>
    </xf>
    <xf numFmtId="1" fontId="29" fillId="0" borderId="0" xfId="0" applyNumberFormat="1" applyFont="1" applyFill="1" applyBorder="1" applyAlignment="1" quotePrefix="1">
      <alignment/>
    </xf>
    <xf numFmtId="164" fontId="29" fillId="0" borderId="0" xfId="0" applyNumberFormat="1" applyFont="1" applyFill="1" applyBorder="1" applyAlignment="1" quotePrefix="1">
      <alignment/>
    </xf>
    <xf numFmtId="2" fontId="26" fillId="0" borderId="27" xfId="0" applyNumberFormat="1" applyFont="1" applyFill="1" applyBorder="1" applyAlignment="1">
      <alignment horizontal="center" vertical="top"/>
    </xf>
    <xf numFmtId="0" fontId="26" fillId="6" borderId="31" xfId="0" applyFont="1" applyFill="1" applyBorder="1" applyAlignment="1">
      <alignment horizontal="left" vertical="top" wrapText="1"/>
    </xf>
    <xf numFmtId="164" fontId="15" fillId="9" borderId="0" xfId="0" applyNumberFormat="1" applyFont="1" applyFill="1" applyBorder="1" applyAlignment="1">
      <alignment vertical="top"/>
    </xf>
    <xf numFmtId="0" fontId="15" fillId="9" borderId="0" xfId="0" applyFont="1" applyFill="1" applyAlignment="1">
      <alignment vertical="top"/>
    </xf>
    <xf numFmtId="3" fontId="24" fillId="9" borderId="0" xfId="0" applyNumberFormat="1" applyFont="1" applyFill="1" applyAlignment="1">
      <alignment vertical="top"/>
    </xf>
    <xf numFmtId="164" fontId="29" fillId="6" borderId="0" xfId="0" applyNumberFormat="1" applyFont="1" applyFill="1" applyBorder="1" applyAlignment="1">
      <alignment/>
    </xf>
    <xf numFmtId="0" fontId="29" fillId="6" borderId="0" xfId="0" applyFont="1" applyFill="1" applyBorder="1" applyAlignment="1">
      <alignment/>
    </xf>
    <xf numFmtId="1" fontId="29" fillId="6" borderId="0" xfId="0" applyNumberFormat="1" applyFont="1" applyFill="1" applyBorder="1" applyAlignment="1">
      <alignment/>
    </xf>
    <xf numFmtId="0" fontId="27" fillId="6" borderId="0" xfId="0" applyFont="1" applyFill="1" applyBorder="1" applyAlignment="1">
      <alignment wrapText="1"/>
    </xf>
    <xf numFmtId="0" fontId="26" fillId="7" borderId="31" xfId="0" applyFont="1" applyFill="1" applyBorder="1" applyAlignment="1">
      <alignment vertical="top" wrapText="1"/>
    </xf>
    <xf numFmtId="164" fontId="29" fillId="7" borderId="31" xfId="0" applyNumberFormat="1" applyFont="1" applyFill="1" applyBorder="1" applyAlignment="1">
      <alignment/>
    </xf>
    <xf numFmtId="164" fontId="29" fillId="7" borderId="0" xfId="0" applyNumberFormat="1" applyFont="1" applyFill="1" applyBorder="1" applyAlignment="1">
      <alignment/>
    </xf>
    <xf numFmtId="0" fontId="29" fillId="7" borderId="0" xfId="0" applyFont="1" applyFill="1" applyBorder="1" applyAlignment="1">
      <alignment/>
    </xf>
    <xf numFmtId="1" fontId="29" fillId="7" borderId="0" xfId="0" applyNumberFormat="1" applyFont="1" applyFill="1" applyBorder="1" applyAlignment="1">
      <alignment/>
    </xf>
    <xf numFmtId="0" fontId="27" fillId="7" borderId="0" xfId="0" applyFont="1" applyFill="1" applyBorder="1" applyAlignment="1">
      <alignment wrapText="1"/>
    </xf>
    <xf numFmtId="0" fontId="26" fillId="7" borderId="31" xfId="0" applyFont="1" applyFill="1" applyBorder="1" applyAlignment="1">
      <alignment wrapText="1"/>
    </xf>
    <xf numFmtId="0" fontId="26" fillId="7" borderId="6" xfId="0" applyFont="1" applyFill="1" applyBorder="1" applyAlignment="1">
      <alignment vertical="top" wrapText="1"/>
    </xf>
    <xf numFmtId="164" fontId="29" fillId="6" borderId="31" xfId="0" applyNumberFormat="1" applyFont="1" applyFill="1" applyBorder="1" applyAlignment="1" quotePrefix="1">
      <alignment/>
    </xf>
    <xf numFmtId="0" fontId="26" fillId="0" borderId="6" xfId="0" applyFont="1" applyFill="1" applyBorder="1" applyAlignment="1">
      <alignment horizontal="left" vertical="top" wrapText="1"/>
    </xf>
    <xf numFmtId="0" fontId="15" fillId="11" borderId="9" xfId="0" applyFont="1" applyFill="1" applyBorder="1" applyAlignment="1">
      <alignment wrapText="1"/>
    </xf>
    <xf numFmtId="164" fontId="15" fillId="11" borderId="37" xfId="0" applyNumberFormat="1" applyFont="1" applyFill="1" applyBorder="1" applyAlignment="1">
      <alignment/>
    </xf>
    <xf numFmtId="164" fontId="15" fillId="11" borderId="0" xfId="0" applyNumberFormat="1" applyFont="1" applyFill="1" applyBorder="1" applyAlignment="1">
      <alignment/>
    </xf>
    <xf numFmtId="3" fontId="15" fillId="11" borderId="0" xfId="0" applyNumberFormat="1" applyFont="1" applyFill="1" applyAlignment="1">
      <alignment/>
    </xf>
    <xf numFmtId="2" fontId="15" fillId="11" borderId="0" xfId="0" applyNumberFormat="1" applyFont="1" applyFill="1" applyAlignment="1">
      <alignment horizontal="center"/>
    </xf>
    <xf numFmtId="164" fontId="15" fillId="11" borderId="0" xfId="0" applyNumberFormat="1" applyFont="1" applyFill="1" applyAlignment="1">
      <alignment horizontal="center"/>
    </xf>
    <xf numFmtId="0" fontId="15" fillId="11" borderId="0" xfId="0" applyFont="1" applyFill="1" applyAlignment="1">
      <alignment wrapText="1"/>
    </xf>
    <xf numFmtId="0" fontId="24" fillId="9" borderId="9" xfId="0" applyFont="1" applyFill="1" applyBorder="1" applyAlignment="1">
      <alignment vertical="top" wrapText="1"/>
    </xf>
    <xf numFmtId="164" fontId="15" fillId="9" borderId="37" xfId="0" applyNumberFormat="1" applyFont="1" applyFill="1" applyBorder="1" applyAlignment="1">
      <alignment vertical="top"/>
    </xf>
    <xf numFmtId="1" fontId="24" fillId="9" borderId="0" xfId="0" applyNumberFormat="1" applyFont="1" applyFill="1" applyAlignment="1">
      <alignment horizontal="center" vertical="top"/>
    </xf>
    <xf numFmtId="164" fontId="15" fillId="9" borderId="0" xfId="0" applyNumberFormat="1" applyFont="1" applyFill="1" applyAlignment="1">
      <alignment horizontal="center" vertical="top"/>
    </xf>
    <xf numFmtId="1" fontId="15" fillId="9" borderId="0" xfId="0" applyNumberFormat="1" applyFont="1" applyFill="1" applyAlignment="1">
      <alignment vertical="top"/>
    </xf>
    <xf numFmtId="0" fontId="15" fillId="9" borderId="0" xfId="0" applyFont="1" applyFill="1" applyAlignment="1">
      <alignment vertical="top" wrapText="1"/>
    </xf>
    <xf numFmtId="0" fontId="24" fillId="0" borderId="0" xfId="0" applyFont="1" applyFill="1" applyAlignment="1">
      <alignment wrapText="1"/>
    </xf>
    <xf numFmtId="0" fontId="15" fillId="0" borderId="0" xfId="0" applyFont="1" applyFill="1" applyAlignment="1">
      <alignment wrapText="1"/>
    </xf>
    <xf numFmtId="1" fontId="24" fillId="0" borderId="12" xfId="0" applyNumberFormat="1" applyFont="1" applyFill="1" applyBorder="1" applyAlignment="1">
      <alignment horizontal="left" wrapText="1"/>
    </xf>
    <xf numFmtId="0" fontId="23" fillId="0" borderId="12" xfId="0" applyFont="1" applyBorder="1" applyAlignment="1">
      <alignment horizontal="left" wrapText="1"/>
    </xf>
    <xf numFmtId="0" fontId="8" fillId="0" borderId="0" xfId="0" applyFont="1" applyAlignment="1">
      <alignment horizontal="left" vertical="top" wrapText="1"/>
    </xf>
    <xf numFmtId="0" fontId="7" fillId="0" borderId="7" xfId="0" applyFont="1" applyBorder="1" applyAlignment="1">
      <alignment horizontal="center" wrapText="1"/>
    </xf>
    <xf numFmtId="0" fontId="8" fillId="0" borderId="7" xfId="0" applyFont="1" applyBorder="1" applyAlignment="1">
      <alignment wrapText="1"/>
    </xf>
    <xf numFmtId="0" fontId="7" fillId="0" borderId="0" xfId="0" applyFont="1" applyAlignment="1">
      <alignment horizontal="left" vertical="top" wrapText="1"/>
    </xf>
    <xf numFmtId="0" fontId="0" fillId="0" borderId="0" xfId="0" applyAlignment="1">
      <alignment vertical="top" wrapText="1"/>
    </xf>
  </cellXfs>
  <cellStyles count="7">
    <cellStyle name="Normal" xfId="0"/>
    <cellStyle name="Comma" xfId="15"/>
    <cellStyle name="Comma [0]" xfId="16"/>
    <cellStyle name="Currency" xfId="17"/>
    <cellStyle name="Currency [0]" xfId="18"/>
    <cellStyle name="Normal_Job 1501and1550_2007ETC_Cost Basis-Fn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466</xdr:row>
      <xdr:rowOff>0</xdr:rowOff>
    </xdr:from>
    <xdr:to>
      <xdr:col>10</xdr:col>
      <xdr:colOff>352425</xdr:colOff>
      <xdr:row>466</xdr:row>
      <xdr:rowOff>0</xdr:rowOff>
    </xdr:to>
    <xdr:sp>
      <xdr:nvSpPr>
        <xdr:cNvPr id="1" name="Oval 1"/>
        <xdr:cNvSpPr>
          <a:spLocks/>
        </xdr:cNvSpPr>
      </xdr:nvSpPr>
      <xdr:spPr>
        <a:xfrm>
          <a:off x="8372475" y="155162250"/>
          <a:ext cx="914400" cy="0"/>
        </a:xfrm>
        <a:prstGeom prst="ellipse">
          <a:avLst/>
        </a:prstGeom>
        <a:noFill/>
        <a:ln w="952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466</xdr:row>
      <xdr:rowOff>0</xdr:rowOff>
    </xdr:from>
    <xdr:to>
      <xdr:col>12</xdr:col>
      <xdr:colOff>400050</xdr:colOff>
      <xdr:row>466</xdr:row>
      <xdr:rowOff>0</xdr:rowOff>
    </xdr:to>
    <xdr:sp>
      <xdr:nvSpPr>
        <xdr:cNvPr id="2" name="Rectangle 2"/>
        <xdr:cNvSpPr>
          <a:spLocks/>
        </xdr:cNvSpPr>
      </xdr:nvSpPr>
      <xdr:spPr>
        <a:xfrm>
          <a:off x="9324975" y="155162250"/>
          <a:ext cx="962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HP Techs EMEM???</a:t>
          </a:r>
        </a:p>
      </xdr:txBody>
    </xdr:sp>
    <xdr:clientData/>
  </xdr:twoCellAnchor>
  <xdr:twoCellAnchor>
    <xdr:from>
      <xdr:col>3</xdr:col>
      <xdr:colOff>114300</xdr:colOff>
      <xdr:row>466</xdr:row>
      <xdr:rowOff>0</xdr:rowOff>
    </xdr:from>
    <xdr:to>
      <xdr:col>6</xdr:col>
      <xdr:colOff>0</xdr:colOff>
      <xdr:row>466</xdr:row>
      <xdr:rowOff>0</xdr:rowOff>
    </xdr:to>
    <xdr:sp>
      <xdr:nvSpPr>
        <xdr:cNvPr id="3" name="Oval 3"/>
        <xdr:cNvSpPr>
          <a:spLocks/>
        </xdr:cNvSpPr>
      </xdr:nvSpPr>
      <xdr:spPr>
        <a:xfrm>
          <a:off x="6067425" y="155162250"/>
          <a:ext cx="1171575" cy="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466</xdr:row>
      <xdr:rowOff>0</xdr:rowOff>
    </xdr:from>
    <xdr:to>
      <xdr:col>6</xdr:col>
      <xdr:colOff>0</xdr:colOff>
      <xdr:row>466</xdr:row>
      <xdr:rowOff>0</xdr:rowOff>
    </xdr:to>
    <xdr:sp>
      <xdr:nvSpPr>
        <xdr:cNvPr id="4" name="Rectangle 4"/>
        <xdr:cNvSpPr>
          <a:spLocks/>
        </xdr:cNvSpPr>
      </xdr:nvSpPr>
      <xdr:spPr>
        <a:xfrm>
          <a:off x="7239000" y="1551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Arial"/>
              <a:ea typeface="Arial"/>
              <a:cs typeface="Arial"/>
            </a:rPr>
            <a:t>Is this in Job 1805?</a:t>
          </a:r>
        </a:p>
      </xdr:txBody>
    </xdr:sp>
    <xdr:clientData/>
  </xdr:twoCellAnchor>
  <xdr:twoCellAnchor>
    <xdr:from>
      <xdr:col>5</xdr:col>
      <xdr:colOff>457200</xdr:colOff>
      <xdr:row>466</xdr:row>
      <xdr:rowOff>0</xdr:rowOff>
    </xdr:from>
    <xdr:to>
      <xdr:col>6</xdr:col>
      <xdr:colOff>0</xdr:colOff>
      <xdr:row>466</xdr:row>
      <xdr:rowOff>0</xdr:rowOff>
    </xdr:to>
    <xdr:sp>
      <xdr:nvSpPr>
        <xdr:cNvPr id="5" name="Line 5"/>
        <xdr:cNvSpPr>
          <a:spLocks/>
        </xdr:cNvSpPr>
      </xdr:nvSpPr>
      <xdr:spPr>
        <a:xfrm flipH="1">
          <a:off x="7239000" y="155162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466</xdr:row>
      <xdr:rowOff>0</xdr:rowOff>
    </xdr:from>
    <xdr:to>
      <xdr:col>6</xdr:col>
      <xdr:colOff>0</xdr:colOff>
      <xdr:row>466</xdr:row>
      <xdr:rowOff>0</xdr:rowOff>
    </xdr:to>
    <xdr:sp>
      <xdr:nvSpPr>
        <xdr:cNvPr id="6" name="Oval 6"/>
        <xdr:cNvSpPr>
          <a:spLocks/>
        </xdr:cNvSpPr>
      </xdr:nvSpPr>
      <xdr:spPr>
        <a:xfrm>
          <a:off x="6372225" y="155162250"/>
          <a:ext cx="866775" cy="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466</xdr:row>
      <xdr:rowOff>0</xdr:rowOff>
    </xdr:from>
    <xdr:to>
      <xdr:col>6</xdr:col>
      <xdr:colOff>0</xdr:colOff>
      <xdr:row>466</xdr:row>
      <xdr:rowOff>0</xdr:rowOff>
    </xdr:to>
    <xdr:sp>
      <xdr:nvSpPr>
        <xdr:cNvPr id="7" name="Line 7"/>
        <xdr:cNvSpPr>
          <a:spLocks/>
        </xdr:cNvSpPr>
      </xdr:nvSpPr>
      <xdr:spPr>
        <a:xfrm flipH="1">
          <a:off x="7239000" y="155162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466</xdr:row>
      <xdr:rowOff>0</xdr:rowOff>
    </xdr:from>
    <xdr:to>
      <xdr:col>6</xdr:col>
      <xdr:colOff>0</xdr:colOff>
      <xdr:row>466</xdr:row>
      <xdr:rowOff>0</xdr:rowOff>
    </xdr:to>
    <xdr:sp>
      <xdr:nvSpPr>
        <xdr:cNvPr id="8" name="Oval 8"/>
        <xdr:cNvSpPr>
          <a:spLocks/>
        </xdr:cNvSpPr>
      </xdr:nvSpPr>
      <xdr:spPr>
        <a:xfrm>
          <a:off x="7239000" y="155162250"/>
          <a:ext cx="0" cy="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466</xdr:row>
      <xdr:rowOff>0</xdr:rowOff>
    </xdr:from>
    <xdr:to>
      <xdr:col>9</xdr:col>
      <xdr:colOff>47625</xdr:colOff>
      <xdr:row>466</xdr:row>
      <xdr:rowOff>0</xdr:rowOff>
    </xdr:to>
    <xdr:sp>
      <xdr:nvSpPr>
        <xdr:cNvPr id="9" name="Rectangle 9"/>
        <xdr:cNvSpPr>
          <a:spLocks/>
        </xdr:cNvSpPr>
      </xdr:nvSpPr>
      <xdr:spPr>
        <a:xfrm>
          <a:off x="7648575" y="155162250"/>
          <a:ext cx="904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Arial"/>
              <a:ea typeface="Arial"/>
              <a:cs typeface="Arial"/>
            </a:rPr>
            <a:t>What is this?</a:t>
          </a:r>
        </a:p>
      </xdr:txBody>
    </xdr:sp>
    <xdr:clientData/>
  </xdr:twoCellAnchor>
  <xdr:twoCellAnchor>
    <xdr:from>
      <xdr:col>6</xdr:col>
      <xdr:colOff>0</xdr:colOff>
      <xdr:row>466</xdr:row>
      <xdr:rowOff>0</xdr:rowOff>
    </xdr:from>
    <xdr:to>
      <xdr:col>6</xdr:col>
      <xdr:colOff>0</xdr:colOff>
      <xdr:row>466</xdr:row>
      <xdr:rowOff>0</xdr:rowOff>
    </xdr:to>
    <xdr:sp>
      <xdr:nvSpPr>
        <xdr:cNvPr id="10" name="Line 10"/>
        <xdr:cNvSpPr>
          <a:spLocks/>
        </xdr:cNvSpPr>
      </xdr:nvSpPr>
      <xdr:spPr>
        <a:xfrm flipH="1">
          <a:off x="7239000" y="155162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466</xdr:row>
      <xdr:rowOff>0</xdr:rowOff>
    </xdr:from>
    <xdr:to>
      <xdr:col>6</xdr:col>
      <xdr:colOff>0</xdr:colOff>
      <xdr:row>466</xdr:row>
      <xdr:rowOff>0</xdr:rowOff>
    </xdr:to>
    <xdr:sp>
      <xdr:nvSpPr>
        <xdr:cNvPr id="11" name="Oval 11"/>
        <xdr:cNvSpPr>
          <a:spLocks/>
        </xdr:cNvSpPr>
      </xdr:nvSpPr>
      <xdr:spPr>
        <a:xfrm>
          <a:off x="6467475" y="155162250"/>
          <a:ext cx="771525" cy="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466</xdr:row>
      <xdr:rowOff>0</xdr:rowOff>
    </xdr:from>
    <xdr:to>
      <xdr:col>6</xdr:col>
      <xdr:colOff>0</xdr:colOff>
      <xdr:row>466</xdr:row>
      <xdr:rowOff>0</xdr:rowOff>
    </xdr:to>
    <xdr:sp>
      <xdr:nvSpPr>
        <xdr:cNvPr id="12" name="Line 12"/>
        <xdr:cNvSpPr>
          <a:spLocks/>
        </xdr:cNvSpPr>
      </xdr:nvSpPr>
      <xdr:spPr>
        <a:xfrm flipH="1">
          <a:off x="7239000" y="155162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466</xdr:row>
      <xdr:rowOff>0</xdr:rowOff>
    </xdr:from>
    <xdr:to>
      <xdr:col>6</xdr:col>
      <xdr:colOff>0</xdr:colOff>
      <xdr:row>466</xdr:row>
      <xdr:rowOff>0</xdr:rowOff>
    </xdr:to>
    <xdr:sp>
      <xdr:nvSpPr>
        <xdr:cNvPr id="13" name="Oval 13"/>
        <xdr:cNvSpPr>
          <a:spLocks/>
        </xdr:cNvSpPr>
      </xdr:nvSpPr>
      <xdr:spPr>
        <a:xfrm>
          <a:off x="7239000" y="155162250"/>
          <a:ext cx="0" cy="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466</xdr:row>
      <xdr:rowOff>0</xdr:rowOff>
    </xdr:from>
    <xdr:to>
      <xdr:col>7</xdr:col>
      <xdr:colOff>28575</xdr:colOff>
      <xdr:row>466</xdr:row>
      <xdr:rowOff>0</xdr:rowOff>
    </xdr:to>
    <xdr:sp>
      <xdr:nvSpPr>
        <xdr:cNvPr id="14" name="Line 14"/>
        <xdr:cNvSpPr>
          <a:spLocks/>
        </xdr:cNvSpPr>
      </xdr:nvSpPr>
      <xdr:spPr>
        <a:xfrm flipH="1">
          <a:off x="7648575" y="155162250"/>
          <a:ext cx="28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552450</xdr:colOff>
      <xdr:row>466</xdr:row>
      <xdr:rowOff>0</xdr:rowOff>
    </xdr:from>
    <xdr:to>
      <xdr:col>6</xdr:col>
      <xdr:colOff>0</xdr:colOff>
      <xdr:row>466</xdr:row>
      <xdr:rowOff>0</xdr:rowOff>
    </xdr:to>
    <xdr:sp>
      <xdr:nvSpPr>
        <xdr:cNvPr id="15" name="Oval 15"/>
        <xdr:cNvSpPr>
          <a:spLocks/>
        </xdr:cNvSpPr>
      </xdr:nvSpPr>
      <xdr:spPr>
        <a:xfrm>
          <a:off x="6505575" y="155162250"/>
          <a:ext cx="733425" cy="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466</xdr:row>
      <xdr:rowOff>0</xdr:rowOff>
    </xdr:from>
    <xdr:to>
      <xdr:col>6</xdr:col>
      <xdr:colOff>0</xdr:colOff>
      <xdr:row>466</xdr:row>
      <xdr:rowOff>0</xdr:rowOff>
    </xdr:to>
    <xdr:sp>
      <xdr:nvSpPr>
        <xdr:cNvPr id="16" name="Oval 16"/>
        <xdr:cNvSpPr>
          <a:spLocks/>
        </xdr:cNvSpPr>
      </xdr:nvSpPr>
      <xdr:spPr>
        <a:xfrm>
          <a:off x="7239000" y="155162250"/>
          <a:ext cx="0" cy="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466</xdr:row>
      <xdr:rowOff>0</xdr:rowOff>
    </xdr:from>
    <xdr:to>
      <xdr:col>6</xdr:col>
      <xdr:colOff>0</xdr:colOff>
      <xdr:row>466</xdr:row>
      <xdr:rowOff>0</xdr:rowOff>
    </xdr:to>
    <xdr:sp>
      <xdr:nvSpPr>
        <xdr:cNvPr id="17" name="Line 17"/>
        <xdr:cNvSpPr>
          <a:spLocks/>
        </xdr:cNvSpPr>
      </xdr:nvSpPr>
      <xdr:spPr>
        <a:xfrm flipH="1">
          <a:off x="7239000" y="155162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466</xdr:row>
      <xdr:rowOff>0</xdr:rowOff>
    </xdr:from>
    <xdr:to>
      <xdr:col>7</xdr:col>
      <xdr:colOff>390525</xdr:colOff>
      <xdr:row>466</xdr:row>
      <xdr:rowOff>0</xdr:rowOff>
    </xdr:to>
    <xdr:sp>
      <xdr:nvSpPr>
        <xdr:cNvPr id="18" name="Line 18"/>
        <xdr:cNvSpPr>
          <a:spLocks/>
        </xdr:cNvSpPr>
      </xdr:nvSpPr>
      <xdr:spPr>
        <a:xfrm flipH="1">
          <a:off x="7239000" y="15516225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466</xdr:row>
      <xdr:rowOff>0</xdr:rowOff>
    </xdr:from>
    <xdr:to>
      <xdr:col>6</xdr:col>
      <xdr:colOff>0</xdr:colOff>
      <xdr:row>466</xdr:row>
      <xdr:rowOff>0</xdr:rowOff>
    </xdr:to>
    <xdr:sp>
      <xdr:nvSpPr>
        <xdr:cNvPr id="19" name="Oval 19"/>
        <xdr:cNvSpPr>
          <a:spLocks/>
        </xdr:cNvSpPr>
      </xdr:nvSpPr>
      <xdr:spPr>
        <a:xfrm>
          <a:off x="6438900" y="155162250"/>
          <a:ext cx="800100"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466</xdr:row>
      <xdr:rowOff>0</xdr:rowOff>
    </xdr:from>
    <xdr:to>
      <xdr:col>6</xdr:col>
      <xdr:colOff>0</xdr:colOff>
      <xdr:row>466</xdr:row>
      <xdr:rowOff>0</xdr:rowOff>
    </xdr:to>
    <xdr:sp>
      <xdr:nvSpPr>
        <xdr:cNvPr id="20" name="Rectangle 20"/>
        <xdr:cNvSpPr>
          <a:spLocks/>
        </xdr:cNvSpPr>
      </xdr:nvSpPr>
      <xdr:spPr>
        <a:xfrm>
          <a:off x="7239000" y="155162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Arial"/>
              <a:ea typeface="Arial"/>
              <a:cs typeface="Arial"/>
            </a:rPr>
            <a:t>Is this in Job 1805?</a:t>
          </a:r>
        </a:p>
      </xdr:txBody>
    </xdr:sp>
    <xdr:clientData/>
  </xdr:twoCellAnchor>
  <xdr:twoCellAnchor>
    <xdr:from>
      <xdr:col>6</xdr:col>
      <xdr:colOff>0</xdr:colOff>
      <xdr:row>466</xdr:row>
      <xdr:rowOff>0</xdr:rowOff>
    </xdr:from>
    <xdr:to>
      <xdr:col>6</xdr:col>
      <xdr:colOff>0</xdr:colOff>
      <xdr:row>466</xdr:row>
      <xdr:rowOff>0</xdr:rowOff>
    </xdr:to>
    <xdr:sp>
      <xdr:nvSpPr>
        <xdr:cNvPr id="21" name="Line 21"/>
        <xdr:cNvSpPr>
          <a:spLocks/>
        </xdr:cNvSpPr>
      </xdr:nvSpPr>
      <xdr:spPr>
        <a:xfrm flipH="1">
          <a:off x="7239000" y="155162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466</xdr:row>
      <xdr:rowOff>0</xdr:rowOff>
    </xdr:from>
    <xdr:to>
      <xdr:col>6</xdr:col>
      <xdr:colOff>0</xdr:colOff>
      <xdr:row>466</xdr:row>
      <xdr:rowOff>0</xdr:rowOff>
    </xdr:to>
    <xdr:sp>
      <xdr:nvSpPr>
        <xdr:cNvPr id="22" name="Oval 22"/>
        <xdr:cNvSpPr>
          <a:spLocks/>
        </xdr:cNvSpPr>
      </xdr:nvSpPr>
      <xdr:spPr>
        <a:xfrm>
          <a:off x="6543675" y="155162250"/>
          <a:ext cx="695325" cy="0"/>
        </a:xfrm>
        <a:prstGeom prst="ellipse">
          <a:avLst/>
        </a:prstGeom>
        <a:noFill/>
        <a:ln w="952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305</xdr:row>
      <xdr:rowOff>114300</xdr:rowOff>
    </xdr:from>
    <xdr:to>
      <xdr:col>15</xdr:col>
      <xdr:colOff>2076450</xdr:colOff>
      <xdr:row>317</xdr:row>
      <xdr:rowOff>142875</xdr:rowOff>
    </xdr:to>
    <xdr:sp>
      <xdr:nvSpPr>
        <xdr:cNvPr id="23" name="AutoShape 23"/>
        <xdr:cNvSpPr>
          <a:spLocks/>
        </xdr:cNvSpPr>
      </xdr:nvSpPr>
      <xdr:spPr>
        <a:xfrm>
          <a:off x="6829425" y="109708950"/>
          <a:ext cx="6162675" cy="32194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ial Black"/>
              <a:cs typeface="Arial Black"/>
            </a:rPr>
            <a:t>A-A done above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51"/>
  <sheetViews>
    <sheetView tabSelected="1" zoomScale="75" zoomScaleNormal="75" workbookViewId="0" topLeftCell="A74">
      <selection activeCell="L41" sqref="L41"/>
    </sheetView>
  </sheetViews>
  <sheetFormatPr defaultColWidth="9.140625" defaultRowHeight="12.75"/>
  <cols>
    <col min="1" max="1" width="3.421875" style="0" customWidth="1"/>
    <col min="2" max="2" width="8.8515625" style="9" customWidth="1"/>
    <col min="3" max="3" width="77.00390625" style="82" customWidth="1"/>
    <col min="4" max="4" width="11.00390625" style="0" bestFit="1" customWidth="1"/>
    <col min="5" max="5" width="1.421875" style="0" customWidth="1"/>
    <col min="6" max="6" width="6.8515625" style="0" customWidth="1"/>
    <col min="7" max="7" width="6.140625" style="0" customWidth="1"/>
    <col min="8" max="8" width="7.140625" style="0" customWidth="1"/>
    <col min="9" max="9" width="5.7109375" style="0" customWidth="1"/>
    <col min="10" max="10" width="6.421875" style="0" customWidth="1"/>
    <col min="11" max="11" width="5.8515625" style="0" customWidth="1"/>
    <col min="12" max="12" width="8.421875" style="0" customWidth="1"/>
    <col min="13" max="13" width="6.00390625" style="0" customWidth="1"/>
    <col min="14" max="14" width="7.28125" style="6" customWidth="1"/>
    <col min="15" max="15" width="2.140625" style="0" customWidth="1"/>
    <col min="16" max="16" width="31.140625" style="82" customWidth="1"/>
    <col min="17" max="17" width="11.57421875" style="112" customWidth="1"/>
    <col min="18" max="18" width="11.8515625" style="0" customWidth="1"/>
    <col min="19" max="19" width="11.57421875" style="0" customWidth="1"/>
    <col min="20" max="16384" width="8.8515625" style="0" customWidth="1"/>
  </cols>
  <sheetData>
    <row r="1" spans="2:19" ht="20.25">
      <c r="B1" s="121" t="s">
        <v>335</v>
      </c>
      <c r="C1" s="91"/>
      <c r="D1" s="1"/>
      <c r="E1" s="1"/>
      <c r="F1" s="2"/>
      <c r="G1" s="2"/>
      <c r="H1" s="3" t="s">
        <v>414</v>
      </c>
      <c r="I1" s="3"/>
      <c r="J1" s="3"/>
      <c r="K1" s="3"/>
      <c r="L1" s="3"/>
      <c r="M1" s="2"/>
      <c r="N1" s="3"/>
      <c r="O1" s="2"/>
      <c r="P1" s="81"/>
      <c r="Q1" s="117"/>
      <c r="R1" s="2"/>
      <c r="S1" s="2"/>
    </row>
    <row r="2" spans="2:19" ht="20.25">
      <c r="B2" s="121" t="s">
        <v>336</v>
      </c>
      <c r="C2" s="91"/>
      <c r="D2" s="1"/>
      <c r="E2" s="1"/>
      <c r="F2" s="2"/>
      <c r="G2" s="2"/>
      <c r="H2" s="560" t="s">
        <v>415</v>
      </c>
      <c r="I2" s="560"/>
      <c r="J2" s="560"/>
      <c r="K2" s="560"/>
      <c r="L2" s="560"/>
      <c r="M2" s="561"/>
      <c r="N2" s="560"/>
      <c r="O2" s="561"/>
      <c r="P2" s="562"/>
      <c r="Q2" s="117"/>
      <c r="R2" s="2"/>
      <c r="S2" s="2"/>
    </row>
    <row r="3" spans="2:19" ht="20.25">
      <c r="B3" s="121" t="s">
        <v>337</v>
      </c>
      <c r="C3" s="91"/>
      <c r="D3" s="1"/>
      <c r="E3" s="1"/>
      <c r="F3" s="2"/>
      <c r="G3" s="2"/>
      <c r="H3" s="3"/>
      <c r="I3" s="3"/>
      <c r="J3" s="3"/>
      <c r="K3" s="3"/>
      <c r="L3" s="3"/>
      <c r="M3" s="2"/>
      <c r="N3" s="3"/>
      <c r="O3" s="2"/>
      <c r="P3" s="81"/>
      <c r="Q3" s="117"/>
      <c r="R3" s="2"/>
      <c r="S3" s="2"/>
    </row>
    <row r="4" spans="2:19" ht="20.25">
      <c r="B4" s="121" t="s">
        <v>338</v>
      </c>
      <c r="C4" s="91"/>
      <c r="D4" s="1"/>
      <c r="E4" s="1"/>
      <c r="F4" s="2"/>
      <c r="G4" s="2"/>
      <c r="H4" s="563" t="s">
        <v>416</v>
      </c>
      <c r="I4" s="563"/>
      <c r="J4" s="563"/>
      <c r="K4" s="563"/>
      <c r="L4" s="563"/>
      <c r="M4" s="564"/>
      <c r="N4" s="563"/>
      <c r="O4" s="564"/>
      <c r="P4" s="565"/>
      <c r="Q4" s="117"/>
      <c r="R4" s="2"/>
      <c r="S4" s="2"/>
    </row>
    <row r="5" spans="2:19" ht="20.25">
      <c r="B5" s="121" t="s">
        <v>339</v>
      </c>
      <c r="C5" s="91"/>
      <c r="D5" s="1"/>
      <c r="E5" s="1"/>
      <c r="F5" s="2"/>
      <c r="G5" s="2"/>
      <c r="H5" s="3"/>
      <c r="I5" s="3"/>
      <c r="J5" s="3"/>
      <c r="K5" s="3"/>
      <c r="L5" s="3"/>
      <c r="M5" s="2"/>
      <c r="N5" s="3"/>
      <c r="O5" s="2"/>
      <c r="P5" s="81"/>
      <c r="Q5" s="117"/>
      <c r="R5" s="2"/>
      <c r="S5" s="2"/>
    </row>
    <row r="6" spans="2:19" ht="20.25">
      <c r="B6" s="121" t="s">
        <v>340</v>
      </c>
      <c r="C6" s="91"/>
      <c r="D6" s="1"/>
      <c r="E6" s="1"/>
      <c r="F6" s="2"/>
      <c r="G6" s="2"/>
      <c r="H6" s="3"/>
      <c r="I6" s="3"/>
      <c r="J6" s="3"/>
      <c r="K6" s="3"/>
      <c r="L6" s="3"/>
      <c r="M6" s="2"/>
      <c r="N6" s="3"/>
      <c r="O6" s="2"/>
      <c r="P6" s="81"/>
      <c r="Q6" s="117"/>
      <c r="R6" s="2"/>
      <c r="S6" s="2"/>
    </row>
    <row r="7" spans="2:19" ht="20.25">
      <c r="B7" s="121" t="s">
        <v>341</v>
      </c>
      <c r="C7" s="91"/>
      <c r="D7" s="1"/>
      <c r="E7" s="1"/>
      <c r="F7" s="2"/>
      <c r="G7" s="2"/>
      <c r="H7" s="3"/>
      <c r="I7" s="3"/>
      <c r="J7" s="3"/>
      <c r="K7" s="3"/>
      <c r="L7" s="3"/>
      <c r="M7" s="2"/>
      <c r="N7" s="3"/>
      <c r="O7" s="2"/>
      <c r="P7" s="81"/>
      <c r="Q7" s="117"/>
      <c r="R7" s="2"/>
      <c r="S7" s="2"/>
    </row>
    <row r="8" spans="2:15" ht="20.25">
      <c r="B8" s="122"/>
      <c r="C8" s="88"/>
      <c r="D8" s="4"/>
      <c r="E8" s="4"/>
      <c r="G8" s="5"/>
      <c r="H8" s="6"/>
      <c r="I8" s="6"/>
      <c r="J8" s="6"/>
      <c r="K8" s="7"/>
      <c r="L8" s="8"/>
      <c r="M8" s="9"/>
      <c r="N8" s="8"/>
      <c r="O8" s="10"/>
    </row>
    <row r="9" spans="3:19" ht="18">
      <c r="C9" s="92"/>
      <c r="D9" s="12"/>
      <c r="E9" s="12"/>
      <c r="F9" s="11"/>
      <c r="G9" s="13"/>
      <c r="H9" s="14"/>
      <c r="I9" s="14"/>
      <c r="J9" s="14"/>
      <c r="K9" s="14"/>
      <c r="L9" s="14"/>
      <c r="M9" s="11"/>
      <c r="N9" s="14"/>
      <c r="O9" s="10"/>
      <c r="P9" s="83"/>
      <c r="R9" s="11"/>
      <c r="S9" s="11"/>
    </row>
    <row r="10" spans="2:19" ht="15.75">
      <c r="B10" s="123" t="s">
        <v>342</v>
      </c>
      <c r="C10" s="17"/>
      <c r="D10" s="16"/>
      <c r="E10" s="16"/>
      <c r="F10" s="15"/>
      <c r="G10" s="638"/>
      <c r="H10" s="638"/>
      <c r="I10" s="638"/>
      <c r="J10" s="638"/>
      <c r="K10" s="638"/>
      <c r="L10" s="638"/>
      <c r="M10" s="18"/>
      <c r="N10" s="22"/>
      <c r="O10" s="19"/>
      <c r="P10" s="24"/>
      <c r="Q10" s="118"/>
      <c r="R10" s="20"/>
      <c r="S10" s="20"/>
    </row>
    <row r="11" spans="2:19" ht="15.75">
      <c r="B11" s="123" t="s">
        <v>343</v>
      </c>
      <c r="C11" s="17"/>
      <c r="D11" s="16"/>
      <c r="E11" s="16"/>
      <c r="F11" s="15"/>
      <c r="G11" s="21"/>
      <c r="H11" s="22"/>
      <c r="I11" s="22"/>
      <c r="J11" s="22"/>
      <c r="K11" s="22"/>
      <c r="L11" s="22"/>
      <c r="M11" s="18"/>
      <c r="N11" s="22"/>
      <c r="O11" s="19"/>
      <c r="P11" s="24"/>
      <c r="Q11" s="118"/>
      <c r="R11" s="20"/>
      <c r="S11" s="20"/>
    </row>
    <row r="12" spans="2:19" ht="15.75">
      <c r="B12" s="123"/>
      <c r="C12" s="93" t="s">
        <v>344</v>
      </c>
      <c r="D12" s="16"/>
      <c r="E12" s="16"/>
      <c r="F12" s="15"/>
      <c r="G12" s="21"/>
      <c r="H12" s="22"/>
      <c r="I12" s="22"/>
      <c r="J12" s="22"/>
      <c r="K12" s="22"/>
      <c r="L12" s="22"/>
      <c r="M12" s="18"/>
      <c r="N12" s="22"/>
      <c r="O12" s="19"/>
      <c r="P12" s="24"/>
      <c r="Q12" s="118"/>
      <c r="R12" s="20"/>
      <c r="S12" s="20"/>
    </row>
    <row r="13" spans="2:19" ht="15.75">
      <c r="B13" s="123"/>
      <c r="C13" s="78" t="s">
        <v>345</v>
      </c>
      <c r="D13" s="16"/>
      <c r="E13" s="16"/>
      <c r="F13" s="15"/>
      <c r="G13" s="21"/>
      <c r="H13" s="22"/>
      <c r="I13" s="22"/>
      <c r="J13" s="22"/>
      <c r="K13" s="22"/>
      <c r="L13" s="22"/>
      <c r="M13" s="18"/>
      <c r="N13" s="22"/>
      <c r="O13" s="19"/>
      <c r="P13" s="24"/>
      <c r="Q13" s="118"/>
      <c r="R13" s="20"/>
      <c r="S13" s="20"/>
    </row>
    <row r="14" spans="2:19" ht="15.75">
      <c r="B14" s="123"/>
      <c r="C14" s="78" t="s">
        <v>345</v>
      </c>
      <c r="D14" s="16"/>
      <c r="E14" s="16"/>
      <c r="F14" s="15"/>
      <c r="G14" s="21"/>
      <c r="H14" s="22"/>
      <c r="I14" s="22"/>
      <c r="J14" s="22"/>
      <c r="K14" s="22"/>
      <c r="L14" s="22"/>
      <c r="M14" s="18"/>
      <c r="N14" s="22"/>
      <c r="O14" s="19"/>
      <c r="P14" s="24"/>
      <c r="Q14" s="118"/>
      <c r="R14" s="20"/>
      <c r="S14" s="20"/>
    </row>
    <row r="15" spans="2:19" ht="15.75">
      <c r="B15" s="123"/>
      <c r="C15" s="93" t="s">
        <v>346</v>
      </c>
      <c r="D15" s="16"/>
      <c r="E15" s="16"/>
      <c r="F15" s="15"/>
      <c r="G15" s="21"/>
      <c r="H15" s="22"/>
      <c r="I15" s="22"/>
      <c r="J15" s="22"/>
      <c r="K15" s="22"/>
      <c r="L15" s="22"/>
      <c r="M15" s="18"/>
      <c r="N15" s="22"/>
      <c r="O15" s="19"/>
      <c r="P15" s="24"/>
      <c r="Q15" s="118"/>
      <c r="R15" s="20"/>
      <c r="S15" s="20"/>
    </row>
    <row r="16" spans="2:19" ht="15.75">
      <c r="B16" s="123"/>
      <c r="C16" s="93" t="s">
        <v>347</v>
      </c>
      <c r="D16" s="16"/>
      <c r="E16" s="16"/>
      <c r="F16" s="15"/>
      <c r="G16" s="21"/>
      <c r="H16" s="22"/>
      <c r="I16" s="22"/>
      <c r="J16" s="22"/>
      <c r="K16" s="22"/>
      <c r="L16" s="22"/>
      <c r="M16" s="18"/>
      <c r="N16" s="22"/>
      <c r="O16" s="19"/>
      <c r="P16" s="24"/>
      <c r="Q16" s="118"/>
      <c r="R16" s="20"/>
      <c r="S16" s="20"/>
    </row>
    <row r="17" spans="2:19" ht="15.75">
      <c r="B17" s="123"/>
      <c r="C17" s="94" t="s">
        <v>348</v>
      </c>
      <c r="D17" s="16"/>
      <c r="E17" s="16"/>
      <c r="F17" s="23" t="s">
        <v>349</v>
      </c>
      <c r="G17" s="25"/>
      <c r="H17" s="26"/>
      <c r="I17" s="26"/>
      <c r="J17" s="26"/>
      <c r="K17" s="26"/>
      <c r="L17" s="26"/>
      <c r="M17" s="24"/>
      <c r="N17" s="26"/>
      <c r="O17" s="19"/>
      <c r="P17" s="24"/>
      <c r="Q17" s="118"/>
      <c r="R17" s="20"/>
      <c r="S17" s="20"/>
    </row>
    <row r="18" spans="2:19" ht="50.25" thickBot="1">
      <c r="B18" s="124"/>
      <c r="C18" s="27" t="s">
        <v>350</v>
      </c>
      <c r="D18" s="28" t="s">
        <v>351</v>
      </c>
      <c r="E18" s="28"/>
      <c r="F18" s="29" t="s">
        <v>352</v>
      </c>
      <c r="G18" s="30" t="s">
        <v>353</v>
      </c>
      <c r="H18" s="31" t="s">
        <v>354</v>
      </c>
      <c r="I18" s="31" t="s">
        <v>355</v>
      </c>
      <c r="J18" s="32" t="s">
        <v>356</v>
      </c>
      <c r="K18" s="33" t="s">
        <v>434</v>
      </c>
      <c r="L18" s="31" t="s">
        <v>357</v>
      </c>
      <c r="M18" s="34" t="s">
        <v>358</v>
      </c>
      <c r="N18" s="586" t="s">
        <v>452</v>
      </c>
      <c r="O18" s="35"/>
      <c r="P18" s="639" t="s">
        <v>359</v>
      </c>
      <c r="Q18" s="640"/>
      <c r="R18" s="36"/>
      <c r="S18" s="36"/>
    </row>
    <row r="19" spans="2:19" ht="15.75">
      <c r="B19" s="125"/>
      <c r="C19" s="37"/>
      <c r="D19" s="38"/>
      <c r="E19" s="38"/>
      <c r="F19" s="39"/>
      <c r="G19" s="40"/>
      <c r="H19" s="41"/>
      <c r="I19" s="41"/>
      <c r="J19" s="41"/>
      <c r="K19" s="41"/>
      <c r="L19" s="41"/>
      <c r="M19" s="42"/>
      <c r="N19" s="41"/>
      <c r="O19" s="43"/>
      <c r="P19" s="641" t="s">
        <v>360</v>
      </c>
      <c r="Q19" s="642"/>
      <c r="R19" s="44"/>
      <c r="S19" s="44"/>
    </row>
    <row r="20" spans="2:19" ht="15.75">
      <c r="B20" s="51"/>
      <c r="C20" s="84"/>
      <c r="D20" s="46"/>
      <c r="E20" s="46"/>
      <c r="F20" s="45"/>
      <c r="G20" s="47"/>
      <c r="H20" s="48"/>
      <c r="I20" s="49"/>
      <c r="J20" s="48"/>
      <c r="K20" s="48"/>
      <c r="L20" s="49"/>
      <c r="M20" s="50"/>
      <c r="N20" s="587"/>
      <c r="O20" s="50"/>
      <c r="P20" s="84"/>
      <c r="Q20" s="79"/>
      <c r="R20" s="36"/>
      <c r="S20" s="36"/>
    </row>
    <row r="21" spans="2:19" ht="15.75">
      <c r="B21" s="51"/>
      <c r="C21" s="79"/>
      <c r="D21" s="53"/>
      <c r="E21" s="53"/>
      <c r="F21" s="52"/>
      <c r="G21" s="54"/>
      <c r="H21" s="55"/>
      <c r="I21" s="56"/>
      <c r="J21" s="55"/>
      <c r="K21" s="55"/>
      <c r="L21" s="56"/>
      <c r="M21" s="57"/>
      <c r="N21" s="56"/>
      <c r="O21" s="58"/>
      <c r="P21" s="79"/>
      <c r="Q21" s="80"/>
      <c r="R21" s="59"/>
      <c r="S21" s="59"/>
    </row>
    <row r="22" spans="2:17" s="95" customFormat="1" ht="27.75">
      <c r="B22" s="96" t="s">
        <v>361</v>
      </c>
      <c r="C22" s="97"/>
      <c r="D22" s="98"/>
      <c r="E22" s="98"/>
      <c r="F22" s="99"/>
      <c r="G22" s="100"/>
      <c r="H22" s="101"/>
      <c r="I22" s="102"/>
      <c r="J22" s="101"/>
      <c r="K22" s="101"/>
      <c r="L22" s="102"/>
      <c r="M22" s="103"/>
      <c r="N22" s="102"/>
      <c r="P22" s="97"/>
      <c r="Q22" s="119"/>
    </row>
    <row r="23" spans="2:19" s="171" customFormat="1" ht="15.75">
      <c r="B23" s="480" t="s">
        <v>362</v>
      </c>
      <c r="C23" s="263"/>
      <c r="D23" s="481"/>
      <c r="E23" s="482"/>
      <c r="F23" s="262"/>
      <c r="G23" s="483"/>
      <c r="H23" s="258"/>
      <c r="I23" s="258"/>
      <c r="J23" s="258"/>
      <c r="K23" s="258"/>
      <c r="L23" s="258"/>
      <c r="M23" s="262"/>
      <c r="N23" s="258"/>
      <c r="O23" s="262"/>
      <c r="P23" s="263"/>
      <c r="Q23" s="263"/>
      <c r="R23" s="262"/>
      <c r="S23" s="262"/>
    </row>
    <row r="24" spans="2:19" s="171" customFormat="1" ht="30">
      <c r="B24" s="262"/>
      <c r="C24" s="211" t="s">
        <v>363</v>
      </c>
      <c r="D24" s="484"/>
      <c r="E24" s="144"/>
      <c r="F24" s="262"/>
      <c r="G24" s="483"/>
      <c r="H24" s="271"/>
      <c r="I24" s="271"/>
      <c r="J24" s="271">
        <v>0.5</v>
      </c>
      <c r="K24" s="258"/>
      <c r="L24" s="258"/>
      <c r="M24" s="262"/>
      <c r="N24" s="258"/>
      <c r="O24" s="262"/>
      <c r="P24" s="263" t="s">
        <v>364</v>
      </c>
      <c r="Q24" s="263"/>
      <c r="R24" s="262"/>
      <c r="S24" s="262"/>
    </row>
    <row r="25" spans="2:19" s="171" customFormat="1" ht="30">
      <c r="B25" s="262"/>
      <c r="C25" s="211" t="s">
        <v>365</v>
      </c>
      <c r="D25" s="484"/>
      <c r="E25" s="144"/>
      <c r="F25" s="262"/>
      <c r="G25" s="483"/>
      <c r="H25" s="271"/>
      <c r="I25" s="271"/>
      <c r="J25" s="271">
        <v>0.5</v>
      </c>
      <c r="K25" s="258"/>
      <c r="L25" s="258"/>
      <c r="M25" s="262"/>
      <c r="N25" s="258"/>
      <c r="O25" s="262"/>
      <c r="P25" s="263" t="s">
        <v>364</v>
      </c>
      <c r="Q25" s="263"/>
      <c r="R25" s="262"/>
      <c r="S25" s="262"/>
    </row>
    <row r="26" spans="2:19" s="171" customFormat="1" ht="30">
      <c r="B26" s="262"/>
      <c r="C26" s="211" t="s">
        <v>423</v>
      </c>
      <c r="D26" s="484"/>
      <c r="E26" s="144"/>
      <c r="F26" s="262"/>
      <c r="G26" s="483"/>
      <c r="H26" s="271"/>
      <c r="I26" s="271"/>
      <c r="J26" s="271">
        <v>0.5</v>
      </c>
      <c r="K26" s="258"/>
      <c r="L26" s="258"/>
      <c r="M26" s="262"/>
      <c r="N26" s="258"/>
      <c r="O26" s="262"/>
      <c r="P26" s="263" t="s">
        <v>364</v>
      </c>
      <c r="Q26" s="263"/>
      <c r="R26" s="262"/>
      <c r="S26" s="262"/>
    </row>
    <row r="27" spans="2:19" s="171" customFormat="1" ht="30">
      <c r="B27" s="262"/>
      <c r="C27" s="211" t="s">
        <v>421</v>
      </c>
      <c r="D27" s="484"/>
      <c r="E27" s="144"/>
      <c r="F27" s="262"/>
      <c r="G27" s="483"/>
      <c r="H27" s="271"/>
      <c r="I27" s="271"/>
      <c r="J27" s="271">
        <v>1</v>
      </c>
      <c r="K27" s="258"/>
      <c r="L27" s="258"/>
      <c r="M27" s="262"/>
      <c r="N27" s="258"/>
      <c r="O27" s="262"/>
      <c r="P27" s="263" t="s">
        <v>364</v>
      </c>
      <c r="Q27" s="263"/>
      <c r="R27" s="262"/>
      <c r="S27" s="262"/>
    </row>
    <row r="28" spans="2:19" s="171" customFormat="1" ht="30">
      <c r="B28" s="262"/>
      <c r="C28" s="211" t="s">
        <v>366</v>
      </c>
      <c r="D28" s="484"/>
      <c r="E28" s="144"/>
      <c r="F28" s="262"/>
      <c r="G28" s="483"/>
      <c r="H28" s="271"/>
      <c r="I28" s="271"/>
      <c r="J28" s="271">
        <v>1</v>
      </c>
      <c r="K28" s="258"/>
      <c r="L28" s="258"/>
      <c r="M28" s="262"/>
      <c r="N28" s="258"/>
      <c r="O28" s="262"/>
      <c r="P28" s="263" t="s">
        <v>364</v>
      </c>
      <c r="Q28" s="263"/>
      <c r="R28" s="262"/>
      <c r="S28" s="262"/>
    </row>
    <row r="29" spans="2:19" s="171" customFormat="1" ht="30">
      <c r="B29" s="262"/>
      <c r="C29" s="211" t="s">
        <v>424</v>
      </c>
      <c r="D29" s="484"/>
      <c r="E29" s="144"/>
      <c r="F29" s="262"/>
      <c r="G29" s="483"/>
      <c r="H29" s="271"/>
      <c r="I29" s="271"/>
      <c r="J29" s="271">
        <v>1</v>
      </c>
      <c r="K29" s="258"/>
      <c r="L29" s="258"/>
      <c r="M29" s="262"/>
      <c r="N29" s="258"/>
      <c r="O29" s="262"/>
      <c r="P29" s="263" t="s">
        <v>364</v>
      </c>
      <c r="Q29" s="263"/>
      <c r="R29" s="262"/>
      <c r="S29" s="262"/>
    </row>
    <row r="30" spans="2:19" s="171" customFormat="1" ht="60">
      <c r="B30" s="262"/>
      <c r="C30" s="621" t="s">
        <v>367</v>
      </c>
      <c r="D30" s="622"/>
      <c r="E30" s="623"/>
      <c r="F30" s="527"/>
      <c r="G30" s="624"/>
      <c r="H30" s="625"/>
      <c r="I30" s="626"/>
      <c r="J30" s="626"/>
      <c r="K30" s="591"/>
      <c r="L30" s="591"/>
      <c r="M30" s="527"/>
      <c r="N30" s="591"/>
      <c r="O30" s="527"/>
      <c r="P30" s="627" t="s">
        <v>466</v>
      </c>
      <c r="Q30" s="263"/>
      <c r="R30" s="262"/>
      <c r="S30" s="262"/>
    </row>
    <row r="31" spans="2:19" s="171" customFormat="1" ht="60">
      <c r="B31" s="262"/>
      <c r="C31" s="621" t="s">
        <v>425</v>
      </c>
      <c r="D31" s="622"/>
      <c r="E31" s="623"/>
      <c r="F31" s="527"/>
      <c r="G31" s="624"/>
      <c r="H31" s="625"/>
      <c r="I31" s="626"/>
      <c r="J31" s="626"/>
      <c r="K31" s="591"/>
      <c r="L31" s="591"/>
      <c r="M31" s="527"/>
      <c r="N31" s="591"/>
      <c r="O31" s="527"/>
      <c r="P31" s="627" t="s">
        <v>466</v>
      </c>
      <c r="Q31" s="263"/>
      <c r="R31" s="262"/>
      <c r="S31" s="262"/>
    </row>
    <row r="32" spans="2:19" s="171" customFormat="1" ht="41.25" customHeight="1">
      <c r="B32" s="486"/>
      <c r="C32" s="628" t="s">
        <v>290</v>
      </c>
      <c r="D32" s="629"/>
      <c r="E32" s="604"/>
      <c r="F32" s="605"/>
      <c r="G32" s="606">
        <f>2.5*10</f>
        <v>25</v>
      </c>
      <c r="H32" s="630">
        <f>40*10</f>
        <v>400</v>
      </c>
      <c r="I32" s="631"/>
      <c r="J32" s="631"/>
      <c r="K32" s="632"/>
      <c r="L32" s="632"/>
      <c r="M32" s="605"/>
      <c r="N32" s="632"/>
      <c r="O32" s="605"/>
      <c r="P32" s="633" t="s">
        <v>467</v>
      </c>
      <c r="Q32" s="487"/>
      <c r="R32" s="262"/>
      <c r="S32" s="262"/>
    </row>
    <row r="33" spans="2:19" s="171" customFormat="1" ht="15">
      <c r="B33" s="262"/>
      <c r="C33" s="211" t="s">
        <v>291</v>
      </c>
      <c r="D33" s="484"/>
      <c r="E33" s="144"/>
      <c r="F33" s="262"/>
      <c r="G33" s="483"/>
      <c r="H33" s="271"/>
      <c r="I33" s="485">
        <v>0.75</v>
      </c>
      <c r="J33" s="271"/>
      <c r="K33" s="258"/>
      <c r="L33" s="258"/>
      <c r="M33" s="262"/>
      <c r="N33" s="258"/>
      <c r="O33" s="262"/>
      <c r="P33" s="263" t="s">
        <v>292</v>
      </c>
      <c r="Q33" s="263"/>
      <c r="R33" s="262"/>
      <c r="S33" s="262"/>
    </row>
    <row r="34" spans="2:19" s="171" customFormat="1" ht="15">
      <c r="B34" s="262"/>
      <c r="C34" s="211" t="s">
        <v>293</v>
      </c>
      <c r="D34" s="484"/>
      <c r="E34" s="144"/>
      <c r="F34" s="262"/>
      <c r="G34" s="483"/>
      <c r="H34" s="271"/>
      <c r="I34" s="485">
        <v>0.75</v>
      </c>
      <c r="J34" s="271"/>
      <c r="K34" s="258"/>
      <c r="L34" s="258"/>
      <c r="M34" s="262"/>
      <c r="N34" s="258"/>
      <c r="O34" s="262"/>
      <c r="P34" s="263" t="s">
        <v>292</v>
      </c>
      <c r="Q34" s="263"/>
      <c r="R34" s="262"/>
      <c r="S34" s="262"/>
    </row>
    <row r="35" spans="2:19" s="171" customFormat="1" ht="15">
      <c r="B35" s="262"/>
      <c r="C35" s="211" t="s">
        <v>426</v>
      </c>
      <c r="D35" s="212"/>
      <c r="E35" s="144"/>
      <c r="F35" s="262"/>
      <c r="G35" s="483"/>
      <c r="H35" s="271"/>
      <c r="I35" s="485">
        <v>0.75</v>
      </c>
      <c r="J35" s="271"/>
      <c r="K35" s="258"/>
      <c r="L35" s="258"/>
      <c r="M35" s="262"/>
      <c r="N35" s="258"/>
      <c r="O35" s="262"/>
      <c r="P35" s="263" t="s">
        <v>292</v>
      </c>
      <c r="Q35" s="263"/>
      <c r="R35" s="262"/>
      <c r="S35" s="262"/>
    </row>
    <row r="36" spans="2:19" s="171" customFormat="1" ht="15.75">
      <c r="B36" s="223" t="s">
        <v>294</v>
      </c>
      <c r="C36" s="488"/>
      <c r="D36" s="489"/>
      <c r="E36" s="482"/>
      <c r="F36" s="262"/>
      <c r="G36" s="483"/>
      <c r="H36" s="258"/>
      <c r="I36" s="258"/>
      <c r="J36" s="258"/>
      <c r="K36" s="258"/>
      <c r="L36" s="258"/>
      <c r="M36" s="262"/>
      <c r="N36" s="258"/>
      <c r="O36" s="262"/>
      <c r="P36" s="263"/>
      <c r="Q36" s="263"/>
      <c r="R36" s="262"/>
      <c r="S36" s="262"/>
    </row>
    <row r="37" spans="2:19" s="171" customFormat="1" ht="15.75">
      <c r="B37" s="490"/>
      <c r="C37" s="491" t="s">
        <v>295</v>
      </c>
      <c r="D37" s="481"/>
      <c r="E37" s="482"/>
      <c r="F37" s="262"/>
      <c r="G37" s="483"/>
      <c r="H37" s="258"/>
      <c r="I37" s="258"/>
      <c r="J37" s="258"/>
      <c r="K37" s="258"/>
      <c r="L37" s="258"/>
      <c r="M37" s="262"/>
      <c r="N37" s="258"/>
      <c r="O37" s="262"/>
      <c r="P37" s="263"/>
      <c r="Q37" s="263"/>
      <c r="R37" s="262"/>
      <c r="S37" s="262"/>
    </row>
    <row r="38" spans="2:19" s="171" customFormat="1" ht="15.75">
      <c r="B38" s="490"/>
      <c r="C38" s="491" t="s">
        <v>296</v>
      </c>
      <c r="D38" s="481"/>
      <c r="E38" s="482"/>
      <c r="F38" s="262"/>
      <c r="G38" s="483"/>
      <c r="H38" s="258"/>
      <c r="I38" s="258"/>
      <c r="J38" s="258"/>
      <c r="K38" s="258"/>
      <c r="L38" s="258"/>
      <c r="M38" s="262"/>
      <c r="N38" s="258"/>
      <c r="O38" s="262"/>
      <c r="P38" s="263"/>
      <c r="Q38" s="263"/>
      <c r="R38" s="262"/>
      <c r="S38" s="262"/>
    </row>
    <row r="39" spans="2:19" s="171" customFormat="1" ht="15.75">
      <c r="B39" s="137"/>
      <c r="C39" s="211" t="s">
        <v>297</v>
      </c>
      <c r="D39" s="484">
        <v>14</v>
      </c>
      <c r="E39" s="144"/>
      <c r="F39" s="262"/>
      <c r="G39" s="483"/>
      <c r="H39" s="258"/>
      <c r="I39" s="258"/>
      <c r="J39" s="258"/>
      <c r="K39" s="258"/>
      <c r="L39" s="258"/>
      <c r="M39" s="262"/>
      <c r="N39" s="258"/>
      <c r="O39" s="262"/>
      <c r="P39" s="263"/>
      <c r="Q39" s="263"/>
      <c r="R39" s="262"/>
      <c r="S39" s="262"/>
    </row>
    <row r="40" spans="2:19" s="171" customFormat="1" ht="15.75">
      <c r="B40" s="137"/>
      <c r="C40" s="211" t="s">
        <v>298</v>
      </c>
      <c r="D40" s="484">
        <v>6</v>
      </c>
      <c r="E40" s="144"/>
      <c r="F40" s="262"/>
      <c r="G40" s="483"/>
      <c r="H40" s="258"/>
      <c r="I40" s="258"/>
      <c r="J40" s="258"/>
      <c r="K40" s="258"/>
      <c r="L40" s="258"/>
      <c r="M40" s="262"/>
      <c r="N40" s="258"/>
      <c r="O40" s="262"/>
      <c r="P40" s="263"/>
      <c r="Q40" s="263"/>
      <c r="R40" s="262"/>
      <c r="S40" s="262"/>
    </row>
    <row r="41" spans="2:19" s="171" customFormat="1" ht="15.75">
      <c r="B41" s="137"/>
      <c r="C41" s="211" t="s">
        <v>299</v>
      </c>
      <c r="D41" s="484">
        <v>6</v>
      </c>
      <c r="E41" s="144"/>
      <c r="F41" s="262"/>
      <c r="G41" s="483"/>
      <c r="H41" s="258"/>
      <c r="I41" s="258"/>
      <c r="J41" s="258"/>
      <c r="K41" s="258"/>
      <c r="L41" s="258"/>
      <c r="M41" s="262"/>
      <c r="N41" s="258"/>
      <c r="O41" s="262"/>
      <c r="P41" s="263"/>
      <c r="Q41" s="263"/>
      <c r="R41" s="262"/>
      <c r="S41" s="262"/>
    </row>
    <row r="42" spans="2:19" s="171" customFormat="1" ht="15.75">
      <c r="B42" s="137"/>
      <c r="C42" s="211" t="s">
        <v>300</v>
      </c>
      <c r="D42" s="484">
        <v>2</v>
      </c>
      <c r="E42" s="144"/>
      <c r="F42" s="262"/>
      <c r="G42" s="483"/>
      <c r="H42" s="258"/>
      <c r="I42" s="258"/>
      <c r="J42" s="258"/>
      <c r="K42" s="258"/>
      <c r="L42" s="258"/>
      <c r="M42" s="262"/>
      <c r="N42" s="258"/>
      <c r="O42" s="262"/>
      <c r="P42" s="263"/>
      <c r="Q42" s="263"/>
      <c r="R42" s="262"/>
      <c r="S42" s="262"/>
    </row>
    <row r="43" spans="2:19" s="171" customFormat="1" ht="15.75">
      <c r="B43" s="137"/>
      <c r="C43" s="211" t="s">
        <v>301</v>
      </c>
      <c r="D43" s="484">
        <v>1</v>
      </c>
      <c r="E43" s="144"/>
      <c r="F43" s="262"/>
      <c r="G43" s="483"/>
      <c r="H43" s="258"/>
      <c r="I43" s="258"/>
      <c r="J43" s="258"/>
      <c r="K43" s="258"/>
      <c r="L43" s="258"/>
      <c r="M43" s="262"/>
      <c r="N43" s="258"/>
      <c r="O43" s="262"/>
      <c r="P43" s="263"/>
      <c r="Q43" s="263"/>
      <c r="R43" s="262"/>
      <c r="S43" s="262"/>
    </row>
    <row r="44" spans="2:19" s="171" customFormat="1" ht="15.75">
      <c r="B44" s="137"/>
      <c r="C44" s="211" t="s">
        <v>302</v>
      </c>
      <c r="D44" s="212"/>
      <c r="E44" s="144"/>
      <c r="F44" s="262"/>
      <c r="G44" s="483"/>
      <c r="H44" s="258"/>
      <c r="I44" s="258"/>
      <c r="J44" s="258"/>
      <c r="K44" s="258"/>
      <c r="L44" s="258"/>
      <c r="M44" s="262"/>
      <c r="N44" s="258"/>
      <c r="O44" s="262"/>
      <c r="P44" s="263"/>
      <c r="Q44" s="263"/>
      <c r="R44" s="262"/>
      <c r="S44" s="262"/>
    </row>
    <row r="45" spans="2:19" s="171" customFormat="1" ht="15.75">
      <c r="B45" s="223" t="s">
        <v>303</v>
      </c>
      <c r="C45" s="211"/>
      <c r="D45" s="492"/>
      <c r="E45" s="144"/>
      <c r="F45" s="262"/>
      <c r="G45" s="483"/>
      <c r="H45" s="258"/>
      <c r="I45" s="258"/>
      <c r="J45" s="258"/>
      <c r="K45" s="258"/>
      <c r="L45" s="258"/>
      <c r="M45" s="262"/>
      <c r="N45" s="258"/>
      <c r="O45" s="262"/>
      <c r="P45" s="263"/>
      <c r="Q45" s="263"/>
      <c r="R45" s="262"/>
      <c r="S45" s="262"/>
    </row>
    <row r="46" spans="2:19" s="171" customFormat="1" ht="15.75">
      <c r="B46" s="490"/>
      <c r="C46" s="491" t="s">
        <v>295</v>
      </c>
      <c r="D46" s="484"/>
      <c r="E46" s="144"/>
      <c r="F46" s="262"/>
      <c r="G46" s="483"/>
      <c r="H46" s="258"/>
      <c r="I46" s="258"/>
      <c r="J46" s="258"/>
      <c r="K46" s="258"/>
      <c r="L46" s="258"/>
      <c r="M46" s="262"/>
      <c r="N46" s="258"/>
      <c r="O46" s="262"/>
      <c r="P46" s="263"/>
      <c r="Q46" s="263"/>
      <c r="R46" s="262"/>
      <c r="S46" s="262"/>
    </row>
    <row r="47" spans="2:19" s="171" customFormat="1" ht="15.75">
      <c r="B47" s="490"/>
      <c r="C47" s="491" t="s">
        <v>296</v>
      </c>
      <c r="D47" s="484"/>
      <c r="E47" s="144"/>
      <c r="F47" s="262"/>
      <c r="G47" s="483"/>
      <c r="H47" s="258"/>
      <c r="I47" s="258"/>
      <c r="J47" s="258"/>
      <c r="K47" s="258"/>
      <c r="L47" s="258"/>
      <c r="M47" s="262"/>
      <c r="N47" s="258"/>
      <c r="O47" s="262"/>
      <c r="P47" s="263"/>
      <c r="Q47" s="263"/>
      <c r="R47" s="262"/>
      <c r="S47" s="262"/>
    </row>
    <row r="48" spans="2:19" s="171" customFormat="1" ht="15.75">
      <c r="B48" s="137"/>
      <c r="C48" s="211" t="s">
        <v>304</v>
      </c>
      <c r="D48" s="484">
        <v>10</v>
      </c>
      <c r="E48" s="144"/>
      <c r="F48" s="262"/>
      <c r="G48" s="483"/>
      <c r="H48" s="258"/>
      <c r="I48" s="258"/>
      <c r="J48" s="258"/>
      <c r="K48" s="258"/>
      <c r="L48" s="258"/>
      <c r="M48" s="262"/>
      <c r="N48" s="258"/>
      <c r="O48" s="262"/>
      <c r="P48" s="263"/>
      <c r="Q48" s="263"/>
      <c r="R48" s="262"/>
      <c r="S48" s="262"/>
    </row>
    <row r="49" spans="2:19" s="171" customFormat="1" ht="15.75">
      <c r="B49" s="137"/>
      <c r="C49" s="211" t="s">
        <v>298</v>
      </c>
      <c r="D49" s="484">
        <v>6</v>
      </c>
      <c r="E49" s="144"/>
      <c r="F49" s="262"/>
      <c r="G49" s="483"/>
      <c r="H49" s="258"/>
      <c r="I49" s="258"/>
      <c r="J49" s="258"/>
      <c r="K49" s="258"/>
      <c r="L49" s="258"/>
      <c r="M49" s="262"/>
      <c r="N49" s="258"/>
      <c r="O49" s="262"/>
      <c r="P49" s="263"/>
      <c r="Q49" s="263"/>
      <c r="R49" s="262"/>
      <c r="S49" s="262"/>
    </row>
    <row r="50" spans="2:19" s="171" customFormat="1" ht="15.75">
      <c r="B50" s="137"/>
      <c r="C50" s="211" t="s">
        <v>299</v>
      </c>
      <c r="D50" s="484">
        <v>6</v>
      </c>
      <c r="E50" s="144"/>
      <c r="F50" s="262"/>
      <c r="G50" s="483"/>
      <c r="H50" s="258"/>
      <c r="I50" s="258"/>
      <c r="J50" s="258"/>
      <c r="K50" s="258"/>
      <c r="L50" s="258"/>
      <c r="M50" s="262"/>
      <c r="N50" s="258"/>
      <c r="O50" s="262"/>
      <c r="P50" s="263"/>
      <c r="Q50" s="263"/>
      <c r="R50" s="262"/>
      <c r="S50" s="262"/>
    </row>
    <row r="51" spans="2:19" s="171" customFormat="1" ht="15.75">
      <c r="B51" s="137"/>
      <c r="C51" s="211" t="s">
        <v>300</v>
      </c>
      <c r="D51" s="484">
        <v>6</v>
      </c>
      <c r="E51" s="144"/>
      <c r="F51" s="262"/>
      <c r="G51" s="483"/>
      <c r="H51" s="258"/>
      <c r="I51" s="258"/>
      <c r="J51" s="258"/>
      <c r="K51" s="258"/>
      <c r="L51" s="258"/>
      <c r="M51" s="262"/>
      <c r="N51" s="258"/>
      <c r="O51" s="262"/>
      <c r="P51" s="263"/>
      <c r="Q51" s="263"/>
      <c r="R51" s="262"/>
      <c r="S51" s="262"/>
    </row>
    <row r="52" spans="2:19" s="171" customFormat="1" ht="15.75">
      <c r="B52" s="137"/>
      <c r="C52" s="211" t="s">
        <v>301</v>
      </c>
      <c r="D52" s="484">
        <v>6</v>
      </c>
      <c r="E52" s="144"/>
      <c r="F52" s="262"/>
      <c r="G52" s="483"/>
      <c r="H52" s="258"/>
      <c r="I52" s="258"/>
      <c r="J52" s="258"/>
      <c r="K52" s="258"/>
      <c r="L52" s="258"/>
      <c r="M52" s="262"/>
      <c r="N52" s="258"/>
      <c r="O52" s="262"/>
      <c r="P52" s="263"/>
      <c r="Q52" s="263"/>
      <c r="R52" s="262"/>
      <c r="S52" s="262"/>
    </row>
    <row r="53" spans="2:19" s="171" customFormat="1" ht="15.75">
      <c r="B53" s="137"/>
      <c r="C53" s="211" t="s">
        <v>305</v>
      </c>
      <c r="D53" s="484">
        <v>1</v>
      </c>
      <c r="E53" s="144"/>
      <c r="F53" s="262"/>
      <c r="G53" s="483"/>
      <c r="H53" s="258"/>
      <c r="I53" s="258"/>
      <c r="J53" s="258"/>
      <c r="K53" s="258"/>
      <c r="L53" s="258"/>
      <c r="M53" s="262"/>
      <c r="N53" s="258"/>
      <c r="O53" s="262"/>
      <c r="P53" s="263"/>
      <c r="Q53" s="263"/>
      <c r="R53" s="262"/>
      <c r="S53" s="262"/>
    </row>
    <row r="54" spans="2:19" s="171" customFormat="1" ht="15.75">
      <c r="B54" s="137"/>
      <c r="C54" s="211" t="s">
        <v>306</v>
      </c>
      <c r="D54" s="212">
        <v>6</v>
      </c>
      <c r="E54" s="144"/>
      <c r="F54" s="262"/>
      <c r="G54" s="483"/>
      <c r="H54" s="258"/>
      <c r="I54" s="258"/>
      <c r="J54" s="258"/>
      <c r="K54" s="258"/>
      <c r="L54" s="258"/>
      <c r="M54" s="262"/>
      <c r="N54" s="258"/>
      <c r="O54" s="262"/>
      <c r="P54" s="263"/>
      <c r="Q54" s="263"/>
      <c r="R54" s="262"/>
      <c r="S54" s="262"/>
    </row>
    <row r="55" spans="2:19" s="171" customFormat="1" ht="15.75">
      <c r="B55" s="223" t="s">
        <v>307</v>
      </c>
      <c r="C55" s="211"/>
      <c r="D55" s="492"/>
      <c r="E55" s="144"/>
      <c r="F55" s="262"/>
      <c r="G55" s="483"/>
      <c r="H55" s="258"/>
      <c r="I55" s="258"/>
      <c r="J55" s="258"/>
      <c r="K55" s="258"/>
      <c r="L55" s="258"/>
      <c r="M55" s="262"/>
      <c r="N55" s="258"/>
      <c r="O55" s="262"/>
      <c r="P55" s="263"/>
      <c r="Q55" s="263"/>
      <c r="R55" s="262"/>
      <c r="S55" s="262"/>
    </row>
    <row r="56" spans="2:19" s="171" customFormat="1" ht="15.75">
      <c r="B56" s="493"/>
      <c r="C56" s="491" t="s">
        <v>295</v>
      </c>
      <c r="D56" s="484"/>
      <c r="E56" s="144"/>
      <c r="F56" s="262"/>
      <c r="G56" s="483"/>
      <c r="H56" s="258"/>
      <c r="I56" s="258"/>
      <c r="J56" s="258"/>
      <c r="K56" s="258"/>
      <c r="L56" s="258"/>
      <c r="M56" s="262"/>
      <c r="N56" s="258"/>
      <c r="O56" s="262"/>
      <c r="P56" s="263"/>
      <c r="Q56" s="263"/>
      <c r="R56" s="262"/>
      <c r="S56" s="262"/>
    </row>
    <row r="57" spans="2:19" s="171" customFormat="1" ht="15.75">
      <c r="B57" s="493"/>
      <c r="C57" s="491" t="s">
        <v>296</v>
      </c>
      <c r="D57" s="484"/>
      <c r="E57" s="144"/>
      <c r="F57" s="262"/>
      <c r="G57" s="483"/>
      <c r="H57" s="258"/>
      <c r="I57" s="258"/>
      <c r="J57" s="258"/>
      <c r="K57" s="258"/>
      <c r="L57" s="258"/>
      <c r="M57" s="262"/>
      <c r="N57" s="258"/>
      <c r="O57" s="262"/>
      <c r="P57" s="263"/>
      <c r="Q57" s="263"/>
      <c r="R57" s="262"/>
      <c r="S57" s="262"/>
    </row>
    <row r="58" spans="2:19" s="171" customFormat="1" ht="15.75">
      <c r="B58" s="494"/>
      <c r="C58" s="211" t="s">
        <v>304</v>
      </c>
      <c r="D58" s="484">
        <v>14</v>
      </c>
      <c r="E58" s="144"/>
      <c r="F58" s="262"/>
      <c r="G58" s="483"/>
      <c r="H58" s="258"/>
      <c r="I58" s="258"/>
      <c r="J58" s="258"/>
      <c r="K58" s="258"/>
      <c r="L58" s="258"/>
      <c r="M58" s="262"/>
      <c r="N58" s="258"/>
      <c r="O58" s="262"/>
      <c r="P58" s="263"/>
      <c r="Q58" s="263"/>
      <c r="R58" s="262"/>
      <c r="S58" s="262"/>
    </row>
    <row r="59" spans="2:19" s="171" customFormat="1" ht="15.75">
      <c r="B59" s="137"/>
      <c r="C59" s="211" t="s">
        <v>298</v>
      </c>
      <c r="D59" s="484">
        <v>6</v>
      </c>
      <c r="E59" s="144"/>
      <c r="F59" s="262"/>
      <c r="G59" s="483"/>
      <c r="H59" s="258"/>
      <c r="I59" s="258"/>
      <c r="J59" s="258"/>
      <c r="K59" s="258"/>
      <c r="L59" s="258"/>
      <c r="M59" s="262"/>
      <c r="N59" s="258"/>
      <c r="O59" s="262"/>
      <c r="P59" s="263"/>
      <c r="Q59" s="263"/>
      <c r="R59" s="262"/>
      <c r="S59" s="262"/>
    </row>
    <row r="60" spans="2:19" s="171" customFormat="1" ht="15.75">
      <c r="B60" s="137"/>
      <c r="C60" s="211" t="s">
        <v>299</v>
      </c>
      <c r="D60" s="484">
        <v>6</v>
      </c>
      <c r="E60" s="144"/>
      <c r="F60" s="262"/>
      <c r="G60" s="483"/>
      <c r="H60" s="258"/>
      <c r="I60" s="258"/>
      <c r="J60" s="258"/>
      <c r="K60" s="258"/>
      <c r="L60" s="258"/>
      <c r="M60" s="262"/>
      <c r="N60" s="258"/>
      <c r="O60" s="262"/>
      <c r="P60" s="263"/>
      <c r="Q60" s="263"/>
      <c r="R60" s="262"/>
      <c r="S60" s="262"/>
    </row>
    <row r="61" spans="2:19" s="171" customFormat="1" ht="15.75">
      <c r="B61" s="137"/>
      <c r="C61" s="211" t="s">
        <v>300</v>
      </c>
      <c r="D61" s="484">
        <v>7</v>
      </c>
      <c r="E61" s="144"/>
      <c r="F61" s="262"/>
      <c r="G61" s="483"/>
      <c r="H61" s="258"/>
      <c r="I61" s="258"/>
      <c r="J61" s="258"/>
      <c r="K61" s="258"/>
      <c r="L61" s="258"/>
      <c r="M61" s="262"/>
      <c r="N61" s="258"/>
      <c r="O61" s="262"/>
      <c r="P61" s="263"/>
      <c r="Q61" s="263"/>
      <c r="R61" s="262"/>
      <c r="S61" s="262"/>
    </row>
    <row r="62" spans="2:19" s="171" customFormat="1" ht="15.75">
      <c r="B62" s="137"/>
      <c r="C62" s="211" t="s">
        <v>301</v>
      </c>
      <c r="D62" s="484">
        <v>7</v>
      </c>
      <c r="E62" s="144"/>
      <c r="F62" s="262"/>
      <c r="G62" s="483"/>
      <c r="H62" s="258"/>
      <c r="I62" s="258"/>
      <c r="J62" s="258"/>
      <c r="K62" s="258"/>
      <c r="L62" s="258"/>
      <c r="M62" s="262"/>
      <c r="N62" s="258"/>
      <c r="O62" s="262"/>
      <c r="P62" s="263"/>
      <c r="Q62" s="263"/>
      <c r="R62" s="262"/>
      <c r="S62" s="262"/>
    </row>
    <row r="63" spans="2:19" s="171" customFormat="1" ht="15.75">
      <c r="B63" s="137"/>
      <c r="C63" s="211" t="s">
        <v>308</v>
      </c>
      <c r="D63" s="212">
        <v>1</v>
      </c>
      <c r="E63" s="144"/>
      <c r="F63" s="262"/>
      <c r="G63" s="483"/>
      <c r="H63" s="258"/>
      <c r="I63" s="258"/>
      <c r="J63" s="258"/>
      <c r="K63" s="258"/>
      <c r="L63" s="258"/>
      <c r="M63" s="262"/>
      <c r="N63" s="258"/>
      <c r="O63" s="262"/>
      <c r="P63" s="263"/>
      <c r="Q63" s="263"/>
      <c r="R63" s="262"/>
      <c r="S63" s="262"/>
    </row>
    <row r="64" spans="2:19" s="171" customFormat="1" ht="15.75">
      <c r="B64" s="495" t="s">
        <v>309</v>
      </c>
      <c r="C64" s="496"/>
      <c r="D64" s="497"/>
      <c r="E64" s="498"/>
      <c r="F64" s="507">
        <f>SUM(F23:F63)</f>
        <v>0</v>
      </c>
      <c r="G64" s="507">
        <f aca="true" t="shared" si="0" ref="G64:L64">SUM(G23:G63)</f>
        <v>25</v>
      </c>
      <c r="H64" s="499">
        <f t="shared" si="0"/>
        <v>400</v>
      </c>
      <c r="I64" s="499">
        <f t="shared" si="0"/>
        <v>2.25</v>
      </c>
      <c r="J64" s="499">
        <f t="shared" si="0"/>
        <v>4.5</v>
      </c>
      <c r="K64" s="499">
        <f t="shared" si="0"/>
        <v>0</v>
      </c>
      <c r="L64" s="499">
        <f t="shared" si="0"/>
        <v>0</v>
      </c>
      <c r="M64" s="500"/>
      <c r="N64" s="588"/>
      <c r="O64" s="262"/>
      <c r="P64" s="177"/>
      <c r="Q64" s="177"/>
      <c r="R64" s="262"/>
      <c r="S64" s="262"/>
    </row>
    <row r="65" spans="1:19" s="161" customFormat="1" ht="15">
      <c r="A65" s="293"/>
      <c r="B65" s="262"/>
      <c r="C65" s="501"/>
      <c r="D65" s="502"/>
      <c r="E65" s="502"/>
      <c r="F65" s="503"/>
      <c r="G65" s="504"/>
      <c r="H65" s="505"/>
      <c r="I65" s="505"/>
      <c r="J65" s="505"/>
      <c r="K65" s="505"/>
      <c r="L65" s="505"/>
      <c r="M65" s="506"/>
      <c r="N65" s="505"/>
      <c r="O65" s="299"/>
      <c r="P65" s="501"/>
      <c r="Q65" s="263"/>
      <c r="R65" s="297"/>
      <c r="S65" s="297"/>
    </row>
    <row r="66" spans="2:18" s="95" customFormat="1" ht="27.75">
      <c r="B66" s="105" t="s">
        <v>310</v>
      </c>
      <c r="C66" s="106"/>
      <c r="D66" s="107"/>
      <c r="E66" s="107"/>
      <c r="F66" s="108"/>
      <c r="G66" s="108"/>
      <c r="H66" s="109"/>
      <c r="I66" s="109"/>
      <c r="J66" s="109"/>
      <c r="K66" s="109"/>
      <c r="L66" s="109"/>
      <c r="M66" s="109"/>
      <c r="N66" s="109"/>
      <c r="O66" s="109"/>
      <c r="P66" s="110"/>
      <c r="Q66" s="120"/>
      <c r="R66" s="109"/>
    </row>
    <row r="67" spans="2:19" s="171" customFormat="1" ht="48">
      <c r="B67" s="254"/>
      <c r="C67" s="255"/>
      <c r="D67" s="256"/>
      <c r="E67" s="256"/>
      <c r="F67" s="257"/>
      <c r="G67" s="257"/>
      <c r="H67" s="258"/>
      <c r="I67" s="258"/>
      <c r="J67" s="258"/>
      <c r="K67" s="258"/>
      <c r="L67" s="258"/>
      <c r="M67" s="258"/>
      <c r="N67" s="258"/>
      <c r="O67" s="259"/>
      <c r="P67" s="260" t="s">
        <v>311</v>
      </c>
      <c r="Q67" s="261"/>
      <c r="R67" s="258"/>
      <c r="S67" s="262"/>
    </row>
    <row r="68" spans="2:19" s="171" customFormat="1" ht="48">
      <c r="B68" s="254"/>
      <c r="C68" s="255"/>
      <c r="D68" s="256"/>
      <c r="E68" s="256"/>
      <c r="F68" s="257"/>
      <c r="G68" s="257"/>
      <c r="H68" s="258"/>
      <c r="I68" s="258"/>
      <c r="J68" s="258"/>
      <c r="K68" s="258"/>
      <c r="L68" s="258"/>
      <c r="M68" s="258"/>
      <c r="N68" s="258"/>
      <c r="O68" s="259"/>
      <c r="P68" s="260" t="s">
        <v>312</v>
      </c>
      <c r="Q68" s="261"/>
      <c r="R68" s="258"/>
      <c r="S68" s="262"/>
    </row>
    <row r="69" spans="2:19" s="171" customFormat="1" ht="196.5">
      <c r="B69" s="254"/>
      <c r="C69" s="255"/>
      <c r="D69" s="256"/>
      <c r="E69" s="256"/>
      <c r="F69" s="257"/>
      <c r="G69" s="257"/>
      <c r="H69" s="258"/>
      <c r="I69" s="258"/>
      <c r="J69" s="258"/>
      <c r="K69" s="258"/>
      <c r="L69" s="258"/>
      <c r="M69" s="258"/>
      <c r="N69" s="258"/>
      <c r="O69" s="259"/>
      <c r="P69" s="261" t="s">
        <v>432</v>
      </c>
      <c r="Q69" s="263" t="s">
        <v>313</v>
      </c>
      <c r="R69" s="258"/>
      <c r="S69" s="262"/>
    </row>
    <row r="70" spans="2:19" s="171" customFormat="1" ht="136.5">
      <c r="B70" s="254"/>
      <c r="C70" s="255"/>
      <c r="D70" s="256"/>
      <c r="E70" s="256"/>
      <c r="F70" s="257"/>
      <c r="G70" s="257"/>
      <c r="H70" s="258"/>
      <c r="I70" s="258"/>
      <c r="J70" s="258"/>
      <c r="K70" s="258"/>
      <c r="L70" s="258"/>
      <c r="M70" s="258"/>
      <c r="N70" s="258"/>
      <c r="O70" s="259"/>
      <c r="P70" s="264" t="s">
        <v>247</v>
      </c>
      <c r="Q70" s="263" t="s">
        <v>314</v>
      </c>
      <c r="R70" s="258"/>
      <c r="S70" s="262"/>
    </row>
    <row r="71" spans="2:19" s="171" customFormat="1" ht="121.5">
      <c r="B71" s="254"/>
      <c r="C71" s="255"/>
      <c r="D71" s="256"/>
      <c r="E71" s="256"/>
      <c r="F71" s="257"/>
      <c r="G71" s="257"/>
      <c r="H71" s="258"/>
      <c r="I71" s="258"/>
      <c r="J71" s="258"/>
      <c r="K71" s="258"/>
      <c r="L71" s="258"/>
      <c r="M71" s="258"/>
      <c r="N71" s="258"/>
      <c r="O71" s="259"/>
      <c r="P71" s="261"/>
      <c r="Q71" s="263" t="s">
        <v>315</v>
      </c>
      <c r="R71" s="258"/>
      <c r="S71" s="262"/>
    </row>
    <row r="72" spans="2:19" s="171" customFormat="1" ht="20.25">
      <c r="B72" s="254"/>
      <c r="C72" s="255"/>
      <c r="D72" s="256"/>
      <c r="E72" s="256"/>
      <c r="F72" s="257"/>
      <c r="G72" s="257"/>
      <c r="H72" s="258"/>
      <c r="I72" s="258"/>
      <c r="J72" s="258"/>
      <c r="K72" s="258"/>
      <c r="L72" s="258"/>
      <c r="M72" s="258"/>
      <c r="N72" s="258"/>
      <c r="O72" s="259"/>
      <c r="P72" s="634" t="s">
        <v>316</v>
      </c>
      <c r="Q72" s="635"/>
      <c r="R72" s="263"/>
      <c r="S72" s="263"/>
    </row>
    <row r="73" spans="2:19" s="171" customFormat="1" ht="20.25">
      <c r="B73" s="254" t="s">
        <v>317</v>
      </c>
      <c r="C73" s="263"/>
      <c r="D73" s="265"/>
      <c r="E73" s="256"/>
      <c r="F73" s="266"/>
      <c r="G73" s="267"/>
      <c r="H73" s="258"/>
      <c r="I73" s="258"/>
      <c r="J73" s="258"/>
      <c r="K73" s="258"/>
      <c r="L73" s="258"/>
      <c r="M73" s="258"/>
      <c r="N73" s="258"/>
      <c r="O73" s="259"/>
      <c r="P73" s="261"/>
      <c r="Q73" s="261"/>
      <c r="R73" s="258"/>
      <c r="S73" s="262"/>
    </row>
    <row r="74" spans="2:19" s="171" customFormat="1" ht="46.5">
      <c r="B74" s="268"/>
      <c r="C74" s="269" t="s">
        <v>318</v>
      </c>
      <c r="D74" s="265"/>
      <c r="E74" s="256"/>
      <c r="F74" s="266"/>
      <c r="G74" s="262"/>
      <c r="H74" s="258"/>
      <c r="I74" s="258"/>
      <c r="J74" s="258"/>
      <c r="K74" s="270"/>
      <c r="L74" s="271">
        <v>1.2</v>
      </c>
      <c r="M74" s="258"/>
      <c r="N74" s="258"/>
      <c r="O74" s="259"/>
      <c r="P74" s="263" t="s">
        <v>427</v>
      </c>
      <c r="Q74" s="263"/>
      <c r="R74" s="262"/>
      <c r="S74" s="262"/>
    </row>
    <row r="75" spans="2:19" s="171" customFormat="1" ht="46.5">
      <c r="B75" s="272"/>
      <c r="C75" s="269" t="s">
        <v>319</v>
      </c>
      <c r="D75" s="265"/>
      <c r="E75" s="256"/>
      <c r="F75" s="266"/>
      <c r="G75" s="262"/>
      <c r="H75" s="258"/>
      <c r="I75" s="258"/>
      <c r="J75" s="258"/>
      <c r="K75" s="270"/>
      <c r="L75" s="271">
        <v>1.2</v>
      </c>
      <c r="M75" s="258"/>
      <c r="N75" s="258"/>
      <c r="O75" s="259"/>
      <c r="P75" s="263" t="s">
        <v>427</v>
      </c>
      <c r="Q75" s="263"/>
      <c r="R75" s="262"/>
      <c r="S75" s="262"/>
    </row>
    <row r="76" spans="2:19" s="171" customFormat="1" ht="46.5">
      <c r="B76" s="272"/>
      <c r="C76" s="269" t="s">
        <v>428</v>
      </c>
      <c r="D76" s="265"/>
      <c r="E76" s="256"/>
      <c r="F76" s="266"/>
      <c r="G76" s="262"/>
      <c r="H76" s="258"/>
      <c r="I76" s="258"/>
      <c r="J76" s="258"/>
      <c r="K76" s="270"/>
      <c r="L76" s="271">
        <v>1.2</v>
      </c>
      <c r="M76" s="258"/>
      <c r="N76" s="258"/>
      <c r="O76" s="259"/>
      <c r="P76" s="263" t="s">
        <v>427</v>
      </c>
      <c r="Q76" s="263"/>
      <c r="R76" s="262"/>
      <c r="S76" s="262"/>
    </row>
    <row r="77" spans="2:19" s="171" customFormat="1" ht="46.5">
      <c r="B77" s="272"/>
      <c r="C77" s="269" t="s">
        <v>320</v>
      </c>
      <c r="D77" s="265"/>
      <c r="E77" s="256"/>
      <c r="F77" s="266"/>
      <c r="G77" s="262"/>
      <c r="H77" s="258"/>
      <c r="I77" s="258"/>
      <c r="J77" s="258"/>
      <c r="K77" s="271">
        <v>1</v>
      </c>
      <c r="L77" s="270"/>
      <c r="M77" s="273"/>
      <c r="N77" s="258"/>
      <c r="O77" s="259"/>
      <c r="P77" s="263" t="s">
        <v>429</v>
      </c>
      <c r="Q77" s="263"/>
      <c r="R77" s="262"/>
      <c r="S77" s="262"/>
    </row>
    <row r="78" spans="2:19" s="171" customFormat="1" ht="46.5">
      <c r="B78" s="272"/>
      <c r="C78" s="269" t="s">
        <v>248</v>
      </c>
      <c r="D78" s="265"/>
      <c r="E78" s="256"/>
      <c r="F78" s="266"/>
      <c r="G78" s="262"/>
      <c r="H78" s="258"/>
      <c r="I78" s="258"/>
      <c r="J78" s="258"/>
      <c r="K78" s="271">
        <v>1</v>
      </c>
      <c r="L78" s="270"/>
      <c r="M78" s="273"/>
      <c r="N78" s="258"/>
      <c r="O78" s="259"/>
      <c r="P78" s="263" t="s">
        <v>429</v>
      </c>
      <c r="Q78" s="263"/>
      <c r="R78" s="262"/>
      <c r="S78" s="262"/>
    </row>
    <row r="79" spans="2:19" s="171" customFormat="1" ht="46.5">
      <c r="B79" s="272"/>
      <c r="C79" s="269" t="s">
        <v>430</v>
      </c>
      <c r="D79" s="265"/>
      <c r="E79" s="256"/>
      <c r="F79" s="266"/>
      <c r="G79" s="262"/>
      <c r="H79" s="258"/>
      <c r="I79" s="258"/>
      <c r="J79" s="270"/>
      <c r="K79" s="271">
        <v>1</v>
      </c>
      <c r="L79" s="270"/>
      <c r="M79" s="271"/>
      <c r="N79" s="270"/>
      <c r="O79" s="259"/>
      <c r="P79" s="263" t="s">
        <v>429</v>
      </c>
      <c r="Q79" s="263"/>
      <c r="R79" s="262"/>
      <c r="S79" s="262"/>
    </row>
    <row r="80" spans="2:19" s="171" customFormat="1" ht="46.5">
      <c r="B80" s="272"/>
      <c r="C80" s="269" t="s">
        <v>249</v>
      </c>
      <c r="D80" s="265">
        <f>362/2</f>
        <v>181</v>
      </c>
      <c r="E80" s="256"/>
      <c r="F80" s="266"/>
      <c r="G80" s="262"/>
      <c r="I80" s="258"/>
      <c r="J80" s="271">
        <v>1.5</v>
      </c>
      <c r="L80" s="271">
        <v>1</v>
      </c>
      <c r="M80" s="270"/>
      <c r="N80" s="270"/>
      <c r="O80" s="259"/>
      <c r="P80" s="263" t="s">
        <v>429</v>
      </c>
      <c r="Q80" s="263"/>
      <c r="R80" s="262"/>
      <c r="S80" s="262"/>
    </row>
    <row r="81" spans="2:19" s="171" customFormat="1" ht="46.5">
      <c r="B81" s="272"/>
      <c r="C81" s="269" t="s">
        <v>250</v>
      </c>
      <c r="D81" s="265">
        <v>362</v>
      </c>
      <c r="E81" s="256"/>
      <c r="F81" s="266"/>
      <c r="G81" s="262"/>
      <c r="I81" s="258"/>
      <c r="J81" s="271">
        <v>1.5</v>
      </c>
      <c r="L81" s="271">
        <v>1</v>
      </c>
      <c r="M81" s="270"/>
      <c r="N81" s="270"/>
      <c r="O81" s="259"/>
      <c r="P81" s="263" t="s">
        <v>429</v>
      </c>
      <c r="Q81" s="263"/>
      <c r="R81" s="262"/>
      <c r="S81" s="262"/>
    </row>
    <row r="82" spans="2:19" s="171" customFormat="1" ht="46.5">
      <c r="B82" s="274"/>
      <c r="C82" s="269" t="s">
        <v>431</v>
      </c>
      <c r="D82" s="265">
        <f>362/2</f>
        <v>181</v>
      </c>
      <c r="E82" s="256"/>
      <c r="F82" s="266"/>
      <c r="G82" s="262"/>
      <c r="I82" s="258"/>
      <c r="J82" s="271">
        <v>1.5</v>
      </c>
      <c r="L82" s="271">
        <v>1</v>
      </c>
      <c r="M82" s="270"/>
      <c r="N82" s="270"/>
      <c r="O82" s="259"/>
      <c r="P82" s="263" t="s">
        <v>429</v>
      </c>
      <c r="Q82" s="263"/>
      <c r="R82" s="262"/>
      <c r="S82" s="262"/>
    </row>
    <row r="83" spans="2:19" s="171" customFormat="1" ht="20.25">
      <c r="B83" s="274"/>
      <c r="C83" s="269" t="s">
        <v>251</v>
      </c>
      <c r="D83" s="265">
        <f>362/2</f>
        <v>181</v>
      </c>
      <c r="E83" s="256"/>
      <c r="F83" s="257">
        <f>36/2</f>
        <v>18</v>
      </c>
      <c r="G83" s="262"/>
      <c r="H83" s="258"/>
      <c r="I83" s="258"/>
      <c r="J83" s="258"/>
      <c r="K83" s="258"/>
      <c r="L83" s="258"/>
      <c r="M83" s="258"/>
      <c r="N83" s="258"/>
      <c r="O83" s="259"/>
      <c r="P83" s="263" t="s">
        <v>252</v>
      </c>
      <c r="Q83" s="263"/>
      <c r="R83" s="262"/>
      <c r="S83" s="262"/>
    </row>
    <row r="84" spans="2:19" s="171" customFormat="1" ht="20.25">
      <c r="B84" s="274"/>
      <c r="C84" s="269" t="s">
        <v>253</v>
      </c>
      <c r="D84" s="265">
        <v>362</v>
      </c>
      <c r="E84" s="256"/>
      <c r="F84" s="257">
        <v>36</v>
      </c>
      <c r="G84" s="262"/>
      <c r="H84" s="258"/>
      <c r="I84" s="258"/>
      <c r="J84" s="258"/>
      <c r="K84" s="258"/>
      <c r="L84" s="258"/>
      <c r="M84" s="258"/>
      <c r="N84" s="258"/>
      <c r="O84" s="259"/>
      <c r="P84" s="263" t="s">
        <v>252</v>
      </c>
      <c r="Q84" s="263"/>
      <c r="R84" s="262"/>
      <c r="S84" s="262"/>
    </row>
    <row r="85" spans="2:19" s="171" customFormat="1" ht="20.25">
      <c r="B85" s="274"/>
      <c r="C85" s="269" t="s">
        <v>254</v>
      </c>
      <c r="D85" s="265">
        <f>362/2</f>
        <v>181</v>
      </c>
      <c r="E85" s="256"/>
      <c r="F85" s="257">
        <f>+F84/2</f>
        <v>18</v>
      </c>
      <c r="G85" s="262"/>
      <c r="H85" s="258"/>
      <c r="I85" s="258"/>
      <c r="J85" s="258"/>
      <c r="K85" s="258"/>
      <c r="L85" s="258"/>
      <c r="M85" s="258"/>
      <c r="N85" s="258"/>
      <c r="O85" s="259"/>
      <c r="P85" s="263" t="s">
        <v>252</v>
      </c>
      <c r="Q85" s="263"/>
      <c r="R85" s="262"/>
      <c r="S85" s="262"/>
    </row>
    <row r="86" spans="2:19" s="171" customFormat="1" ht="20.25">
      <c r="B86" s="274"/>
      <c r="C86" s="255"/>
      <c r="D86" s="275"/>
      <c r="E86" s="275"/>
      <c r="F86" s="276"/>
      <c r="G86" s="276"/>
      <c r="H86" s="258"/>
      <c r="I86" s="258"/>
      <c r="J86" s="258"/>
      <c r="K86" s="258"/>
      <c r="L86" s="258"/>
      <c r="M86" s="258"/>
      <c r="N86" s="258"/>
      <c r="O86" s="259"/>
      <c r="P86" s="260"/>
      <c r="Q86" s="263"/>
      <c r="R86" s="262"/>
      <c r="S86" s="262"/>
    </row>
    <row r="87" spans="2:19" s="171" customFormat="1" ht="20.25">
      <c r="B87" s="254" t="s">
        <v>255</v>
      </c>
      <c r="C87" s="277"/>
      <c r="D87" s="278"/>
      <c r="E87" s="256"/>
      <c r="F87" s="257"/>
      <c r="G87" s="279"/>
      <c r="H87" s="258"/>
      <c r="I87" s="258"/>
      <c r="J87" s="258"/>
      <c r="K87" s="258"/>
      <c r="L87" s="258"/>
      <c r="M87" s="258"/>
      <c r="N87" s="258"/>
      <c r="O87" s="259"/>
      <c r="P87" s="260"/>
      <c r="Q87" s="263"/>
      <c r="R87" s="262"/>
      <c r="S87" s="262"/>
    </row>
    <row r="88" spans="2:19" s="171" customFormat="1" ht="15.75">
      <c r="B88" s="254"/>
      <c r="C88" s="280" t="s">
        <v>440</v>
      </c>
      <c r="D88" s="278">
        <v>35</v>
      </c>
      <c r="E88" s="256"/>
      <c r="F88" s="262"/>
      <c r="G88" s="267"/>
      <c r="H88" s="258"/>
      <c r="I88" s="258"/>
      <c r="J88" s="258"/>
      <c r="K88" s="258"/>
      <c r="L88" s="258"/>
      <c r="M88" s="258"/>
      <c r="N88" s="258"/>
      <c r="O88" s="262"/>
      <c r="P88" s="260"/>
      <c r="Q88" s="263"/>
      <c r="R88" s="262"/>
      <c r="S88" s="262"/>
    </row>
    <row r="89" spans="2:19" s="171" customFormat="1" ht="15.75">
      <c r="B89" s="254"/>
      <c r="C89" s="269" t="s">
        <v>441</v>
      </c>
      <c r="D89" s="278">
        <v>7</v>
      </c>
      <c r="E89" s="256"/>
      <c r="F89" s="262"/>
      <c r="G89" s="267"/>
      <c r="H89" s="258"/>
      <c r="I89" s="258"/>
      <c r="J89" s="258"/>
      <c r="K89" s="258"/>
      <c r="L89" s="258"/>
      <c r="M89" s="258"/>
      <c r="N89" s="258"/>
      <c r="O89" s="262"/>
      <c r="P89" s="260"/>
      <c r="Q89" s="263"/>
      <c r="R89" s="262"/>
      <c r="S89" s="262"/>
    </row>
    <row r="90" spans="2:19" s="171" customFormat="1" ht="15.75">
      <c r="B90" s="254"/>
      <c r="C90" s="269" t="s">
        <v>442</v>
      </c>
      <c r="D90" s="278">
        <v>1</v>
      </c>
      <c r="E90" s="256"/>
      <c r="F90" s="262"/>
      <c r="G90" s="267"/>
      <c r="H90" s="258"/>
      <c r="I90" s="258"/>
      <c r="J90" s="258"/>
      <c r="K90" s="258"/>
      <c r="L90" s="258"/>
      <c r="M90" s="258"/>
      <c r="N90" s="258"/>
      <c r="O90" s="262"/>
      <c r="P90" s="260"/>
      <c r="Q90" s="263"/>
      <c r="R90" s="262"/>
      <c r="S90" s="262"/>
    </row>
    <row r="91" spans="2:19" s="171" customFormat="1" ht="15.75">
      <c r="B91" s="254"/>
      <c r="C91" s="269" t="s">
        <v>443</v>
      </c>
      <c r="D91" s="278">
        <v>3</v>
      </c>
      <c r="E91" s="256"/>
      <c r="F91" s="262"/>
      <c r="G91" s="267"/>
      <c r="H91" s="258"/>
      <c r="I91" s="258"/>
      <c r="J91" s="258"/>
      <c r="K91" s="258"/>
      <c r="L91" s="258"/>
      <c r="M91" s="258"/>
      <c r="N91" s="258"/>
      <c r="O91" s="262"/>
      <c r="P91" s="260"/>
      <c r="Q91" s="263"/>
      <c r="R91" s="262"/>
      <c r="S91" s="262"/>
    </row>
    <row r="92" spans="2:19" s="171" customFormat="1" ht="15.75">
      <c r="B92" s="254"/>
      <c r="C92" s="269" t="s">
        <v>444</v>
      </c>
      <c r="D92" s="278">
        <v>14</v>
      </c>
      <c r="E92" s="256"/>
      <c r="F92" s="262"/>
      <c r="G92" s="267"/>
      <c r="H92" s="258"/>
      <c r="I92" s="258"/>
      <c r="J92" s="258"/>
      <c r="K92" s="258"/>
      <c r="L92" s="258"/>
      <c r="M92" s="258"/>
      <c r="N92" s="258"/>
      <c r="O92" s="262"/>
      <c r="P92" s="260"/>
      <c r="Q92" s="263"/>
      <c r="R92" s="262"/>
      <c r="S92" s="262"/>
    </row>
    <row r="93" spans="2:19" s="171" customFormat="1" ht="15.75">
      <c r="B93" s="254"/>
      <c r="C93" s="269" t="s">
        <v>445</v>
      </c>
      <c r="D93" s="278">
        <v>3</v>
      </c>
      <c r="E93" s="256"/>
      <c r="F93" s="262"/>
      <c r="G93" s="267"/>
      <c r="H93" s="258"/>
      <c r="I93" s="258"/>
      <c r="J93" s="258"/>
      <c r="K93" s="258"/>
      <c r="L93" s="258"/>
      <c r="M93" s="258"/>
      <c r="N93" s="258"/>
      <c r="O93" s="262"/>
      <c r="P93" s="260"/>
      <c r="Q93" s="263"/>
      <c r="R93" s="262"/>
      <c r="S93" s="262"/>
    </row>
    <row r="94" spans="2:19" s="171" customFormat="1" ht="15.75">
      <c r="B94" s="254"/>
      <c r="C94" s="269" t="s">
        <v>446</v>
      </c>
      <c r="D94" s="278">
        <v>4</v>
      </c>
      <c r="E94" s="256"/>
      <c r="F94" s="262"/>
      <c r="G94" s="267"/>
      <c r="H94" s="258"/>
      <c r="I94" s="258"/>
      <c r="J94" s="258"/>
      <c r="K94" s="258"/>
      <c r="L94" s="258"/>
      <c r="M94" s="258"/>
      <c r="N94" s="258"/>
      <c r="O94" s="262"/>
      <c r="P94" s="260"/>
      <c r="Q94" s="263"/>
      <c r="R94" s="262"/>
      <c r="S94" s="262"/>
    </row>
    <row r="95" spans="2:19" s="171" customFormat="1" ht="15.75">
      <c r="B95" s="254"/>
      <c r="C95" s="269" t="s">
        <v>447</v>
      </c>
      <c r="D95" s="278">
        <v>5</v>
      </c>
      <c r="E95" s="256"/>
      <c r="F95" s="262"/>
      <c r="G95" s="267"/>
      <c r="H95" s="258"/>
      <c r="I95" s="258"/>
      <c r="J95" s="258"/>
      <c r="K95" s="258"/>
      <c r="L95" s="258"/>
      <c r="M95" s="258"/>
      <c r="N95" s="258"/>
      <c r="O95" s="262"/>
      <c r="P95" s="260"/>
      <c r="Q95" s="263"/>
      <c r="R95" s="262"/>
      <c r="S95" s="262"/>
    </row>
    <row r="96" spans="2:19" s="171" customFormat="1" ht="15.75">
      <c r="B96" s="254"/>
      <c r="C96" s="269" t="s">
        <v>256</v>
      </c>
      <c r="D96" s="278">
        <v>2</v>
      </c>
      <c r="E96" s="256"/>
      <c r="F96" s="262"/>
      <c r="G96" s="267"/>
      <c r="H96" s="258"/>
      <c r="I96" s="258"/>
      <c r="J96" s="258"/>
      <c r="K96" s="258"/>
      <c r="L96" s="258"/>
      <c r="M96" s="258"/>
      <c r="N96" s="258"/>
      <c r="O96" s="262"/>
      <c r="P96" s="260"/>
      <c r="Q96" s="263"/>
      <c r="R96" s="262"/>
      <c r="S96" s="262"/>
    </row>
    <row r="97" spans="2:19" s="171" customFormat="1" ht="15.75">
      <c r="B97" s="254"/>
      <c r="C97" s="269" t="s">
        <v>257</v>
      </c>
      <c r="D97" s="278">
        <v>15</v>
      </c>
      <c r="E97" s="256"/>
      <c r="F97" s="262"/>
      <c r="G97" s="267"/>
      <c r="H97" s="258"/>
      <c r="I97" s="258"/>
      <c r="J97" s="258"/>
      <c r="K97" s="258"/>
      <c r="L97" s="258">
        <f aca="true" t="shared" si="1" ref="L97:L106">8*M97*D97</f>
        <v>300</v>
      </c>
      <c r="M97" s="273">
        <v>2.5</v>
      </c>
      <c r="N97" s="258"/>
      <c r="O97" s="262"/>
      <c r="P97" s="260"/>
      <c r="Q97" s="263"/>
      <c r="R97" s="262"/>
      <c r="S97" s="262"/>
    </row>
    <row r="98" spans="2:19" s="171" customFormat="1" ht="60.75">
      <c r="B98" s="254"/>
      <c r="C98" s="269" t="s">
        <v>258</v>
      </c>
      <c r="D98" s="278">
        <v>16</v>
      </c>
      <c r="E98" s="256"/>
      <c r="F98" s="258">
        <v>2</v>
      </c>
      <c r="G98" s="267"/>
      <c r="H98" s="258"/>
      <c r="I98" s="258"/>
      <c r="J98" s="258"/>
      <c r="K98" s="258"/>
      <c r="L98" s="258">
        <f t="shared" si="1"/>
        <v>320</v>
      </c>
      <c r="M98" s="273">
        <v>2.5</v>
      </c>
      <c r="N98" s="258"/>
      <c r="O98" s="262"/>
      <c r="P98" s="263" t="s">
        <v>239</v>
      </c>
      <c r="Q98" s="260" t="s">
        <v>240</v>
      </c>
      <c r="S98" s="262"/>
    </row>
    <row r="99" spans="2:19" s="171" customFormat="1" ht="110.25">
      <c r="B99" s="254"/>
      <c r="C99" s="269" t="s">
        <v>260</v>
      </c>
      <c r="D99" s="278">
        <v>5</v>
      </c>
      <c r="E99" s="256"/>
      <c r="F99" s="258"/>
      <c r="G99" s="267"/>
      <c r="H99" s="258"/>
      <c r="I99" s="258"/>
      <c r="J99" s="258"/>
      <c r="K99" s="258"/>
      <c r="L99" s="258">
        <f t="shared" si="1"/>
        <v>100</v>
      </c>
      <c r="M99" s="273">
        <v>2.5</v>
      </c>
      <c r="N99" s="258"/>
      <c r="O99" s="262"/>
      <c r="P99" s="263" t="s">
        <v>259</v>
      </c>
      <c r="Q99" s="260" t="s">
        <v>184</v>
      </c>
      <c r="R99" s="262"/>
      <c r="S99" s="262"/>
    </row>
    <row r="100" spans="2:19" s="171" customFormat="1" ht="47.25">
      <c r="B100" s="254"/>
      <c r="C100" s="281" t="s">
        <v>261</v>
      </c>
      <c r="D100" s="282">
        <v>5</v>
      </c>
      <c r="E100" s="283"/>
      <c r="F100" s="284">
        <v>4</v>
      </c>
      <c r="G100" s="267"/>
      <c r="H100" s="284"/>
      <c r="I100" s="284"/>
      <c r="J100" s="284"/>
      <c r="K100" s="284"/>
      <c r="L100" s="258">
        <f t="shared" si="1"/>
        <v>100</v>
      </c>
      <c r="M100" s="285">
        <v>2.5</v>
      </c>
      <c r="N100" s="284"/>
      <c r="O100" s="286"/>
      <c r="P100" s="260" t="s">
        <v>259</v>
      </c>
      <c r="Q100" s="260"/>
      <c r="R100" s="286"/>
      <c r="S100" s="286"/>
    </row>
    <row r="101" spans="2:19" s="171" customFormat="1" ht="63">
      <c r="B101" s="254"/>
      <c r="C101" s="281" t="s">
        <v>262</v>
      </c>
      <c r="D101" s="282">
        <v>2</v>
      </c>
      <c r="E101" s="283"/>
      <c r="F101" s="262"/>
      <c r="G101" s="267"/>
      <c r="H101" s="284"/>
      <c r="I101" s="284"/>
      <c r="J101" s="284"/>
      <c r="K101" s="284"/>
      <c r="L101" s="258">
        <f t="shared" si="1"/>
        <v>40</v>
      </c>
      <c r="M101" s="285">
        <v>2.5</v>
      </c>
      <c r="N101" s="284"/>
      <c r="O101" s="286"/>
      <c r="P101" s="260" t="s">
        <v>259</v>
      </c>
      <c r="Q101" s="260" t="s">
        <v>245</v>
      </c>
      <c r="R101" s="286"/>
      <c r="S101" s="286"/>
    </row>
    <row r="102" spans="2:19" s="171" customFormat="1" ht="45.75">
      <c r="B102" s="272"/>
      <c r="C102" s="269" t="s">
        <v>263</v>
      </c>
      <c r="D102" s="278">
        <v>18</v>
      </c>
      <c r="E102" s="256"/>
      <c r="F102" s="262"/>
      <c r="G102" s="267"/>
      <c r="H102" s="258"/>
      <c r="I102" s="258"/>
      <c r="J102" s="258"/>
      <c r="K102" s="258"/>
      <c r="L102" s="258">
        <f t="shared" si="1"/>
        <v>360</v>
      </c>
      <c r="M102" s="273">
        <v>2.5</v>
      </c>
      <c r="N102" s="258"/>
      <c r="O102" s="262"/>
      <c r="P102" s="263" t="s">
        <v>259</v>
      </c>
      <c r="Q102" s="263"/>
      <c r="R102" s="262"/>
      <c r="S102" s="262"/>
    </row>
    <row r="103" spans="2:19" s="171" customFormat="1" ht="15.75">
      <c r="B103" s="254"/>
      <c r="C103" s="269" t="s">
        <v>264</v>
      </c>
      <c r="D103" s="278">
        <v>4</v>
      </c>
      <c r="E103" s="256"/>
      <c r="F103" s="262"/>
      <c r="G103" s="267"/>
      <c r="H103" s="258"/>
      <c r="I103" s="258"/>
      <c r="J103" s="258"/>
      <c r="K103" s="258"/>
      <c r="L103" s="258">
        <f t="shared" si="1"/>
        <v>80</v>
      </c>
      <c r="M103" s="273">
        <v>2.5</v>
      </c>
      <c r="N103" s="258"/>
      <c r="O103" s="262"/>
      <c r="P103" s="263"/>
      <c r="Q103" s="263"/>
      <c r="R103" s="262"/>
      <c r="S103" s="262"/>
    </row>
    <row r="104" spans="2:19" s="171" customFormat="1" ht="45.75">
      <c r="B104" s="254"/>
      <c r="C104" s="269" t="s">
        <v>265</v>
      </c>
      <c r="D104" s="278">
        <v>4</v>
      </c>
      <c r="E104" s="256"/>
      <c r="F104" s="262"/>
      <c r="G104" s="267"/>
      <c r="H104" s="258"/>
      <c r="I104" s="258"/>
      <c r="J104" s="258"/>
      <c r="K104" s="258"/>
      <c r="L104" s="258">
        <f t="shared" si="1"/>
        <v>80</v>
      </c>
      <c r="M104" s="273">
        <v>2.5</v>
      </c>
      <c r="N104" s="258"/>
      <c r="O104" s="262"/>
      <c r="P104" s="263" t="s">
        <v>259</v>
      </c>
      <c r="Q104" s="263"/>
      <c r="R104" s="262"/>
      <c r="S104" s="262"/>
    </row>
    <row r="105" spans="2:19" s="171" customFormat="1" ht="47.25">
      <c r="B105" s="254"/>
      <c r="C105" s="281" t="s">
        <v>199</v>
      </c>
      <c r="D105" s="287">
        <v>10</v>
      </c>
      <c r="E105" s="283"/>
      <c r="F105" s="286"/>
      <c r="G105" s="267"/>
      <c r="H105" s="284"/>
      <c r="I105" s="284"/>
      <c r="J105" s="284"/>
      <c r="K105" s="284"/>
      <c r="L105" s="258">
        <f t="shared" si="1"/>
        <v>200</v>
      </c>
      <c r="M105" s="285">
        <v>2.5</v>
      </c>
      <c r="N105" s="284"/>
      <c r="O105" s="286"/>
      <c r="P105" s="260" t="s">
        <v>259</v>
      </c>
      <c r="Q105" s="260"/>
      <c r="R105" s="286"/>
      <c r="S105" s="286"/>
    </row>
    <row r="106" spans="2:19" s="171" customFormat="1" ht="45">
      <c r="B106" s="268"/>
      <c r="C106" s="269" t="s">
        <v>266</v>
      </c>
      <c r="D106" s="278">
        <v>2</v>
      </c>
      <c r="E106" s="256"/>
      <c r="F106" s="262"/>
      <c r="G106" s="267"/>
      <c r="H106" s="258"/>
      <c r="I106" s="258"/>
      <c r="J106" s="258"/>
      <c r="K106" s="258"/>
      <c r="L106" s="258">
        <f t="shared" si="1"/>
        <v>40</v>
      </c>
      <c r="M106" s="273">
        <v>2.5</v>
      </c>
      <c r="N106" s="258"/>
      <c r="O106" s="262"/>
      <c r="P106" s="263" t="s">
        <v>259</v>
      </c>
      <c r="Q106" s="263"/>
      <c r="R106" s="262"/>
      <c r="S106" s="262"/>
    </row>
    <row r="107" spans="2:19" s="171" customFormat="1" ht="15.75">
      <c r="B107" s="254" t="s">
        <v>267</v>
      </c>
      <c r="C107" s="263"/>
      <c r="D107" s="278"/>
      <c r="E107" s="288"/>
      <c r="F107" s="289"/>
      <c r="G107" s="279"/>
      <c r="H107" s="258"/>
      <c r="I107" s="258"/>
      <c r="J107" s="258"/>
      <c r="K107" s="258"/>
      <c r="L107" s="258"/>
      <c r="M107" s="258"/>
      <c r="N107" s="258"/>
      <c r="O107" s="262"/>
      <c r="P107" s="261"/>
      <c r="Q107" s="263"/>
      <c r="R107" s="262"/>
      <c r="S107" s="262"/>
    </row>
    <row r="108" spans="2:19" s="171" customFormat="1" ht="15.75">
      <c r="B108" s="254"/>
      <c r="C108" s="269" t="s">
        <v>284</v>
      </c>
      <c r="D108" s="290"/>
      <c r="E108" s="256"/>
      <c r="F108" s="258">
        <v>2</v>
      </c>
      <c r="G108" s="258"/>
      <c r="H108" s="258"/>
      <c r="I108" s="258"/>
      <c r="J108" s="258"/>
      <c r="K108" s="258"/>
      <c r="L108" s="258"/>
      <c r="M108" s="258"/>
      <c r="N108" s="258"/>
      <c r="O108" s="262"/>
      <c r="P108" s="260"/>
      <c r="Q108" s="263"/>
      <c r="R108" s="262"/>
      <c r="S108" s="262"/>
    </row>
    <row r="109" spans="2:19" s="171" customFormat="1" ht="15.75">
      <c r="B109" s="254"/>
      <c r="C109" s="269" t="s">
        <v>448</v>
      </c>
      <c r="D109" s="290">
        <v>12</v>
      </c>
      <c r="E109" s="256"/>
      <c r="F109" s="262"/>
      <c r="G109" s="258"/>
      <c r="H109" s="258"/>
      <c r="I109" s="258"/>
      <c r="J109" s="258"/>
      <c r="K109" s="258"/>
      <c r="L109" s="258"/>
      <c r="M109" s="258"/>
      <c r="N109" s="258"/>
      <c r="O109" s="262"/>
      <c r="P109" s="260"/>
      <c r="Q109" s="263"/>
      <c r="R109" s="262"/>
      <c r="S109" s="262"/>
    </row>
    <row r="110" spans="2:19" s="171" customFormat="1" ht="15.75">
      <c r="B110" s="254"/>
      <c r="C110" s="269" t="s">
        <v>449</v>
      </c>
      <c r="D110" s="290">
        <v>7</v>
      </c>
      <c r="E110" s="256"/>
      <c r="F110" s="262"/>
      <c r="G110" s="258"/>
      <c r="H110" s="258"/>
      <c r="I110" s="258"/>
      <c r="J110" s="258"/>
      <c r="K110" s="258"/>
      <c r="L110" s="258"/>
      <c r="M110" s="258"/>
      <c r="N110" s="258"/>
      <c r="O110" s="262"/>
      <c r="P110" s="260"/>
      <c r="Q110" s="263"/>
      <c r="R110" s="262"/>
      <c r="S110" s="262"/>
    </row>
    <row r="111" spans="2:19" s="171" customFormat="1" ht="15.75">
      <c r="B111" s="254"/>
      <c r="C111" s="269" t="s">
        <v>450</v>
      </c>
      <c r="D111" s="290">
        <v>1</v>
      </c>
      <c r="E111" s="256"/>
      <c r="F111" s="262"/>
      <c r="G111" s="258"/>
      <c r="H111" s="258"/>
      <c r="I111" s="258"/>
      <c r="J111" s="258"/>
      <c r="K111" s="258"/>
      <c r="L111" s="258"/>
      <c r="M111" s="258"/>
      <c r="N111" s="258"/>
      <c r="O111" s="262"/>
      <c r="P111" s="260"/>
      <c r="Q111" s="263"/>
      <c r="R111" s="262"/>
      <c r="S111" s="262"/>
    </row>
    <row r="112" spans="2:19" s="171" customFormat="1" ht="15.75">
      <c r="B112" s="254"/>
      <c r="C112" s="269" t="s">
        <v>451</v>
      </c>
      <c r="D112" s="290">
        <v>3</v>
      </c>
      <c r="E112" s="256"/>
      <c r="F112" s="262"/>
      <c r="G112" s="258"/>
      <c r="H112" s="258"/>
      <c r="I112" s="258"/>
      <c r="J112" s="258"/>
      <c r="K112" s="258"/>
      <c r="L112" s="258"/>
      <c r="M112" s="258"/>
      <c r="N112" s="258"/>
      <c r="O112" s="262"/>
      <c r="P112" s="260"/>
      <c r="Q112" s="263"/>
      <c r="R112" s="262"/>
      <c r="S112" s="262"/>
    </row>
    <row r="113" spans="2:19" s="171" customFormat="1" ht="15.75">
      <c r="B113" s="254"/>
      <c r="C113" s="269" t="s">
        <v>392</v>
      </c>
      <c r="D113" s="290">
        <v>14</v>
      </c>
      <c r="E113" s="256"/>
      <c r="F113" s="262"/>
      <c r="G113" s="258"/>
      <c r="H113" s="258"/>
      <c r="I113" s="258"/>
      <c r="J113" s="258"/>
      <c r="K113" s="258"/>
      <c r="L113" s="258"/>
      <c r="M113" s="258"/>
      <c r="N113" s="258"/>
      <c r="O113" s="262"/>
      <c r="P113" s="260"/>
      <c r="Q113" s="263"/>
      <c r="R113" s="262"/>
      <c r="S113" s="262"/>
    </row>
    <row r="114" spans="2:19" s="171" customFormat="1" ht="15.75">
      <c r="B114" s="254"/>
      <c r="C114" s="269" t="s">
        <v>393</v>
      </c>
      <c r="D114" s="290">
        <v>3</v>
      </c>
      <c r="E114" s="256"/>
      <c r="F114" s="262"/>
      <c r="G114" s="258"/>
      <c r="H114" s="258"/>
      <c r="I114" s="258"/>
      <c r="J114" s="258"/>
      <c r="K114" s="258"/>
      <c r="L114" s="258"/>
      <c r="M114" s="258"/>
      <c r="N114" s="258"/>
      <c r="O114" s="262"/>
      <c r="P114" s="260"/>
      <c r="Q114" s="263"/>
      <c r="R114" s="262"/>
      <c r="S114" s="262"/>
    </row>
    <row r="115" spans="2:19" s="171" customFormat="1" ht="15.75">
      <c r="B115" s="254"/>
      <c r="C115" s="269" t="s">
        <v>394</v>
      </c>
      <c r="D115" s="290">
        <v>4</v>
      </c>
      <c r="E115" s="256"/>
      <c r="F115" s="262"/>
      <c r="G115" s="258"/>
      <c r="H115" s="258"/>
      <c r="I115" s="258"/>
      <c r="J115" s="258"/>
      <c r="K115" s="258"/>
      <c r="L115" s="258"/>
      <c r="M115" s="258"/>
      <c r="N115" s="258"/>
      <c r="O115" s="262"/>
      <c r="P115" s="260"/>
      <c r="Q115" s="263"/>
      <c r="R115" s="262"/>
      <c r="S115" s="262"/>
    </row>
    <row r="116" spans="2:19" s="171" customFormat="1" ht="45.75">
      <c r="B116" s="254"/>
      <c r="C116" s="269" t="s">
        <v>395</v>
      </c>
      <c r="D116" s="290">
        <v>5</v>
      </c>
      <c r="E116" s="256"/>
      <c r="F116" s="262"/>
      <c r="G116" s="258"/>
      <c r="H116" s="258"/>
      <c r="I116" s="258"/>
      <c r="J116" s="258"/>
      <c r="K116" s="258"/>
      <c r="L116" s="258"/>
      <c r="M116" s="258"/>
      <c r="N116" s="258"/>
      <c r="O116" s="262"/>
      <c r="P116" s="263" t="s">
        <v>259</v>
      </c>
      <c r="Q116" s="263"/>
      <c r="R116" s="262"/>
      <c r="S116" s="262"/>
    </row>
    <row r="117" spans="2:19" s="171" customFormat="1" ht="45.75">
      <c r="B117" s="254"/>
      <c r="C117" s="269" t="s">
        <v>396</v>
      </c>
      <c r="D117" s="290">
        <v>2</v>
      </c>
      <c r="E117" s="256"/>
      <c r="F117" s="262"/>
      <c r="G117" s="258"/>
      <c r="H117" s="258"/>
      <c r="I117" s="258"/>
      <c r="J117" s="258"/>
      <c r="K117" s="258"/>
      <c r="L117" s="258"/>
      <c r="M117" s="258"/>
      <c r="N117" s="258"/>
      <c r="O117" s="262"/>
      <c r="P117" s="263" t="s">
        <v>259</v>
      </c>
      <c r="Q117" s="263"/>
      <c r="R117" s="262"/>
      <c r="S117" s="262"/>
    </row>
    <row r="118" spans="2:19" s="171" customFormat="1" ht="45.75">
      <c r="B118" s="254"/>
      <c r="C118" s="269" t="s">
        <v>257</v>
      </c>
      <c r="D118" s="290">
        <v>15</v>
      </c>
      <c r="E118" s="256"/>
      <c r="F118" s="262"/>
      <c r="G118" s="258"/>
      <c r="H118" s="258"/>
      <c r="I118" s="258"/>
      <c r="J118" s="258"/>
      <c r="K118" s="258"/>
      <c r="L118" s="258">
        <f aca="true" t="shared" si="2" ref="L118:L127">8*M118*D118</f>
        <v>300</v>
      </c>
      <c r="M118" s="273">
        <v>2.5</v>
      </c>
      <c r="N118" s="258"/>
      <c r="O118" s="262"/>
      <c r="P118" s="263" t="s">
        <v>259</v>
      </c>
      <c r="Q118" s="263" t="s">
        <v>244</v>
      </c>
      <c r="R118" s="262"/>
      <c r="S118" s="262"/>
    </row>
    <row r="119" spans="2:19" s="171" customFormat="1" ht="60.75">
      <c r="B119" s="254"/>
      <c r="C119" s="269" t="s">
        <v>258</v>
      </c>
      <c r="D119" s="278">
        <v>16</v>
      </c>
      <c r="E119" s="256"/>
      <c r="F119" s="258">
        <v>2</v>
      </c>
      <c r="G119" s="258"/>
      <c r="H119" s="258"/>
      <c r="I119" s="258"/>
      <c r="J119" s="258"/>
      <c r="K119" s="258"/>
      <c r="L119" s="258">
        <f t="shared" si="2"/>
        <v>320</v>
      </c>
      <c r="M119" s="273">
        <v>2.5</v>
      </c>
      <c r="N119" s="258"/>
      <c r="O119" s="262"/>
      <c r="P119" s="263" t="s">
        <v>239</v>
      </c>
      <c r="Q119" s="263"/>
      <c r="R119" s="262"/>
      <c r="S119" s="262"/>
    </row>
    <row r="120" spans="2:19" s="171" customFormat="1" ht="45.75">
      <c r="B120" s="254"/>
      <c r="C120" s="269" t="s">
        <v>260</v>
      </c>
      <c r="D120" s="290">
        <v>5</v>
      </c>
      <c r="E120" s="256"/>
      <c r="F120" s="258"/>
      <c r="G120" s="258"/>
      <c r="H120" s="258"/>
      <c r="I120" s="258"/>
      <c r="J120" s="258"/>
      <c r="K120" s="258"/>
      <c r="L120" s="258">
        <f t="shared" si="2"/>
        <v>100</v>
      </c>
      <c r="M120" s="273">
        <v>2.5</v>
      </c>
      <c r="N120" s="258"/>
      <c r="O120" s="262"/>
      <c r="P120" s="263" t="s">
        <v>259</v>
      </c>
      <c r="Q120" s="263"/>
      <c r="R120" s="262"/>
      <c r="S120" s="262"/>
    </row>
    <row r="121" spans="2:19" s="171" customFormat="1" ht="47.25">
      <c r="B121" s="254"/>
      <c r="C121" s="281" t="s">
        <v>261</v>
      </c>
      <c r="D121" s="287">
        <v>5</v>
      </c>
      <c r="E121" s="283"/>
      <c r="F121" s="284">
        <v>4</v>
      </c>
      <c r="G121" s="258"/>
      <c r="H121" s="284"/>
      <c r="I121" s="284"/>
      <c r="J121" s="284"/>
      <c r="K121" s="284"/>
      <c r="L121" s="284">
        <f t="shared" si="2"/>
        <v>100</v>
      </c>
      <c r="M121" s="285">
        <v>2.5</v>
      </c>
      <c r="N121" s="284"/>
      <c r="O121" s="286"/>
      <c r="P121" s="260" t="s">
        <v>259</v>
      </c>
      <c r="Q121" s="260"/>
      <c r="R121" s="286"/>
      <c r="S121" s="286"/>
    </row>
    <row r="122" spans="2:19" s="171" customFormat="1" ht="47.25">
      <c r="B122" s="254"/>
      <c r="C122" s="281" t="s">
        <v>262</v>
      </c>
      <c r="D122" s="287">
        <v>2</v>
      </c>
      <c r="E122" s="283"/>
      <c r="F122" s="286"/>
      <c r="G122" s="258"/>
      <c r="H122" s="284"/>
      <c r="I122" s="284"/>
      <c r="J122" s="284"/>
      <c r="K122" s="284"/>
      <c r="L122" s="284">
        <f t="shared" si="2"/>
        <v>40</v>
      </c>
      <c r="M122" s="285">
        <v>2.5</v>
      </c>
      <c r="N122" s="284"/>
      <c r="O122" s="286"/>
      <c r="P122" s="260" t="s">
        <v>259</v>
      </c>
      <c r="Q122" s="260"/>
      <c r="R122" s="286"/>
      <c r="S122" s="286"/>
    </row>
    <row r="123" spans="2:19" s="171" customFormat="1" ht="45.75">
      <c r="B123" s="272"/>
      <c r="C123" s="269" t="s">
        <v>263</v>
      </c>
      <c r="D123" s="290">
        <v>18</v>
      </c>
      <c r="E123" s="256"/>
      <c r="F123" s="262"/>
      <c r="G123" s="258"/>
      <c r="H123" s="258"/>
      <c r="I123" s="258"/>
      <c r="J123" s="258"/>
      <c r="K123" s="258"/>
      <c r="L123" s="258">
        <f t="shared" si="2"/>
        <v>360</v>
      </c>
      <c r="M123" s="273">
        <v>2.5</v>
      </c>
      <c r="N123" s="258"/>
      <c r="O123" s="262"/>
      <c r="P123" s="263" t="s">
        <v>259</v>
      </c>
      <c r="Q123" s="263"/>
      <c r="R123" s="262"/>
      <c r="S123" s="262"/>
    </row>
    <row r="124" spans="2:19" s="171" customFormat="1" ht="15.75">
      <c r="B124" s="254"/>
      <c r="C124" s="269" t="s">
        <v>264</v>
      </c>
      <c r="D124" s="290">
        <v>4</v>
      </c>
      <c r="E124" s="256"/>
      <c r="F124" s="262"/>
      <c r="G124" s="258"/>
      <c r="H124" s="258"/>
      <c r="I124" s="258"/>
      <c r="J124" s="258"/>
      <c r="K124" s="258"/>
      <c r="L124" s="258">
        <f t="shared" si="2"/>
        <v>80</v>
      </c>
      <c r="M124" s="273">
        <v>2.5</v>
      </c>
      <c r="N124" s="258"/>
      <c r="O124" s="262"/>
      <c r="P124" s="263"/>
      <c r="Q124" s="263"/>
      <c r="R124" s="262"/>
      <c r="S124" s="262"/>
    </row>
    <row r="125" spans="2:19" s="171" customFormat="1" ht="45.75">
      <c r="B125" s="254"/>
      <c r="C125" s="269" t="s">
        <v>265</v>
      </c>
      <c r="D125" s="290">
        <v>4</v>
      </c>
      <c r="E125" s="256"/>
      <c r="F125" s="262"/>
      <c r="G125" s="258"/>
      <c r="H125" s="258"/>
      <c r="I125" s="258"/>
      <c r="J125" s="258"/>
      <c r="K125" s="258"/>
      <c r="L125" s="258">
        <f t="shared" si="2"/>
        <v>80</v>
      </c>
      <c r="M125" s="273">
        <v>2.5</v>
      </c>
      <c r="N125" s="258"/>
      <c r="O125" s="262"/>
      <c r="P125" s="263" t="s">
        <v>259</v>
      </c>
      <c r="Q125" s="263"/>
      <c r="R125" s="262"/>
      <c r="S125" s="262"/>
    </row>
    <row r="126" spans="2:19" s="171" customFormat="1" ht="47.25">
      <c r="B126" s="254"/>
      <c r="C126" s="281" t="s">
        <v>199</v>
      </c>
      <c r="D126" s="287">
        <v>10</v>
      </c>
      <c r="E126" s="283"/>
      <c r="F126" s="286"/>
      <c r="G126" s="258"/>
      <c r="H126" s="284"/>
      <c r="I126" s="284"/>
      <c r="J126" s="284"/>
      <c r="K126" s="284"/>
      <c r="L126" s="284">
        <f t="shared" si="2"/>
        <v>200</v>
      </c>
      <c r="M126" s="285">
        <v>2.5</v>
      </c>
      <c r="N126" s="284"/>
      <c r="O126" s="286"/>
      <c r="P126" s="260" t="s">
        <v>259</v>
      </c>
      <c r="Q126" s="260"/>
      <c r="R126" s="286"/>
      <c r="S126" s="286"/>
    </row>
    <row r="127" spans="2:19" s="171" customFormat="1" ht="45">
      <c r="B127" s="268"/>
      <c r="C127" s="269" t="s">
        <v>266</v>
      </c>
      <c r="D127" s="290">
        <v>2</v>
      </c>
      <c r="E127" s="256"/>
      <c r="F127" s="262"/>
      <c r="G127" s="258"/>
      <c r="H127" s="258"/>
      <c r="I127" s="258"/>
      <c r="J127" s="258"/>
      <c r="K127" s="258"/>
      <c r="L127" s="258">
        <f t="shared" si="2"/>
        <v>40</v>
      </c>
      <c r="M127" s="273">
        <v>2.5</v>
      </c>
      <c r="N127" s="258"/>
      <c r="O127" s="262"/>
      <c r="P127" s="263" t="s">
        <v>259</v>
      </c>
      <c r="Q127" s="263"/>
      <c r="R127" s="262"/>
      <c r="S127" s="262"/>
    </row>
    <row r="128" spans="2:19" s="171" customFormat="1" ht="15.75">
      <c r="B128" s="268"/>
      <c r="C128" s="269"/>
      <c r="D128" s="290"/>
      <c r="E128" s="256"/>
      <c r="F128" s="262"/>
      <c r="G128" s="267"/>
      <c r="H128" s="258"/>
      <c r="I128" s="258"/>
      <c r="J128" s="258"/>
      <c r="K128" s="258"/>
      <c r="L128" s="258"/>
      <c r="M128" s="273"/>
      <c r="N128" s="258"/>
      <c r="O128" s="262"/>
      <c r="P128" s="260"/>
      <c r="Q128" s="263"/>
      <c r="R128" s="262"/>
      <c r="S128" s="262"/>
    </row>
    <row r="129" spans="2:19" s="171" customFormat="1" ht="15.75">
      <c r="B129" s="254" t="s">
        <v>268</v>
      </c>
      <c r="C129" s="263"/>
      <c r="D129" s="278"/>
      <c r="E129" s="288"/>
      <c r="F129" s="289"/>
      <c r="G129" s="279"/>
      <c r="H129" s="258"/>
      <c r="I129" s="258"/>
      <c r="J129" s="258"/>
      <c r="K129" s="258"/>
      <c r="L129" s="258"/>
      <c r="M129" s="258"/>
      <c r="N129" s="258"/>
      <c r="O129" s="262"/>
      <c r="P129" s="261"/>
      <c r="Q129" s="263"/>
      <c r="R129" s="262"/>
      <c r="S129" s="262"/>
    </row>
    <row r="130" spans="2:19" s="171" customFormat="1" ht="15.75">
      <c r="B130" s="254"/>
      <c r="C130" s="269" t="s">
        <v>397</v>
      </c>
      <c r="D130" s="291"/>
      <c r="E130" s="256"/>
      <c r="F130" s="258">
        <v>2</v>
      </c>
      <c r="G130" s="258"/>
      <c r="H130" s="258"/>
      <c r="I130" s="258"/>
      <c r="J130" s="258"/>
      <c r="K130" s="258"/>
      <c r="L130" s="258"/>
      <c r="M130" s="258"/>
      <c r="N130" s="258"/>
      <c r="O130" s="262"/>
      <c r="P130" s="260"/>
      <c r="Q130" s="263"/>
      <c r="R130" s="262"/>
      <c r="S130" s="262"/>
    </row>
    <row r="131" spans="2:19" s="171" customFormat="1" ht="30.75">
      <c r="B131" s="254"/>
      <c r="C131" s="269" t="s">
        <v>398</v>
      </c>
      <c r="D131" s="291">
        <v>12</v>
      </c>
      <c r="E131" s="256"/>
      <c r="F131" s="262"/>
      <c r="G131" s="258"/>
      <c r="H131" s="258"/>
      <c r="I131" s="258"/>
      <c r="J131" s="258"/>
      <c r="K131" s="258"/>
      <c r="L131" s="258">
        <f aca="true" t="shared" si="3" ref="L131:L149">8*M131*D131</f>
        <v>240</v>
      </c>
      <c r="M131" s="273">
        <v>2.5</v>
      </c>
      <c r="N131" s="258"/>
      <c r="O131" s="262"/>
      <c r="P131" s="260" t="s">
        <v>241</v>
      </c>
      <c r="Q131" s="263" t="s">
        <v>243</v>
      </c>
      <c r="R131" s="262"/>
      <c r="S131" s="262"/>
    </row>
    <row r="132" spans="2:19" s="171" customFormat="1" ht="75.75">
      <c r="B132" s="254"/>
      <c r="C132" s="269" t="s">
        <v>399</v>
      </c>
      <c r="D132" s="291">
        <v>7</v>
      </c>
      <c r="E132" s="256"/>
      <c r="F132" s="262"/>
      <c r="G132" s="258"/>
      <c r="H132" s="258"/>
      <c r="I132" s="258"/>
      <c r="J132" s="258"/>
      <c r="K132" s="258"/>
      <c r="L132" s="258">
        <f t="shared" si="3"/>
        <v>140</v>
      </c>
      <c r="M132" s="273">
        <v>2.5</v>
      </c>
      <c r="N132" s="258"/>
      <c r="O132" s="262"/>
      <c r="P132" s="263" t="s">
        <v>259</v>
      </c>
      <c r="Q132" s="263" t="s">
        <v>242</v>
      </c>
      <c r="R132" s="262"/>
      <c r="S132" s="262"/>
    </row>
    <row r="133" spans="2:19" s="171" customFormat="1" ht="75.75">
      <c r="B133" s="254"/>
      <c r="C133" s="269" t="s">
        <v>400</v>
      </c>
      <c r="D133" s="291">
        <v>1</v>
      </c>
      <c r="E133" s="256"/>
      <c r="F133" s="262"/>
      <c r="G133" s="258"/>
      <c r="H133" s="258"/>
      <c r="I133" s="258"/>
      <c r="J133" s="258"/>
      <c r="K133" s="258"/>
      <c r="L133" s="258">
        <f t="shared" si="3"/>
        <v>20</v>
      </c>
      <c r="M133" s="273">
        <v>2.5</v>
      </c>
      <c r="N133" s="258"/>
      <c r="O133" s="262"/>
      <c r="P133" s="263" t="s">
        <v>259</v>
      </c>
      <c r="Q133" s="263" t="s">
        <v>242</v>
      </c>
      <c r="R133" s="262"/>
      <c r="S133" s="262"/>
    </row>
    <row r="134" spans="2:19" s="171" customFormat="1" ht="75.75">
      <c r="B134" s="254"/>
      <c r="C134" s="269" t="s">
        <v>401</v>
      </c>
      <c r="D134" s="291">
        <v>3</v>
      </c>
      <c r="E134" s="256"/>
      <c r="F134" s="262"/>
      <c r="G134" s="258"/>
      <c r="H134" s="258"/>
      <c r="I134" s="258"/>
      <c r="J134" s="258"/>
      <c r="K134" s="258"/>
      <c r="L134" s="258">
        <f t="shared" si="3"/>
        <v>60</v>
      </c>
      <c r="M134" s="273">
        <v>2.5</v>
      </c>
      <c r="N134" s="258"/>
      <c r="O134" s="262"/>
      <c r="P134" s="263" t="s">
        <v>259</v>
      </c>
      <c r="Q134" s="263" t="s">
        <v>242</v>
      </c>
      <c r="R134" s="262"/>
      <c r="S134" s="262"/>
    </row>
    <row r="135" spans="2:19" s="171" customFormat="1" ht="75.75">
      <c r="B135" s="254"/>
      <c r="C135" s="269" t="s">
        <v>402</v>
      </c>
      <c r="D135" s="291">
        <v>14</v>
      </c>
      <c r="E135" s="256"/>
      <c r="F135" s="262"/>
      <c r="G135" s="258"/>
      <c r="H135" s="258"/>
      <c r="I135" s="258"/>
      <c r="J135" s="258"/>
      <c r="K135" s="258"/>
      <c r="L135" s="258">
        <f t="shared" si="3"/>
        <v>280</v>
      </c>
      <c r="M135" s="273">
        <v>2.5</v>
      </c>
      <c r="N135" s="258"/>
      <c r="O135" s="262"/>
      <c r="P135" s="263" t="s">
        <v>259</v>
      </c>
      <c r="Q135" s="263" t="s">
        <v>242</v>
      </c>
      <c r="R135" s="262"/>
      <c r="S135" s="262"/>
    </row>
    <row r="136" spans="2:19" s="171" customFormat="1" ht="45.75">
      <c r="B136" s="254"/>
      <c r="C136" s="269" t="s">
        <v>403</v>
      </c>
      <c r="D136" s="291">
        <v>3</v>
      </c>
      <c r="E136" s="256"/>
      <c r="F136" s="258"/>
      <c r="G136" s="258"/>
      <c r="H136" s="258"/>
      <c r="I136" s="258"/>
      <c r="J136" s="258"/>
      <c r="K136" s="258"/>
      <c r="L136" s="258">
        <f t="shared" si="3"/>
        <v>60</v>
      </c>
      <c r="M136" s="273">
        <v>2.5</v>
      </c>
      <c r="N136" s="258"/>
      <c r="O136" s="262"/>
      <c r="P136" s="263" t="s">
        <v>259</v>
      </c>
      <c r="Q136" s="263"/>
      <c r="R136" s="262"/>
      <c r="S136" s="262"/>
    </row>
    <row r="137" spans="2:19" s="171" customFormat="1" ht="45.75">
      <c r="B137" s="254"/>
      <c r="C137" s="269" t="s">
        <v>404</v>
      </c>
      <c r="D137" s="291">
        <v>4</v>
      </c>
      <c r="E137" s="256"/>
      <c r="F137" s="258"/>
      <c r="G137" s="258"/>
      <c r="H137" s="258"/>
      <c r="I137" s="258"/>
      <c r="J137" s="258"/>
      <c r="K137" s="258"/>
      <c r="L137" s="258">
        <f t="shared" si="3"/>
        <v>80</v>
      </c>
      <c r="M137" s="273">
        <v>2.5</v>
      </c>
      <c r="N137" s="258"/>
      <c r="O137" s="262"/>
      <c r="P137" s="263" t="s">
        <v>259</v>
      </c>
      <c r="Q137" s="263"/>
      <c r="R137" s="262"/>
      <c r="S137" s="262"/>
    </row>
    <row r="138" spans="2:19" s="171" customFormat="1" ht="45.75">
      <c r="B138" s="254"/>
      <c r="C138" s="269" t="s">
        <v>269</v>
      </c>
      <c r="D138" s="291">
        <v>5</v>
      </c>
      <c r="E138" s="256"/>
      <c r="F138" s="258"/>
      <c r="G138" s="258"/>
      <c r="H138" s="258"/>
      <c r="I138" s="258"/>
      <c r="J138" s="258"/>
      <c r="K138" s="258"/>
      <c r="L138" s="258">
        <f t="shared" si="3"/>
        <v>100</v>
      </c>
      <c r="M138" s="273">
        <v>2.5</v>
      </c>
      <c r="N138" s="258"/>
      <c r="O138" s="262"/>
      <c r="P138" s="263" t="s">
        <v>259</v>
      </c>
      <c r="Q138" s="263"/>
      <c r="R138" s="262"/>
      <c r="S138" s="262"/>
    </row>
    <row r="139" spans="2:19" s="171" customFormat="1" ht="45.75">
      <c r="B139" s="254"/>
      <c r="C139" s="269" t="s">
        <v>256</v>
      </c>
      <c r="D139" s="291">
        <v>2</v>
      </c>
      <c r="E139" s="256"/>
      <c r="F139" s="258"/>
      <c r="G139" s="258"/>
      <c r="H139" s="258"/>
      <c r="I139" s="258"/>
      <c r="J139" s="258"/>
      <c r="K139" s="258"/>
      <c r="L139" s="258">
        <f t="shared" si="3"/>
        <v>40</v>
      </c>
      <c r="M139" s="273">
        <v>2.5</v>
      </c>
      <c r="N139" s="258"/>
      <c r="O139" s="262"/>
      <c r="P139" s="263" t="s">
        <v>259</v>
      </c>
      <c r="Q139" s="263"/>
      <c r="R139" s="262"/>
      <c r="S139" s="262"/>
    </row>
    <row r="140" spans="2:19" s="171" customFormat="1" ht="45.75">
      <c r="B140" s="254"/>
      <c r="C140" s="269" t="s">
        <v>257</v>
      </c>
      <c r="D140" s="291">
        <v>15</v>
      </c>
      <c r="E140" s="256"/>
      <c r="F140" s="258"/>
      <c r="G140" s="258"/>
      <c r="H140" s="258"/>
      <c r="I140" s="258"/>
      <c r="J140" s="258"/>
      <c r="K140" s="258"/>
      <c r="L140" s="258">
        <f t="shared" si="3"/>
        <v>300</v>
      </c>
      <c r="M140" s="273">
        <v>2.5</v>
      </c>
      <c r="N140" s="258"/>
      <c r="O140" s="262"/>
      <c r="P140" s="263" t="s">
        <v>259</v>
      </c>
      <c r="Q140" s="263"/>
      <c r="R140" s="262"/>
      <c r="S140" s="262"/>
    </row>
    <row r="141" spans="2:19" s="171" customFormat="1" ht="60.75">
      <c r="B141" s="254"/>
      <c r="C141" s="269" t="s">
        <v>258</v>
      </c>
      <c r="D141" s="278">
        <v>16</v>
      </c>
      <c r="E141" s="256"/>
      <c r="F141" s="258">
        <v>2</v>
      </c>
      <c r="G141" s="258"/>
      <c r="H141" s="258"/>
      <c r="I141" s="258"/>
      <c r="J141" s="258"/>
      <c r="K141" s="258"/>
      <c r="L141" s="258">
        <f t="shared" si="3"/>
        <v>320</v>
      </c>
      <c r="M141" s="273">
        <v>2.5</v>
      </c>
      <c r="N141" s="258"/>
      <c r="O141" s="262"/>
      <c r="P141" s="263" t="s">
        <v>239</v>
      </c>
      <c r="Q141" s="263"/>
      <c r="R141" s="262"/>
      <c r="S141" s="262"/>
    </row>
    <row r="142" spans="2:19" s="171" customFormat="1" ht="45.75">
      <c r="B142" s="254"/>
      <c r="C142" s="269" t="s">
        <v>260</v>
      </c>
      <c r="D142" s="291">
        <v>5</v>
      </c>
      <c r="E142" s="256"/>
      <c r="F142" s="258"/>
      <c r="G142" s="258"/>
      <c r="H142" s="258"/>
      <c r="I142" s="258"/>
      <c r="J142" s="258"/>
      <c r="K142" s="258"/>
      <c r="L142" s="258">
        <f t="shared" si="3"/>
        <v>100</v>
      </c>
      <c r="M142" s="273">
        <v>2.5</v>
      </c>
      <c r="N142" s="258"/>
      <c r="O142" s="262"/>
      <c r="P142" s="263" t="s">
        <v>259</v>
      </c>
      <c r="Q142" s="263"/>
      <c r="R142" s="262"/>
      <c r="S142" s="262"/>
    </row>
    <row r="143" spans="2:19" s="171" customFormat="1" ht="47.25">
      <c r="B143" s="254"/>
      <c r="C143" s="281" t="s">
        <v>261</v>
      </c>
      <c r="D143" s="292">
        <v>5</v>
      </c>
      <c r="E143" s="283"/>
      <c r="F143" s="284">
        <v>4</v>
      </c>
      <c r="G143" s="284"/>
      <c r="H143" s="284"/>
      <c r="I143" s="284"/>
      <c r="J143" s="284"/>
      <c r="K143" s="284"/>
      <c r="L143" s="284">
        <f t="shared" si="3"/>
        <v>100</v>
      </c>
      <c r="M143" s="285">
        <v>2.5</v>
      </c>
      <c r="N143" s="284"/>
      <c r="O143" s="286"/>
      <c r="P143" s="260" t="s">
        <v>259</v>
      </c>
      <c r="Q143" s="260"/>
      <c r="R143" s="286"/>
      <c r="S143" s="286"/>
    </row>
    <row r="144" spans="2:19" s="171" customFormat="1" ht="47.25">
      <c r="B144" s="254"/>
      <c r="C144" s="281" t="s">
        <v>262</v>
      </c>
      <c r="D144" s="292">
        <v>2</v>
      </c>
      <c r="E144" s="283"/>
      <c r="F144" s="286"/>
      <c r="G144" s="284"/>
      <c r="H144" s="284"/>
      <c r="I144" s="284"/>
      <c r="J144" s="284"/>
      <c r="K144" s="284"/>
      <c r="L144" s="284">
        <f t="shared" si="3"/>
        <v>40</v>
      </c>
      <c r="M144" s="285">
        <v>2.5</v>
      </c>
      <c r="N144" s="284"/>
      <c r="O144" s="286"/>
      <c r="P144" s="260" t="s">
        <v>259</v>
      </c>
      <c r="Q144" s="260"/>
      <c r="R144" s="286"/>
      <c r="S144" s="286"/>
    </row>
    <row r="145" spans="2:19" s="171" customFormat="1" ht="45.75">
      <c r="B145" s="272"/>
      <c r="C145" s="269" t="s">
        <v>263</v>
      </c>
      <c r="D145" s="291">
        <v>18</v>
      </c>
      <c r="E145" s="256"/>
      <c r="F145" s="262"/>
      <c r="G145" s="258"/>
      <c r="H145" s="258"/>
      <c r="I145" s="258"/>
      <c r="J145" s="258"/>
      <c r="K145" s="258"/>
      <c r="L145" s="258">
        <f t="shared" si="3"/>
        <v>360</v>
      </c>
      <c r="M145" s="273">
        <v>2.5</v>
      </c>
      <c r="N145" s="258"/>
      <c r="O145" s="262"/>
      <c r="P145" s="263" t="s">
        <v>259</v>
      </c>
      <c r="Q145" s="263"/>
      <c r="R145" s="262"/>
      <c r="S145" s="262"/>
    </row>
    <row r="146" spans="2:19" s="171" customFormat="1" ht="15.75">
      <c r="B146" s="254"/>
      <c r="C146" s="269" t="s">
        <v>270</v>
      </c>
      <c r="D146" s="291">
        <v>4</v>
      </c>
      <c r="E146" s="256"/>
      <c r="F146" s="262"/>
      <c r="G146" s="258"/>
      <c r="H146" s="258"/>
      <c r="I146" s="258"/>
      <c r="J146" s="258"/>
      <c r="K146" s="258"/>
      <c r="L146" s="258">
        <f t="shared" si="3"/>
        <v>80</v>
      </c>
      <c r="M146" s="273">
        <v>2.5</v>
      </c>
      <c r="N146" s="258"/>
      <c r="O146" s="262"/>
      <c r="P146" s="263"/>
      <c r="Q146" s="263"/>
      <c r="R146" s="262"/>
      <c r="S146" s="262"/>
    </row>
    <row r="147" spans="2:19" s="171" customFormat="1" ht="45.75">
      <c r="B147" s="254"/>
      <c r="C147" s="269" t="s">
        <v>265</v>
      </c>
      <c r="D147" s="291">
        <v>4</v>
      </c>
      <c r="E147" s="256"/>
      <c r="F147" s="262"/>
      <c r="G147" s="258"/>
      <c r="H147" s="258"/>
      <c r="I147" s="258"/>
      <c r="J147" s="258"/>
      <c r="K147" s="258"/>
      <c r="L147" s="258">
        <f t="shared" si="3"/>
        <v>80</v>
      </c>
      <c r="M147" s="273">
        <v>2.5</v>
      </c>
      <c r="N147" s="258"/>
      <c r="O147" s="262"/>
      <c r="P147" s="263" t="s">
        <v>259</v>
      </c>
      <c r="Q147" s="263"/>
      <c r="R147" s="262"/>
      <c r="S147" s="262"/>
    </row>
    <row r="148" spans="2:19" s="171" customFormat="1" ht="47.25">
      <c r="B148" s="254"/>
      <c r="C148" s="281" t="s">
        <v>199</v>
      </c>
      <c r="D148" s="287">
        <v>10</v>
      </c>
      <c r="E148" s="283"/>
      <c r="F148" s="286"/>
      <c r="G148" s="284"/>
      <c r="H148" s="284"/>
      <c r="I148" s="284"/>
      <c r="J148" s="284"/>
      <c r="K148" s="284"/>
      <c r="L148" s="284">
        <f t="shared" si="3"/>
        <v>200</v>
      </c>
      <c r="M148" s="285">
        <v>2.5</v>
      </c>
      <c r="N148" s="284"/>
      <c r="O148" s="286"/>
      <c r="P148" s="260" t="s">
        <v>259</v>
      </c>
      <c r="Q148" s="260"/>
      <c r="R148" s="286"/>
      <c r="S148" s="286"/>
    </row>
    <row r="149" spans="2:19" s="171" customFormat="1" ht="45.75">
      <c r="B149" s="272"/>
      <c r="C149" s="269" t="s">
        <v>266</v>
      </c>
      <c r="D149" s="291">
        <v>2</v>
      </c>
      <c r="E149" s="256"/>
      <c r="F149" s="262"/>
      <c r="G149" s="258"/>
      <c r="H149" s="258"/>
      <c r="I149" s="258"/>
      <c r="J149" s="258"/>
      <c r="K149" s="258"/>
      <c r="L149" s="258">
        <f t="shared" si="3"/>
        <v>40</v>
      </c>
      <c r="M149" s="273">
        <v>2.5</v>
      </c>
      <c r="N149" s="258"/>
      <c r="O149" s="262"/>
      <c r="P149" s="263" t="s">
        <v>259</v>
      </c>
      <c r="Q149" s="263"/>
      <c r="R149" s="262"/>
      <c r="S149" s="262"/>
    </row>
    <row r="150" spans="2:19" s="171" customFormat="1" ht="15.75">
      <c r="B150" s="254" t="s">
        <v>271</v>
      </c>
      <c r="C150" s="263"/>
      <c r="D150" s="291"/>
      <c r="E150" s="288"/>
      <c r="F150" s="289"/>
      <c r="G150" s="279"/>
      <c r="H150" s="258"/>
      <c r="I150" s="258"/>
      <c r="J150" s="258"/>
      <c r="K150" s="258"/>
      <c r="L150" s="258"/>
      <c r="M150" s="258"/>
      <c r="N150" s="258"/>
      <c r="O150" s="258"/>
      <c r="P150" s="263"/>
      <c r="Q150" s="263"/>
      <c r="R150" s="262"/>
      <c r="S150" s="262"/>
    </row>
    <row r="151" spans="1:19" s="161" customFormat="1" ht="15.75">
      <c r="A151" s="293"/>
      <c r="B151" s="272"/>
      <c r="C151" s="294" t="s">
        <v>272</v>
      </c>
      <c r="D151" s="295">
        <v>17</v>
      </c>
      <c r="E151" s="296"/>
      <c r="F151" s="297"/>
      <c r="G151" s="298"/>
      <c r="H151" s="298"/>
      <c r="I151" s="298"/>
      <c r="J151" s="298"/>
      <c r="K151" s="298"/>
      <c r="L151" s="258">
        <f>8*M151*D151</f>
        <v>340</v>
      </c>
      <c r="M151" s="273">
        <v>2.5</v>
      </c>
      <c r="N151" s="258"/>
      <c r="O151" s="299"/>
      <c r="P151" s="300"/>
      <c r="Q151" s="263"/>
      <c r="R151" s="297"/>
      <c r="S151" s="297"/>
    </row>
    <row r="152" spans="1:19" s="161" customFormat="1" ht="15.75">
      <c r="A152" s="293"/>
      <c r="B152" s="276"/>
      <c r="C152" s="294" t="s">
        <v>264</v>
      </c>
      <c r="D152" s="295">
        <v>2</v>
      </c>
      <c r="E152" s="296"/>
      <c r="F152" s="297"/>
      <c r="G152" s="298"/>
      <c r="H152" s="298"/>
      <c r="I152" s="298"/>
      <c r="J152" s="298"/>
      <c r="K152" s="298"/>
      <c r="L152" s="258">
        <f>8*M152*D152</f>
        <v>40</v>
      </c>
      <c r="M152" s="273">
        <v>2.5</v>
      </c>
      <c r="N152" s="258"/>
      <c r="O152" s="299"/>
      <c r="P152" s="300"/>
      <c r="Q152" s="263"/>
      <c r="R152" s="297"/>
      <c r="S152" s="297"/>
    </row>
    <row r="153" spans="2:19" s="301" customFormat="1" ht="16.5" thickBot="1">
      <c r="B153" s="276"/>
      <c r="C153" s="302"/>
      <c r="D153" s="303"/>
      <c r="E153" s="303"/>
      <c r="F153" s="304"/>
      <c r="G153" s="305"/>
      <c r="H153" s="305"/>
      <c r="I153" s="305"/>
      <c r="J153" s="305"/>
      <c r="K153" s="305"/>
      <c r="L153" s="305"/>
      <c r="M153" s="305"/>
      <c r="N153" s="305"/>
      <c r="O153" s="306"/>
      <c r="P153" s="307"/>
      <c r="Q153" s="308"/>
      <c r="R153" s="299"/>
      <c r="S153" s="299"/>
    </row>
    <row r="154" spans="1:19" s="171" customFormat="1" ht="15.75">
      <c r="A154" s="309"/>
      <c r="B154" s="310" t="s">
        <v>206</v>
      </c>
      <c r="C154" s="311"/>
      <c r="D154" s="312"/>
      <c r="E154" s="312"/>
      <c r="F154" s="313"/>
      <c r="G154" s="314"/>
      <c r="H154" s="314"/>
      <c r="I154" s="314"/>
      <c r="J154" s="314"/>
      <c r="K154" s="314"/>
      <c r="L154" s="314"/>
      <c r="M154" s="314"/>
      <c r="N154" s="314"/>
      <c r="O154" s="312"/>
      <c r="P154" s="311"/>
      <c r="Q154" s="315"/>
      <c r="R154" s="262"/>
      <c r="S154" s="262"/>
    </row>
    <row r="155" spans="1:19" s="161" customFormat="1" ht="15.75">
      <c r="A155" s="136"/>
      <c r="B155" s="316"/>
      <c r="C155" s="317" t="s">
        <v>273</v>
      </c>
      <c r="D155" s="318">
        <v>2</v>
      </c>
      <c r="E155" s="296"/>
      <c r="F155" s="319">
        <v>3</v>
      </c>
      <c r="G155" s="320"/>
      <c r="H155" s="321"/>
      <c r="I155" s="321"/>
      <c r="J155" s="321"/>
      <c r="K155" s="321"/>
      <c r="L155" s="319">
        <f aca="true" t="shared" si="4" ref="L155:L165">8*M155*D155</f>
        <v>40</v>
      </c>
      <c r="M155" s="256">
        <v>2.5</v>
      </c>
      <c r="N155" s="319"/>
      <c r="O155" s="304"/>
      <c r="P155" s="322"/>
      <c r="Q155" s="323"/>
      <c r="R155" s="297"/>
      <c r="S155" s="297"/>
    </row>
    <row r="156" spans="1:19" s="161" customFormat="1" ht="15.75">
      <c r="A156" s="136"/>
      <c r="B156" s="324"/>
      <c r="C156" s="317" t="s">
        <v>274</v>
      </c>
      <c r="D156" s="318">
        <v>12</v>
      </c>
      <c r="E156" s="296"/>
      <c r="F156" s="319">
        <v>2</v>
      </c>
      <c r="G156" s="320"/>
      <c r="H156" s="321"/>
      <c r="I156" s="321"/>
      <c r="J156" s="321"/>
      <c r="K156" s="321"/>
      <c r="L156" s="319">
        <f t="shared" si="4"/>
        <v>240</v>
      </c>
      <c r="M156" s="256">
        <v>2.5</v>
      </c>
      <c r="N156" s="319"/>
      <c r="O156" s="304"/>
      <c r="P156" s="322"/>
      <c r="Q156" s="323"/>
      <c r="R156" s="297"/>
      <c r="S156" s="297"/>
    </row>
    <row r="157" spans="1:19" s="161" customFormat="1" ht="15.75">
      <c r="A157" s="136"/>
      <c r="B157" s="276"/>
      <c r="C157" s="317" t="s">
        <v>275</v>
      </c>
      <c r="D157" s="318">
        <v>7</v>
      </c>
      <c r="E157" s="296"/>
      <c r="F157" s="319">
        <v>2</v>
      </c>
      <c r="G157" s="320"/>
      <c r="H157" s="321"/>
      <c r="I157" s="321"/>
      <c r="J157" s="321"/>
      <c r="K157" s="321"/>
      <c r="L157" s="319">
        <f t="shared" si="4"/>
        <v>140</v>
      </c>
      <c r="M157" s="256">
        <v>2.5</v>
      </c>
      <c r="N157" s="319"/>
      <c r="O157" s="304"/>
      <c r="P157" s="322"/>
      <c r="Q157" s="323"/>
      <c r="R157" s="297"/>
      <c r="S157" s="297"/>
    </row>
    <row r="158" spans="1:19" s="161" customFormat="1" ht="15.75">
      <c r="A158" s="136"/>
      <c r="B158" s="316"/>
      <c r="C158" s="325" t="s">
        <v>276</v>
      </c>
      <c r="D158" s="326">
        <v>30</v>
      </c>
      <c r="E158" s="327"/>
      <c r="F158" s="328">
        <v>2</v>
      </c>
      <c r="G158" s="329"/>
      <c r="H158" s="330"/>
      <c r="I158" s="330"/>
      <c r="J158" s="330"/>
      <c r="K158" s="330"/>
      <c r="L158" s="328">
        <f t="shared" si="4"/>
        <v>600</v>
      </c>
      <c r="M158" s="283">
        <v>2.5</v>
      </c>
      <c r="N158" s="328"/>
      <c r="O158" s="331"/>
      <c r="P158" s="322"/>
      <c r="Q158" s="332"/>
      <c r="R158" s="333"/>
      <c r="S158" s="333"/>
    </row>
    <row r="159" spans="1:19" s="161" customFormat="1" ht="15.75">
      <c r="A159" s="136"/>
      <c r="B159" s="316"/>
      <c r="C159" s="317" t="s">
        <v>277</v>
      </c>
      <c r="D159" s="318">
        <v>6</v>
      </c>
      <c r="E159" s="296"/>
      <c r="F159" s="319">
        <v>40</v>
      </c>
      <c r="G159" s="320"/>
      <c r="H159" s="321"/>
      <c r="I159" s="321"/>
      <c r="J159" s="321"/>
      <c r="K159" s="321"/>
      <c r="L159" s="319">
        <f t="shared" si="4"/>
        <v>120</v>
      </c>
      <c r="M159" s="256">
        <v>2.5</v>
      </c>
      <c r="N159" s="319"/>
      <c r="O159" s="304"/>
      <c r="P159" s="322"/>
      <c r="Q159" s="323"/>
      <c r="R159" s="297"/>
      <c r="S159" s="297"/>
    </row>
    <row r="160" spans="1:19" s="161" customFormat="1" ht="15.75">
      <c r="A160" s="136"/>
      <c r="B160" s="316"/>
      <c r="C160" s="317" t="s">
        <v>278</v>
      </c>
      <c r="D160" s="318">
        <v>20</v>
      </c>
      <c r="E160" s="296"/>
      <c r="F160" s="319">
        <v>25</v>
      </c>
      <c r="G160" s="320"/>
      <c r="H160" s="321"/>
      <c r="I160" s="321"/>
      <c r="J160" s="321"/>
      <c r="K160" s="321"/>
      <c r="L160" s="319">
        <f t="shared" si="4"/>
        <v>400</v>
      </c>
      <c r="M160" s="256">
        <v>2.5</v>
      </c>
      <c r="N160" s="319"/>
      <c r="O160" s="304"/>
      <c r="P160" s="322"/>
      <c r="Q160" s="323"/>
      <c r="R160" s="297"/>
      <c r="S160" s="297"/>
    </row>
    <row r="161" spans="1:19" s="161" customFormat="1" ht="15.75">
      <c r="A161" s="136"/>
      <c r="B161" s="316"/>
      <c r="C161" s="317" t="s">
        <v>279</v>
      </c>
      <c r="D161" s="318">
        <v>4</v>
      </c>
      <c r="E161" s="296"/>
      <c r="F161" s="319"/>
      <c r="G161" s="320"/>
      <c r="H161" s="321"/>
      <c r="I161" s="321"/>
      <c r="J161" s="321"/>
      <c r="K161" s="321"/>
      <c r="L161" s="319">
        <f t="shared" si="4"/>
        <v>80</v>
      </c>
      <c r="M161" s="256">
        <v>2.5</v>
      </c>
      <c r="N161" s="319"/>
      <c r="O161" s="304"/>
      <c r="P161" s="322"/>
      <c r="Q161" s="323"/>
      <c r="R161" s="297"/>
      <c r="S161" s="297"/>
    </row>
    <row r="162" spans="1:19" s="171" customFormat="1" ht="47.25">
      <c r="A162" s="334"/>
      <c r="B162" s="316"/>
      <c r="C162" s="335" t="s">
        <v>196</v>
      </c>
      <c r="D162" s="265">
        <v>30</v>
      </c>
      <c r="E162" s="256"/>
      <c r="F162" s="319">
        <f>50+20</f>
        <v>70</v>
      </c>
      <c r="G162" s="336"/>
      <c r="H162" s="337"/>
      <c r="I162" s="337"/>
      <c r="J162" s="337"/>
      <c r="K162" s="337"/>
      <c r="L162" s="319">
        <f t="shared" si="4"/>
        <v>600</v>
      </c>
      <c r="M162" s="256">
        <v>2.5</v>
      </c>
      <c r="N162" s="319"/>
      <c r="O162" s="257"/>
      <c r="P162" s="255" t="s">
        <v>197</v>
      </c>
      <c r="Q162" s="323"/>
      <c r="R162" s="262"/>
      <c r="S162" s="262"/>
    </row>
    <row r="163" spans="1:19" s="171" customFormat="1" ht="15.75">
      <c r="A163" s="334"/>
      <c r="B163" s="316"/>
      <c r="C163" s="338" t="s">
        <v>280</v>
      </c>
      <c r="D163" s="265">
        <v>11</v>
      </c>
      <c r="E163" s="256"/>
      <c r="F163" s="319">
        <v>2</v>
      </c>
      <c r="G163" s="336"/>
      <c r="H163" s="337"/>
      <c r="I163" s="337"/>
      <c r="J163" s="337"/>
      <c r="K163" s="337"/>
      <c r="L163" s="319">
        <f t="shared" si="4"/>
        <v>220</v>
      </c>
      <c r="M163" s="256">
        <v>2.5</v>
      </c>
      <c r="N163" s="319"/>
      <c r="O163" s="257"/>
      <c r="P163" s="255"/>
      <c r="Q163" s="323"/>
      <c r="R163" s="262"/>
      <c r="S163" s="262"/>
    </row>
    <row r="164" spans="1:19" s="171" customFormat="1" ht="15.75">
      <c r="A164" s="334"/>
      <c r="B164" s="316"/>
      <c r="C164" s="338" t="s">
        <v>281</v>
      </c>
      <c r="D164" s="265">
        <v>15</v>
      </c>
      <c r="E164" s="256"/>
      <c r="F164" s="319">
        <v>15</v>
      </c>
      <c r="G164" s="336"/>
      <c r="H164" s="337"/>
      <c r="I164" s="337"/>
      <c r="J164" s="337"/>
      <c r="K164" s="337"/>
      <c r="L164" s="319">
        <f t="shared" si="4"/>
        <v>300</v>
      </c>
      <c r="M164" s="256">
        <v>2.5</v>
      </c>
      <c r="N164" s="319"/>
      <c r="O164" s="257"/>
      <c r="P164" s="255"/>
      <c r="Q164" s="323"/>
      <c r="R164" s="262"/>
      <c r="S164" s="262"/>
    </row>
    <row r="165" spans="1:19" s="171" customFormat="1" ht="16.5" thickBot="1">
      <c r="A165" s="339"/>
      <c r="B165" s="340"/>
      <c r="C165" s="341" t="s">
        <v>283</v>
      </c>
      <c r="D165" s="342">
        <v>120</v>
      </c>
      <c r="E165" s="343"/>
      <c r="F165" s="344">
        <v>10</v>
      </c>
      <c r="G165" s="344"/>
      <c r="H165" s="344"/>
      <c r="I165" s="344"/>
      <c r="J165" s="344"/>
      <c r="K165" s="344"/>
      <c r="L165" s="344">
        <f t="shared" si="4"/>
        <v>960</v>
      </c>
      <c r="M165" s="343">
        <v>1</v>
      </c>
      <c r="N165" s="344"/>
      <c r="O165" s="345"/>
      <c r="P165" s="346" t="s">
        <v>436</v>
      </c>
      <c r="Q165" s="347"/>
      <c r="R165" s="262"/>
      <c r="S165" s="262"/>
    </row>
    <row r="166" spans="1:19" s="171" customFormat="1" ht="16.5" thickBot="1">
      <c r="A166" s="334"/>
      <c r="B166" s="276"/>
      <c r="C166" s="348"/>
      <c r="D166" s="349"/>
      <c r="E166" s="256"/>
      <c r="F166" s="319"/>
      <c r="G166" s="319"/>
      <c r="H166" s="319"/>
      <c r="I166" s="319"/>
      <c r="J166" s="319"/>
      <c r="K166" s="319"/>
      <c r="L166" s="319"/>
      <c r="M166" s="256"/>
      <c r="N166" s="319"/>
      <c r="O166" s="257"/>
      <c r="P166" s="255"/>
      <c r="Q166" s="323"/>
      <c r="R166" s="262"/>
      <c r="S166" s="262"/>
    </row>
    <row r="167" spans="1:19" s="171" customFormat="1" ht="16.5" thickBot="1">
      <c r="A167" s="309"/>
      <c r="B167" s="350" t="s">
        <v>205</v>
      </c>
      <c r="C167" s="351"/>
      <c r="D167" s="352"/>
      <c r="E167" s="353"/>
      <c r="F167" s="354"/>
      <c r="G167" s="355"/>
      <c r="H167" s="355"/>
      <c r="I167" s="355"/>
      <c r="J167" s="355"/>
      <c r="K167" s="355"/>
      <c r="L167" s="355"/>
      <c r="M167" s="353"/>
      <c r="N167" s="355"/>
      <c r="O167" s="354"/>
      <c r="P167" s="356"/>
      <c r="Q167" s="357"/>
      <c r="R167" s="262"/>
      <c r="S167" s="262"/>
    </row>
    <row r="168" spans="1:19" s="171" customFormat="1" ht="15.75">
      <c r="A168" s="334"/>
      <c r="B168" s="274"/>
      <c r="C168" s="280" t="s">
        <v>284</v>
      </c>
      <c r="D168" s="358"/>
      <c r="E168" s="256"/>
      <c r="F168" s="319">
        <v>5</v>
      </c>
      <c r="G168" s="319"/>
      <c r="H168" s="319"/>
      <c r="I168" s="319"/>
      <c r="J168" s="319"/>
      <c r="K168" s="319"/>
      <c r="L168" s="319"/>
      <c r="M168" s="256"/>
      <c r="N168" s="319"/>
      <c r="O168" s="257"/>
      <c r="P168" s="255"/>
      <c r="Q168" s="323"/>
      <c r="R168" s="262"/>
      <c r="S168" s="262"/>
    </row>
    <row r="169" spans="1:19" s="171" customFormat="1" ht="15.75">
      <c r="A169" s="334"/>
      <c r="B169" s="272"/>
      <c r="C169" s="269" t="s">
        <v>285</v>
      </c>
      <c r="D169" s="265">
        <v>7</v>
      </c>
      <c r="E169" s="256"/>
      <c r="F169" s="257"/>
      <c r="G169" s="319"/>
      <c r="H169" s="319"/>
      <c r="I169" s="319"/>
      <c r="J169" s="319"/>
      <c r="K169" s="319"/>
      <c r="L169" s="319">
        <f>8*M169*D169</f>
        <v>140</v>
      </c>
      <c r="M169" s="256">
        <v>2.5</v>
      </c>
      <c r="N169" s="319"/>
      <c r="O169" s="257"/>
      <c r="P169" s="255"/>
      <c r="Q169" s="323"/>
      <c r="R169" s="262"/>
      <c r="S169" s="262"/>
    </row>
    <row r="170" spans="1:19" s="171" customFormat="1" ht="15.75">
      <c r="A170" s="334"/>
      <c r="B170" s="272"/>
      <c r="C170" s="269" t="s">
        <v>286</v>
      </c>
      <c r="D170" s="265">
        <v>7</v>
      </c>
      <c r="E170" s="256"/>
      <c r="F170" s="257"/>
      <c r="G170" s="319"/>
      <c r="H170" s="319"/>
      <c r="I170" s="319"/>
      <c r="J170" s="319"/>
      <c r="K170" s="319"/>
      <c r="L170" s="319">
        <f>8*M170*D170</f>
        <v>140</v>
      </c>
      <c r="M170" s="256">
        <v>2.5</v>
      </c>
      <c r="N170" s="319"/>
      <c r="O170" s="257"/>
      <c r="P170" s="255"/>
      <c r="Q170" s="323"/>
      <c r="R170" s="262"/>
      <c r="S170" s="262"/>
    </row>
    <row r="171" spans="1:19" s="171" customFormat="1" ht="15.75">
      <c r="A171" s="334"/>
      <c r="B171" s="359">
        <v>3</v>
      </c>
      <c r="C171" s="360" t="s">
        <v>191</v>
      </c>
      <c r="D171" s="265"/>
      <c r="E171" s="256"/>
      <c r="F171" s="257"/>
      <c r="G171" s="319"/>
      <c r="H171" s="319"/>
      <c r="I171" s="319"/>
      <c r="J171" s="319"/>
      <c r="K171" s="319"/>
      <c r="L171" s="319"/>
      <c r="M171" s="256"/>
      <c r="N171" s="319"/>
      <c r="O171" s="257"/>
      <c r="P171" s="255"/>
      <c r="Q171" s="323"/>
      <c r="R171" s="262"/>
      <c r="S171" s="262"/>
    </row>
    <row r="172" spans="1:19" s="171" customFormat="1" ht="15.75">
      <c r="A172" s="334"/>
      <c r="B172" s="359">
        <f>B171+0.01</f>
        <v>3.01</v>
      </c>
      <c r="C172" s="208" t="s">
        <v>192</v>
      </c>
      <c r="D172" s="265"/>
      <c r="E172" s="256"/>
      <c r="F172" s="257"/>
      <c r="G172" s="319"/>
      <c r="H172" s="319"/>
      <c r="I172" s="319"/>
      <c r="J172" s="319"/>
      <c r="K172" s="319"/>
      <c r="L172" s="319"/>
      <c r="M172" s="256"/>
      <c r="N172" s="319"/>
      <c r="O172" s="257"/>
      <c r="P172" s="255" t="s">
        <v>198</v>
      </c>
      <c r="Q172" s="323"/>
      <c r="R172" s="262"/>
      <c r="S172" s="262"/>
    </row>
    <row r="173" spans="1:19" s="171" customFormat="1" ht="47.25">
      <c r="A173" s="334"/>
      <c r="B173" s="566">
        <f>B172+0.01</f>
        <v>3.0199999999999996</v>
      </c>
      <c r="C173" s="567" t="s">
        <v>13</v>
      </c>
      <c r="D173" s="568">
        <v>12</v>
      </c>
      <c r="E173" s="569"/>
      <c r="F173" s="570"/>
      <c r="G173" s="571"/>
      <c r="H173" s="571"/>
      <c r="I173" s="571"/>
      <c r="J173" s="571"/>
      <c r="K173" s="571"/>
      <c r="L173" s="571">
        <f>8*M173*D173</f>
        <v>240</v>
      </c>
      <c r="M173" s="569">
        <v>2.5</v>
      </c>
      <c r="N173" s="571"/>
      <c r="O173" s="570"/>
      <c r="P173" s="572" t="s">
        <v>14</v>
      </c>
      <c r="Q173" s="323"/>
      <c r="R173" s="262"/>
      <c r="S173" s="262"/>
    </row>
    <row r="174" spans="1:19" s="161" customFormat="1" ht="25.5">
      <c r="A174" s="136"/>
      <c r="B174" s="359">
        <f>B173+0.01</f>
        <v>3.0299999999999994</v>
      </c>
      <c r="C174" s="362" t="s">
        <v>194</v>
      </c>
      <c r="D174" s="363">
        <v>6</v>
      </c>
      <c r="E174" s="364"/>
      <c r="F174" s="365"/>
      <c r="G174" s="366"/>
      <c r="H174" s="366"/>
      <c r="I174" s="366"/>
      <c r="J174" s="366"/>
      <c r="K174" s="366"/>
      <c r="L174" s="366">
        <f>8*M174*D174</f>
        <v>120</v>
      </c>
      <c r="M174" s="364">
        <v>2.5</v>
      </c>
      <c r="N174" s="366"/>
      <c r="O174" s="365"/>
      <c r="P174" s="367" t="s">
        <v>2</v>
      </c>
      <c r="Q174" s="323"/>
      <c r="R174" s="297"/>
      <c r="S174" s="297"/>
    </row>
    <row r="175" spans="1:19" s="171" customFormat="1" ht="31.5">
      <c r="A175" s="334"/>
      <c r="B175" s="368">
        <v>4</v>
      </c>
      <c r="C175" s="360" t="s">
        <v>202</v>
      </c>
      <c r="D175" s="265"/>
      <c r="E175" s="256"/>
      <c r="F175" s="257"/>
      <c r="G175" s="319"/>
      <c r="H175" s="319"/>
      <c r="I175" s="319"/>
      <c r="J175" s="319"/>
      <c r="K175" s="319"/>
      <c r="L175" s="319"/>
      <c r="M175" s="256"/>
      <c r="N175" s="319"/>
      <c r="O175" s="257"/>
      <c r="P175" s="255" t="s">
        <v>203</v>
      </c>
      <c r="Q175" s="323"/>
      <c r="R175" s="262"/>
      <c r="S175" s="262"/>
    </row>
    <row r="176" spans="1:19" s="171" customFormat="1" ht="31.5">
      <c r="A176" s="334"/>
      <c r="B176" s="359">
        <f>B175+0.01</f>
        <v>4.01</v>
      </c>
      <c r="C176" s="369" t="s">
        <v>200</v>
      </c>
      <c r="D176" s="265"/>
      <c r="E176" s="256"/>
      <c r="F176" s="257"/>
      <c r="G176" s="319"/>
      <c r="H176" s="319"/>
      <c r="I176" s="319"/>
      <c r="J176" s="319"/>
      <c r="K176" s="319"/>
      <c r="L176" s="319"/>
      <c r="M176" s="256"/>
      <c r="N176" s="319"/>
      <c r="O176" s="257"/>
      <c r="P176" s="255" t="s">
        <v>204</v>
      </c>
      <c r="Q176" s="323"/>
      <c r="R176" s="262"/>
      <c r="S176" s="262"/>
    </row>
    <row r="177" spans="1:19" s="171" customFormat="1" ht="31.5">
      <c r="A177" s="334"/>
      <c r="B177" s="359">
        <f>B176+0.01</f>
        <v>4.02</v>
      </c>
      <c r="C177" s="370" t="s">
        <v>201</v>
      </c>
      <c r="D177" s="265">
        <v>5</v>
      </c>
      <c r="E177" s="256"/>
      <c r="F177" s="257"/>
      <c r="G177" s="319"/>
      <c r="H177" s="319"/>
      <c r="I177" s="319"/>
      <c r="J177" s="319"/>
      <c r="K177" s="319"/>
      <c r="L177" s="319">
        <f aca="true" t="shared" si="5" ref="L177:L182">8*M177*D177</f>
        <v>100</v>
      </c>
      <c r="M177" s="256">
        <v>2.5</v>
      </c>
      <c r="N177" s="319"/>
      <c r="O177" s="257"/>
      <c r="P177" s="255" t="s">
        <v>204</v>
      </c>
      <c r="Q177" s="323"/>
      <c r="R177" s="262"/>
      <c r="S177" s="262"/>
    </row>
    <row r="178" spans="1:19" s="161" customFormat="1" ht="15.75">
      <c r="A178" s="136"/>
      <c r="B178" s="272"/>
      <c r="C178" s="371" t="s">
        <v>405</v>
      </c>
      <c r="D178" s="318">
        <v>4</v>
      </c>
      <c r="E178" s="296"/>
      <c r="F178" s="319">
        <v>2</v>
      </c>
      <c r="G178" s="372"/>
      <c r="H178" s="372"/>
      <c r="I178" s="372"/>
      <c r="J178" s="372"/>
      <c r="K178" s="372"/>
      <c r="L178" s="319">
        <f t="shared" si="5"/>
        <v>80</v>
      </c>
      <c r="M178" s="256">
        <v>2.5</v>
      </c>
      <c r="N178" s="319"/>
      <c r="O178" s="304"/>
      <c r="P178" s="322"/>
      <c r="Q178" s="323"/>
      <c r="R178" s="297"/>
      <c r="S178" s="297"/>
    </row>
    <row r="179" spans="1:19" s="161" customFormat="1" ht="60.75">
      <c r="A179" s="136"/>
      <c r="B179" s="272"/>
      <c r="C179" s="371" t="s">
        <v>406</v>
      </c>
      <c r="D179" s="318">
        <v>3</v>
      </c>
      <c r="E179" s="296"/>
      <c r="F179" s="319">
        <v>2</v>
      </c>
      <c r="G179" s="372"/>
      <c r="H179" s="372"/>
      <c r="I179" s="372"/>
      <c r="J179" s="372"/>
      <c r="K179" s="372"/>
      <c r="L179" s="319">
        <f t="shared" si="5"/>
        <v>60</v>
      </c>
      <c r="M179" s="256">
        <v>2.5</v>
      </c>
      <c r="N179" s="319"/>
      <c r="O179" s="304"/>
      <c r="P179" s="322"/>
      <c r="Q179" s="323" t="s">
        <v>246</v>
      </c>
      <c r="R179" s="297"/>
      <c r="S179" s="297"/>
    </row>
    <row r="180" spans="1:19" s="161" customFormat="1" ht="60.75">
      <c r="A180" s="136"/>
      <c r="B180" s="272"/>
      <c r="C180" s="371" t="s">
        <v>407</v>
      </c>
      <c r="D180" s="318">
        <v>6</v>
      </c>
      <c r="E180" s="296"/>
      <c r="F180" s="319">
        <v>2</v>
      </c>
      <c r="G180" s="372"/>
      <c r="H180" s="372"/>
      <c r="I180" s="372"/>
      <c r="J180" s="372"/>
      <c r="K180" s="372"/>
      <c r="L180" s="319">
        <f t="shared" si="5"/>
        <v>120</v>
      </c>
      <c r="M180" s="256">
        <v>2.5</v>
      </c>
      <c r="N180" s="319"/>
      <c r="O180" s="304"/>
      <c r="P180" s="322"/>
      <c r="Q180" s="323" t="s">
        <v>246</v>
      </c>
      <c r="R180" s="297"/>
      <c r="S180" s="297"/>
    </row>
    <row r="181" spans="1:19" s="161" customFormat="1" ht="60.75">
      <c r="A181" s="136"/>
      <c r="B181" s="316"/>
      <c r="C181" s="371" t="s">
        <v>408</v>
      </c>
      <c r="D181" s="318">
        <v>3</v>
      </c>
      <c r="E181" s="296"/>
      <c r="F181" s="319">
        <v>2</v>
      </c>
      <c r="G181" s="372"/>
      <c r="H181" s="372"/>
      <c r="I181" s="372"/>
      <c r="J181" s="372"/>
      <c r="K181" s="372"/>
      <c r="L181" s="319">
        <f t="shared" si="5"/>
        <v>60</v>
      </c>
      <c r="M181" s="256">
        <v>2.5</v>
      </c>
      <c r="N181" s="319"/>
      <c r="O181" s="304"/>
      <c r="P181" s="322"/>
      <c r="Q181" s="323" t="s">
        <v>246</v>
      </c>
      <c r="R181" s="297"/>
      <c r="S181" s="297"/>
    </row>
    <row r="182" spans="1:19" s="161" customFormat="1" ht="16.5" thickBot="1">
      <c r="A182" s="136"/>
      <c r="B182" s="316"/>
      <c r="C182" s="373" t="s">
        <v>282</v>
      </c>
      <c r="D182" s="374">
        <v>2</v>
      </c>
      <c r="E182" s="375"/>
      <c r="F182" s="376"/>
      <c r="G182" s="377"/>
      <c r="H182" s="378"/>
      <c r="I182" s="378"/>
      <c r="J182" s="378"/>
      <c r="K182" s="378"/>
      <c r="L182" s="344">
        <f t="shared" si="5"/>
        <v>40</v>
      </c>
      <c r="M182" s="343">
        <v>2.5</v>
      </c>
      <c r="N182" s="344"/>
      <c r="O182" s="379"/>
      <c r="P182" s="380"/>
      <c r="Q182" s="323"/>
      <c r="R182" s="297"/>
      <c r="S182" s="297"/>
    </row>
    <row r="183" spans="1:19" s="161" customFormat="1" ht="21" thickBot="1">
      <c r="A183" s="381"/>
      <c r="B183" s="350" t="s">
        <v>435</v>
      </c>
      <c r="C183" s="382"/>
      <c r="D183" s="383">
        <f>SUM(D168:D182)</f>
        <v>55</v>
      </c>
      <c r="E183" s="384"/>
      <c r="F183" s="384"/>
      <c r="G183" s="384"/>
      <c r="H183" s="384"/>
      <c r="I183" s="384"/>
      <c r="J183" s="384"/>
      <c r="K183" s="384"/>
      <c r="L183" s="383">
        <f>SUM(L168:L182)</f>
        <v>1100</v>
      </c>
      <c r="M183" s="384"/>
      <c r="N183" s="589"/>
      <c r="O183" s="384"/>
      <c r="P183" s="382"/>
      <c r="Q183" s="347"/>
      <c r="R183" s="297"/>
      <c r="S183" s="297"/>
    </row>
    <row r="184" spans="1:19" s="171" customFormat="1" ht="21" thickBot="1">
      <c r="A184" s="334"/>
      <c r="B184" s="385"/>
      <c r="C184" s="249"/>
      <c r="D184" s="386"/>
      <c r="L184" s="387"/>
      <c r="N184" s="253"/>
      <c r="P184" s="249"/>
      <c r="Q184" s="323"/>
      <c r="R184" s="262"/>
      <c r="S184" s="262"/>
    </row>
    <row r="185" spans="1:19" s="171" customFormat="1" ht="15.75">
      <c r="A185" s="309"/>
      <c r="B185" s="388" t="s">
        <v>141</v>
      </c>
      <c r="C185" s="389"/>
      <c r="D185" s="390"/>
      <c r="E185" s="312"/>
      <c r="F185" s="313"/>
      <c r="G185" s="314"/>
      <c r="H185" s="314"/>
      <c r="I185" s="314"/>
      <c r="J185" s="314"/>
      <c r="K185" s="314"/>
      <c r="L185" s="314"/>
      <c r="M185" s="312"/>
      <c r="N185" s="314"/>
      <c r="O185" s="313"/>
      <c r="P185" s="391"/>
      <c r="Q185" s="392"/>
      <c r="R185" s="262"/>
      <c r="S185" s="262"/>
    </row>
    <row r="186" spans="1:19" s="171" customFormat="1" ht="15.75">
      <c r="A186" s="334"/>
      <c r="B186" s="368">
        <v>1</v>
      </c>
      <c r="C186" s="360" t="s">
        <v>131</v>
      </c>
      <c r="D186" s="393"/>
      <c r="E186" s="394"/>
      <c r="F186" s="257"/>
      <c r="G186" s="319"/>
      <c r="H186" s="319"/>
      <c r="I186" s="319"/>
      <c r="J186" s="319"/>
      <c r="K186" s="319"/>
      <c r="L186" s="319"/>
      <c r="M186" s="256"/>
      <c r="N186" s="319"/>
      <c r="O186" s="257"/>
      <c r="P186" s="255" t="s">
        <v>145</v>
      </c>
      <c r="Q186" s="323"/>
      <c r="R186" s="262"/>
      <c r="S186" s="262"/>
    </row>
    <row r="187" spans="1:19" s="171" customFormat="1" ht="25.5">
      <c r="A187" s="334"/>
      <c r="B187" s="359">
        <f>B186+0.01</f>
        <v>1.01</v>
      </c>
      <c r="C187" s="395" t="s">
        <v>132</v>
      </c>
      <c r="D187" s="265">
        <v>4</v>
      </c>
      <c r="E187" s="256"/>
      <c r="F187" s="257"/>
      <c r="G187" s="319"/>
      <c r="H187" s="319"/>
      <c r="I187" s="319"/>
      <c r="J187" s="319"/>
      <c r="K187" s="319"/>
      <c r="L187" s="319">
        <f>8*M187*D187</f>
        <v>80</v>
      </c>
      <c r="M187" s="256">
        <v>2.5</v>
      </c>
      <c r="N187" s="319"/>
      <c r="O187" s="257"/>
      <c r="P187" s="255"/>
      <c r="Q187" s="323"/>
      <c r="R187" s="262"/>
      <c r="S187" s="262"/>
    </row>
    <row r="188" spans="1:19" s="171" customFormat="1" ht="15.75">
      <c r="A188" s="334"/>
      <c r="B188" s="359">
        <f>B187+0.01</f>
        <v>1.02</v>
      </c>
      <c r="C188" s="396" t="s">
        <v>133</v>
      </c>
      <c r="D188" s="265">
        <v>3</v>
      </c>
      <c r="E188" s="256"/>
      <c r="F188" s="257"/>
      <c r="G188" s="319"/>
      <c r="H188" s="319"/>
      <c r="I188" s="319"/>
      <c r="J188" s="319"/>
      <c r="K188" s="319"/>
      <c r="L188" s="319">
        <f>8*M188*D188</f>
        <v>60</v>
      </c>
      <c r="M188" s="256">
        <v>2.5</v>
      </c>
      <c r="N188" s="319"/>
      <c r="O188" s="257"/>
      <c r="P188" s="255"/>
      <c r="Q188" s="323"/>
      <c r="R188" s="262"/>
      <c r="S188" s="262"/>
    </row>
    <row r="189" spans="1:19" s="161" customFormat="1" ht="32.25" thickBot="1">
      <c r="A189" s="136"/>
      <c r="B189" s="368">
        <v>2</v>
      </c>
      <c r="C189" s="397" t="s">
        <v>130</v>
      </c>
      <c r="D189" s="398"/>
      <c r="E189" s="364"/>
      <c r="F189" s="365"/>
      <c r="G189" s="366"/>
      <c r="H189" s="366"/>
      <c r="I189" s="366"/>
      <c r="J189" s="366"/>
      <c r="K189" s="366"/>
      <c r="L189" s="366"/>
      <c r="M189" s="364"/>
      <c r="N189" s="366"/>
      <c r="O189" s="365"/>
      <c r="P189" s="367" t="s">
        <v>371</v>
      </c>
      <c r="Q189" s="323"/>
      <c r="R189" s="297"/>
      <c r="S189" s="297"/>
    </row>
    <row r="190" spans="1:19" s="171" customFormat="1" ht="15.75">
      <c r="A190" s="334"/>
      <c r="B190" s="359">
        <f>B189+0.01</f>
        <v>2.01</v>
      </c>
      <c r="C190" s="369" t="s">
        <v>458</v>
      </c>
      <c r="D190" s="265">
        <v>1</v>
      </c>
      <c r="E190" s="256"/>
      <c r="F190" s="257"/>
      <c r="G190" s="319"/>
      <c r="H190" s="319"/>
      <c r="I190" s="319"/>
      <c r="J190" s="319"/>
      <c r="K190" s="319"/>
      <c r="L190" s="319">
        <f>8*M190*D190</f>
        <v>20</v>
      </c>
      <c r="M190" s="256">
        <v>2.5</v>
      </c>
      <c r="N190" s="319"/>
      <c r="O190" s="257"/>
      <c r="P190" s="255" t="s">
        <v>8</v>
      </c>
      <c r="Q190" s="323"/>
      <c r="R190" s="262"/>
      <c r="S190" s="262"/>
    </row>
    <row r="191" spans="1:19" s="161" customFormat="1" ht="31.5">
      <c r="A191" s="136"/>
      <c r="B191" s="359">
        <f aca="true" t="shared" si="6" ref="B191:B196">B190+0.01</f>
        <v>2.0199999999999996</v>
      </c>
      <c r="C191" s="206" t="s">
        <v>185</v>
      </c>
      <c r="D191" s="399">
        <v>2</v>
      </c>
      <c r="E191" s="400"/>
      <c r="F191" s="401"/>
      <c r="G191" s="402"/>
      <c r="H191" s="402"/>
      <c r="I191" s="402"/>
      <c r="J191" s="402"/>
      <c r="K191" s="402"/>
      <c r="L191" s="402"/>
      <c r="M191" s="400"/>
      <c r="N191" s="402">
        <v>40</v>
      </c>
      <c r="O191" s="401"/>
      <c r="P191" s="403" t="s">
        <v>433</v>
      </c>
      <c r="Q191" s="323"/>
      <c r="R191" s="297"/>
      <c r="S191" s="297"/>
    </row>
    <row r="192" spans="1:19" s="161" customFormat="1" ht="31.5">
      <c r="A192" s="136"/>
      <c r="B192" s="359">
        <f t="shared" si="6"/>
        <v>2.0299999999999994</v>
      </c>
      <c r="C192" s="404" t="s">
        <v>186</v>
      </c>
      <c r="D192" s="399">
        <v>7</v>
      </c>
      <c r="E192" s="400"/>
      <c r="F192" s="401"/>
      <c r="G192" s="402"/>
      <c r="H192" s="402"/>
      <c r="I192" s="402"/>
      <c r="J192" s="402"/>
      <c r="K192" s="402"/>
      <c r="L192" s="402"/>
      <c r="M192" s="400"/>
      <c r="N192" s="402">
        <v>140</v>
      </c>
      <c r="O192" s="401"/>
      <c r="P192" s="403" t="s">
        <v>433</v>
      </c>
      <c r="Q192" s="323"/>
      <c r="R192" s="297"/>
      <c r="S192" s="297"/>
    </row>
    <row r="193" spans="1:19" s="161" customFormat="1" ht="31.5">
      <c r="A193" s="136"/>
      <c r="B193" s="359">
        <f t="shared" si="6"/>
        <v>2.039999999999999</v>
      </c>
      <c r="C193" s="405" t="s">
        <v>187</v>
      </c>
      <c r="D193" s="399">
        <v>1</v>
      </c>
      <c r="E193" s="400"/>
      <c r="F193" s="401"/>
      <c r="G193" s="402"/>
      <c r="H193" s="402"/>
      <c r="I193" s="402"/>
      <c r="J193" s="402"/>
      <c r="K193" s="402"/>
      <c r="L193" s="402"/>
      <c r="M193" s="400"/>
      <c r="N193" s="402">
        <v>20</v>
      </c>
      <c r="O193" s="401"/>
      <c r="P193" s="403" t="s">
        <v>433</v>
      </c>
      <c r="Q193" s="323"/>
      <c r="R193" s="297"/>
      <c r="S193" s="297"/>
    </row>
    <row r="194" spans="1:19" s="161" customFormat="1" ht="31.5">
      <c r="A194" s="136"/>
      <c r="B194" s="359">
        <f t="shared" si="6"/>
        <v>2.049999999999999</v>
      </c>
      <c r="C194" s="405" t="s">
        <v>459</v>
      </c>
      <c r="D194" s="399">
        <v>1</v>
      </c>
      <c r="E194" s="400"/>
      <c r="F194" s="401"/>
      <c r="G194" s="402"/>
      <c r="H194" s="402"/>
      <c r="I194" s="402"/>
      <c r="J194" s="402"/>
      <c r="K194" s="402"/>
      <c r="L194" s="402"/>
      <c r="M194" s="400"/>
      <c r="N194" s="402">
        <v>20</v>
      </c>
      <c r="O194" s="401"/>
      <c r="P194" s="403" t="s">
        <v>433</v>
      </c>
      <c r="Q194" s="323"/>
      <c r="R194" s="297"/>
      <c r="S194" s="297"/>
    </row>
    <row r="195" spans="1:19" s="171" customFormat="1" ht="25.5">
      <c r="A195" s="334"/>
      <c r="B195" s="359">
        <f t="shared" si="6"/>
        <v>2.0599999999999987</v>
      </c>
      <c r="C195" s="593" t="s">
        <v>189</v>
      </c>
      <c r="D195" s="599" t="s">
        <v>460</v>
      </c>
      <c r="E195" s="595"/>
      <c r="F195" s="596"/>
      <c r="G195" s="597"/>
      <c r="H195" s="597"/>
      <c r="I195" s="597"/>
      <c r="J195" s="597"/>
      <c r="K195" s="597"/>
      <c r="L195" s="600" t="s">
        <v>461</v>
      </c>
      <c r="M195" s="601" t="s">
        <v>462</v>
      </c>
      <c r="N195" s="597"/>
      <c r="O195" s="596"/>
      <c r="P195" s="598"/>
      <c r="Q195" s="323"/>
      <c r="R195" s="262"/>
      <c r="S195" s="262"/>
    </row>
    <row r="196" spans="1:19" s="171" customFormat="1" ht="15.75">
      <c r="A196" s="334"/>
      <c r="B196" s="359">
        <f t="shared" si="6"/>
        <v>2.0699999999999985</v>
      </c>
      <c r="C196" s="209" t="s">
        <v>190</v>
      </c>
      <c r="D196" s="265">
        <v>1</v>
      </c>
      <c r="E196" s="256"/>
      <c r="F196" s="257"/>
      <c r="G196" s="319"/>
      <c r="H196" s="319"/>
      <c r="I196" s="319"/>
      <c r="J196" s="319"/>
      <c r="K196" s="319"/>
      <c r="L196" s="319">
        <f>8*M196*D196</f>
        <v>20</v>
      </c>
      <c r="M196" s="256">
        <v>2.5</v>
      </c>
      <c r="N196" s="319"/>
      <c r="O196" s="257"/>
      <c r="P196" s="255"/>
      <c r="Q196" s="323"/>
      <c r="R196" s="262"/>
      <c r="S196" s="262"/>
    </row>
    <row r="197" spans="1:19" s="161" customFormat="1" ht="15.75">
      <c r="A197" s="136"/>
      <c r="B197" s="359">
        <v>2.08</v>
      </c>
      <c r="C197" s="367" t="s">
        <v>455</v>
      </c>
      <c r="D197" s="363">
        <v>14</v>
      </c>
      <c r="E197" s="364"/>
      <c r="F197" s="365"/>
      <c r="G197" s="366"/>
      <c r="H197" s="366"/>
      <c r="I197" s="366"/>
      <c r="J197" s="366"/>
      <c r="K197" s="366"/>
      <c r="L197" s="366">
        <f>SUM(L190:L196)</f>
        <v>40</v>
      </c>
      <c r="M197" s="364">
        <v>2.5</v>
      </c>
      <c r="N197" s="366"/>
      <c r="O197" s="365"/>
      <c r="P197" s="367" t="s">
        <v>129</v>
      </c>
      <c r="Q197" s="545"/>
      <c r="R197" s="297"/>
      <c r="S197" s="297"/>
    </row>
    <row r="198" spans="1:19" s="161" customFormat="1" ht="15.75">
      <c r="A198" s="136"/>
      <c r="B198" s="359">
        <v>2.11</v>
      </c>
      <c r="C198" s="367" t="s">
        <v>456</v>
      </c>
      <c r="D198" s="363">
        <v>13</v>
      </c>
      <c r="E198" s="364"/>
      <c r="F198" s="365"/>
      <c r="G198" s="366"/>
      <c r="H198" s="366"/>
      <c r="I198" s="366"/>
      <c r="J198" s="366"/>
      <c r="K198" s="366"/>
      <c r="L198" s="366">
        <f>+L197</f>
        <v>40</v>
      </c>
      <c r="M198" s="364">
        <v>2.5</v>
      </c>
      <c r="N198" s="366"/>
      <c r="O198" s="365"/>
      <c r="P198" s="367" t="s">
        <v>129</v>
      </c>
      <c r="Q198" s="545"/>
      <c r="R198" s="297"/>
      <c r="S198" s="297"/>
    </row>
    <row r="199" spans="1:19" s="161" customFormat="1" ht="15.75">
      <c r="A199" s="136"/>
      <c r="B199" s="359">
        <v>2.14</v>
      </c>
      <c r="C199" s="367" t="s">
        <v>457</v>
      </c>
      <c r="D199" s="363">
        <v>13</v>
      </c>
      <c r="E199" s="364"/>
      <c r="F199" s="365"/>
      <c r="G199" s="366"/>
      <c r="H199" s="366"/>
      <c r="I199" s="366"/>
      <c r="J199" s="366"/>
      <c r="K199" s="366"/>
      <c r="L199" s="366">
        <f>+L198</f>
        <v>40</v>
      </c>
      <c r="M199" s="364">
        <v>2.5</v>
      </c>
      <c r="N199" s="366"/>
      <c r="O199" s="365"/>
      <c r="P199" s="367" t="s">
        <v>129</v>
      </c>
      <c r="Q199" s="545"/>
      <c r="R199" s="297"/>
      <c r="S199" s="297"/>
    </row>
    <row r="200" spans="1:19" s="171" customFormat="1" ht="15.75">
      <c r="A200" s="334"/>
      <c r="B200" s="359">
        <v>3</v>
      </c>
      <c r="C200" s="360" t="s">
        <v>191</v>
      </c>
      <c r="D200" s="265"/>
      <c r="E200" s="256"/>
      <c r="F200" s="257"/>
      <c r="G200" s="319"/>
      <c r="H200" s="319"/>
      <c r="I200" s="319"/>
      <c r="J200" s="319"/>
      <c r="K200" s="319"/>
      <c r="L200" s="319"/>
      <c r="M200" s="256"/>
      <c r="N200" s="319"/>
      <c r="O200" s="257"/>
      <c r="P200" s="255" t="s">
        <v>145</v>
      </c>
      <c r="Q200" s="323"/>
      <c r="R200" s="262"/>
      <c r="S200" s="262"/>
    </row>
    <row r="201" spans="1:19" s="171" customFormat="1" ht="15.75">
      <c r="A201" s="334"/>
      <c r="B201" s="359">
        <f>B200+0.01</f>
        <v>3.01</v>
      </c>
      <c r="C201" s="208" t="s">
        <v>192</v>
      </c>
      <c r="D201" s="265"/>
      <c r="E201" s="256"/>
      <c r="F201" s="257"/>
      <c r="G201" s="319"/>
      <c r="H201" s="319"/>
      <c r="I201" s="319"/>
      <c r="J201" s="319"/>
      <c r="K201" s="319"/>
      <c r="L201" s="319"/>
      <c r="M201" s="256"/>
      <c r="N201" s="319"/>
      <c r="O201" s="257"/>
      <c r="P201" s="255" t="s">
        <v>198</v>
      </c>
      <c r="Q201" s="323"/>
      <c r="R201" s="262"/>
      <c r="S201" s="262"/>
    </row>
    <row r="202" spans="1:19" s="171" customFormat="1" ht="25.5">
      <c r="A202" s="334"/>
      <c r="B202" s="359">
        <f>B201+0.01</f>
        <v>3.0199999999999996</v>
      </c>
      <c r="C202" s="361" t="s">
        <v>193</v>
      </c>
      <c r="D202" s="265">
        <v>4</v>
      </c>
      <c r="E202" s="256"/>
      <c r="F202" s="257"/>
      <c r="G202" s="319"/>
      <c r="H202" s="319"/>
      <c r="I202" s="319"/>
      <c r="J202" s="319"/>
      <c r="K202" s="319"/>
      <c r="L202" s="319">
        <f>8*M202*D202</f>
        <v>80</v>
      </c>
      <c r="M202" s="256">
        <v>2.5</v>
      </c>
      <c r="N202" s="319"/>
      <c r="O202" s="257"/>
      <c r="P202" s="255" t="s">
        <v>195</v>
      </c>
      <c r="Q202" s="323"/>
      <c r="R202" s="262"/>
      <c r="S202" s="262"/>
    </row>
    <row r="203" spans="1:19" s="171" customFormat="1" ht="15.75">
      <c r="A203" s="334"/>
      <c r="B203" s="368">
        <v>5</v>
      </c>
      <c r="C203" s="360" t="s">
        <v>412</v>
      </c>
      <c r="D203" s="265"/>
      <c r="E203" s="256"/>
      <c r="F203" s="257"/>
      <c r="G203" s="319"/>
      <c r="H203" s="319"/>
      <c r="I203" s="319"/>
      <c r="J203" s="319"/>
      <c r="K203" s="319"/>
      <c r="L203" s="319">
        <f>8*M203*D203</f>
        <v>0</v>
      </c>
      <c r="M203" s="256">
        <v>2.5</v>
      </c>
      <c r="N203" s="319"/>
      <c r="O203" s="257"/>
      <c r="P203" s="255" t="s">
        <v>145</v>
      </c>
      <c r="Q203" s="323"/>
      <c r="R203" s="262"/>
      <c r="S203" s="262"/>
    </row>
    <row r="204" spans="1:19" s="161" customFormat="1" ht="31.5">
      <c r="A204" s="136"/>
      <c r="B204" s="359">
        <f>B203+0.01</f>
        <v>5.01</v>
      </c>
      <c r="C204" s="406" t="s">
        <v>207</v>
      </c>
      <c r="D204" s="399">
        <v>2</v>
      </c>
      <c r="E204" s="400"/>
      <c r="F204" s="401"/>
      <c r="G204" s="402"/>
      <c r="H204" s="402"/>
      <c r="I204" s="402"/>
      <c r="J204" s="402"/>
      <c r="K204" s="402"/>
      <c r="L204" s="402"/>
      <c r="M204" s="400"/>
      <c r="N204" s="402"/>
      <c r="O204" s="401"/>
      <c r="P204" s="403" t="s">
        <v>433</v>
      </c>
      <c r="Q204" s="323"/>
      <c r="R204" s="297"/>
      <c r="S204" s="297"/>
    </row>
    <row r="205" spans="1:22" s="161" customFormat="1" ht="31.5">
      <c r="A205" s="136"/>
      <c r="B205" s="359">
        <f aca="true" t="shared" si="7" ref="B205:B217">B204+0.01</f>
        <v>5.02</v>
      </c>
      <c r="C205" s="206" t="s">
        <v>208</v>
      </c>
      <c r="D205" s="399">
        <v>1</v>
      </c>
      <c r="E205" s="400"/>
      <c r="F205" s="401"/>
      <c r="G205" s="402"/>
      <c r="H205" s="402"/>
      <c r="I205" s="402"/>
      <c r="J205" s="402"/>
      <c r="K205" s="402"/>
      <c r="L205" s="402"/>
      <c r="M205" s="400"/>
      <c r="N205" s="402">
        <v>20</v>
      </c>
      <c r="O205" s="401"/>
      <c r="P205" s="403" t="s">
        <v>433</v>
      </c>
      <c r="Q205" s="323"/>
      <c r="R205" s="297"/>
      <c r="S205" s="298">
        <f>SUM(L186:L203)</f>
        <v>380</v>
      </c>
      <c r="T205" s="298"/>
      <c r="U205" s="298">
        <f>SUM(N186:N203)</f>
        <v>220</v>
      </c>
      <c r="V205" s="252">
        <f>SUM(S205:U205)</f>
        <v>600</v>
      </c>
    </row>
    <row r="206" spans="1:22" s="161" customFormat="1" ht="31.5">
      <c r="A206" s="136"/>
      <c r="B206" s="359">
        <f t="shared" si="7"/>
        <v>5.029999999999999</v>
      </c>
      <c r="C206" s="404" t="s">
        <v>209</v>
      </c>
      <c r="D206" s="399">
        <v>2</v>
      </c>
      <c r="E206" s="400"/>
      <c r="F206" s="401"/>
      <c r="G206" s="402"/>
      <c r="H206" s="402"/>
      <c r="I206" s="402"/>
      <c r="J206" s="402"/>
      <c r="K206" s="402"/>
      <c r="L206" s="402"/>
      <c r="M206" s="400"/>
      <c r="N206" s="402">
        <v>40</v>
      </c>
      <c r="O206" s="401"/>
      <c r="P206" s="403" t="s">
        <v>433</v>
      </c>
      <c r="Q206" s="323"/>
      <c r="R206" s="297"/>
      <c r="S206" s="298">
        <f>SUM(L279:L305)</f>
        <v>480</v>
      </c>
      <c r="T206" s="298"/>
      <c r="U206" s="298">
        <f>SUM(N279:N305)</f>
        <v>580</v>
      </c>
      <c r="V206" s="252">
        <f>SUM(S206:U206)</f>
        <v>1060</v>
      </c>
    </row>
    <row r="207" spans="1:19" s="171" customFormat="1" ht="25.5">
      <c r="A207" s="334"/>
      <c r="B207" s="359">
        <f t="shared" si="7"/>
        <v>5.039999999999999</v>
      </c>
      <c r="C207" s="208" t="s">
        <v>210</v>
      </c>
      <c r="D207" s="265">
        <v>0.5</v>
      </c>
      <c r="E207" s="256"/>
      <c r="F207" s="257"/>
      <c r="G207" s="319"/>
      <c r="H207" s="319"/>
      <c r="I207" s="319"/>
      <c r="J207" s="319"/>
      <c r="K207" s="319"/>
      <c r="L207" s="319">
        <f aca="true" t="shared" si="8" ref="L207:L213">8*M207*D207</f>
        <v>10</v>
      </c>
      <c r="M207" s="256">
        <v>2.5</v>
      </c>
      <c r="N207" s="319"/>
      <c r="O207" s="257"/>
      <c r="P207" s="255"/>
      <c r="Q207" s="323"/>
      <c r="R207" s="262"/>
      <c r="S207" s="262"/>
    </row>
    <row r="208" spans="1:19" s="171" customFormat="1" ht="15.75">
      <c r="A208" s="334"/>
      <c r="B208" s="359">
        <f t="shared" si="7"/>
        <v>5.049999999999999</v>
      </c>
      <c r="C208" s="209" t="s">
        <v>211</v>
      </c>
      <c r="D208" s="265">
        <v>2</v>
      </c>
      <c r="E208" s="256"/>
      <c r="F208" s="257"/>
      <c r="G208" s="319"/>
      <c r="H208" s="319"/>
      <c r="I208" s="319"/>
      <c r="J208" s="319"/>
      <c r="K208" s="319"/>
      <c r="L208" s="319">
        <f t="shared" si="8"/>
        <v>40</v>
      </c>
      <c r="M208" s="256">
        <v>2.5</v>
      </c>
      <c r="N208" s="319"/>
      <c r="O208" s="257"/>
      <c r="P208" s="255"/>
      <c r="Q208" s="323"/>
      <c r="R208" s="262"/>
      <c r="S208" s="262"/>
    </row>
    <row r="209" spans="1:19" s="171" customFormat="1" ht="15.75">
      <c r="A209" s="334"/>
      <c r="B209" s="359">
        <f t="shared" si="7"/>
        <v>5.059999999999999</v>
      </c>
      <c r="C209" s="407" t="s">
        <v>167</v>
      </c>
      <c r="D209" s="265">
        <v>1</v>
      </c>
      <c r="E209" s="256"/>
      <c r="F209" s="257"/>
      <c r="G209" s="319"/>
      <c r="H209" s="319"/>
      <c r="I209" s="319"/>
      <c r="J209" s="319"/>
      <c r="K209" s="319"/>
      <c r="L209" s="319">
        <f t="shared" si="8"/>
        <v>20</v>
      </c>
      <c r="M209" s="256">
        <v>2.5</v>
      </c>
      <c r="N209" s="319"/>
      <c r="O209" s="257"/>
      <c r="P209" s="255"/>
      <c r="Q209" s="323"/>
      <c r="R209" s="262"/>
      <c r="S209" s="262"/>
    </row>
    <row r="210" spans="1:19" s="171" customFormat="1" ht="25.5">
      <c r="A210" s="334"/>
      <c r="B210" s="359">
        <f t="shared" si="7"/>
        <v>5.0699999999999985</v>
      </c>
      <c r="C210" s="209" t="s">
        <v>168</v>
      </c>
      <c r="D210" s="265">
        <v>1</v>
      </c>
      <c r="E210" s="256"/>
      <c r="F210" s="257"/>
      <c r="G210" s="319"/>
      <c r="H210" s="319"/>
      <c r="I210" s="319"/>
      <c r="J210" s="319"/>
      <c r="K210" s="319"/>
      <c r="L210" s="319">
        <f t="shared" si="8"/>
        <v>20</v>
      </c>
      <c r="M210" s="256">
        <v>2.5</v>
      </c>
      <c r="N210" s="319"/>
      <c r="O210" s="257"/>
      <c r="P210" s="255"/>
      <c r="Q210" s="323"/>
      <c r="R210" s="262"/>
      <c r="S210" s="262"/>
    </row>
    <row r="211" spans="1:19" s="171" customFormat="1" ht="15.75">
      <c r="A211" s="334"/>
      <c r="B211" s="359">
        <f t="shared" si="7"/>
        <v>5.079999999999998</v>
      </c>
      <c r="C211" s="209" t="s">
        <v>169</v>
      </c>
      <c r="D211" s="265">
        <v>1</v>
      </c>
      <c r="E211" s="256"/>
      <c r="F211" s="257"/>
      <c r="G211" s="319"/>
      <c r="H211" s="319"/>
      <c r="I211" s="319"/>
      <c r="J211" s="319"/>
      <c r="K211" s="319"/>
      <c r="L211" s="319">
        <f t="shared" si="8"/>
        <v>20</v>
      </c>
      <c r="M211" s="256">
        <v>2.5</v>
      </c>
      <c r="N211" s="319"/>
      <c r="O211" s="257"/>
      <c r="P211" s="255"/>
      <c r="Q211" s="323"/>
      <c r="R211" s="262"/>
      <c r="S211" s="262"/>
    </row>
    <row r="212" spans="1:19" s="171" customFormat="1" ht="25.5">
      <c r="A212" s="334"/>
      <c r="B212" s="359">
        <f t="shared" si="7"/>
        <v>5.089999999999998</v>
      </c>
      <c r="C212" s="209" t="s">
        <v>465</v>
      </c>
      <c r="D212" s="265">
        <v>2</v>
      </c>
      <c r="E212" s="256"/>
      <c r="F212" s="257"/>
      <c r="G212" s="319"/>
      <c r="H212" s="319"/>
      <c r="I212" s="319"/>
      <c r="J212" s="319"/>
      <c r="K212" s="319"/>
      <c r="L212" s="319">
        <f t="shared" si="8"/>
        <v>40</v>
      </c>
      <c r="M212" s="256">
        <v>2.5</v>
      </c>
      <c r="N212" s="319"/>
      <c r="O212" s="257"/>
      <c r="P212" s="255"/>
      <c r="Q212" s="323"/>
      <c r="R212" s="262"/>
      <c r="S212" s="262"/>
    </row>
    <row r="213" spans="1:19" s="171" customFormat="1" ht="38.25">
      <c r="A213" s="334"/>
      <c r="B213" s="359">
        <f t="shared" si="7"/>
        <v>5.099999999999998</v>
      </c>
      <c r="C213" s="209" t="s">
        <v>171</v>
      </c>
      <c r="D213" s="265">
        <v>1</v>
      </c>
      <c r="E213" s="256"/>
      <c r="F213" s="257"/>
      <c r="G213" s="319"/>
      <c r="H213" s="319"/>
      <c r="I213" s="319"/>
      <c r="J213" s="319"/>
      <c r="K213" s="319"/>
      <c r="L213" s="319">
        <f t="shared" si="8"/>
        <v>20</v>
      </c>
      <c r="M213" s="256">
        <v>2.5</v>
      </c>
      <c r="N213" s="319"/>
      <c r="O213" s="257"/>
      <c r="P213" s="255"/>
      <c r="Q213" s="323"/>
      <c r="R213" s="262"/>
      <c r="S213" s="262"/>
    </row>
    <row r="214" spans="1:19" s="161" customFormat="1" ht="31.5">
      <c r="A214" s="136"/>
      <c r="B214" s="359">
        <f t="shared" si="7"/>
        <v>5.109999999999998</v>
      </c>
      <c r="C214" s="405" t="s">
        <v>172</v>
      </c>
      <c r="D214" s="399">
        <v>5</v>
      </c>
      <c r="E214" s="400"/>
      <c r="F214" s="401"/>
      <c r="G214" s="402"/>
      <c r="H214" s="402"/>
      <c r="I214" s="402"/>
      <c r="J214" s="402"/>
      <c r="K214" s="402"/>
      <c r="L214" s="402"/>
      <c r="M214" s="400"/>
      <c r="N214" s="402">
        <v>100</v>
      </c>
      <c r="O214" s="401"/>
      <c r="P214" s="403" t="s">
        <v>433</v>
      </c>
      <c r="Q214" s="323"/>
      <c r="R214" s="297"/>
      <c r="S214" s="297"/>
    </row>
    <row r="215" spans="1:19" s="171" customFormat="1" ht="25.5">
      <c r="A215" s="334"/>
      <c r="B215" s="359">
        <f t="shared" si="7"/>
        <v>5.119999999999997</v>
      </c>
      <c r="C215" s="209" t="s">
        <v>173</v>
      </c>
      <c r="D215" s="265">
        <v>3</v>
      </c>
      <c r="E215" s="256"/>
      <c r="F215" s="257"/>
      <c r="G215" s="319"/>
      <c r="H215" s="319"/>
      <c r="I215" s="319"/>
      <c r="J215" s="319"/>
      <c r="K215" s="319"/>
      <c r="L215" s="319">
        <f aca="true" t="shared" si="9" ref="L215:L220">8*M215*D215</f>
        <v>60</v>
      </c>
      <c r="M215" s="256">
        <v>2.5</v>
      </c>
      <c r="N215" s="319"/>
      <c r="O215" s="257"/>
      <c r="P215" s="255"/>
      <c r="Q215" s="323"/>
      <c r="R215" s="262"/>
      <c r="S215" s="262"/>
    </row>
    <row r="216" spans="1:19" s="171" customFormat="1" ht="38.25">
      <c r="A216" s="334"/>
      <c r="B216" s="602">
        <f t="shared" si="7"/>
        <v>5.129999999999997</v>
      </c>
      <c r="C216" s="593" t="s">
        <v>174</v>
      </c>
      <c r="D216" s="594">
        <v>1</v>
      </c>
      <c r="E216" s="595"/>
      <c r="F216" s="596"/>
      <c r="G216" s="597"/>
      <c r="H216" s="597"/>
      <c r="I216" s="597"/>
      <c r="J216" s="597"/>
      <c r="K216" s="597"/>
      <c r="L216" s="597">
        <f t="shared" si="9"/>
        <v>20</v>
      </c>
      <c r="M216" s="595">
        <v>2.5</v>
      </c>
      <c r="N216" s="597"/>
      <c r="O216" s="596"/>
      <c r="P216" s="598"/>
      <c r="Q216" s="323"/>
      <c r="R216" s="262"/>
      <c r="S216" s="262"/>
    </row>
    <row r="217" spans="1:19" s="171" customFormat="1" ht="25.5">
      <c r="A217" s="334"/>
      <c r="B217" s="359">
        <f t="shared" si="7"/>
        <v>5.139999999999997</v>
      </c>
      <c r="C217" s="209" t="s">
        <v>175</v>
      </c>
      <c r="D217" s="265">
        <v>2</v>
      </c>
      <c r="E217" s="256"/>
      <c r="F217" s="257"/>
      <c r="G217" s="319"/>
      <c r="H217" s="319"/>
      <c r="I217" s="319"/>
      <c r="J217" s="319"/>
      <c r="K217" s="319"/>
      <c r="L217" s="319">
        <f t="shared" si="9"/>
        <v>40</v>
      </c>
      <c r="M217" s="256">
        <v>2.5</v>
      </c>
      <c r="N217" s="319"/>
      <c r="O217" s="257"/>
      <c r="P217" s="255"/>
      <c r="Q217" s="323"/>
      <c r="R217" s="262"/>
      <c r="S217" s="262"/>
    </row>
    <row r="218" spans="1:19" s="171" customFormat="1" ht="15.75">
      <c r="A218" s="334"/>
      <c r="B218" s="359">
        <f>B217+0.01</f>
        <v>5.149999999999997</v>
      </c>
      <c r="C218" s="209" t="s">
        <v>176</v>
      </c>
      <c r="D218" s="265">
        <v>1</v>
      </c>
      <c r="E218" s="256"/>
      <c r="F218" s="257"/>
      <c r="G218" s="319"/>
      <c r="H218" s="319"/>
      <c r="I218" s="319"/>
      <c r="J218" s="319"/>
      <c r="K218" s="319"/>
      <c r="L218" s="319">
        <f t="shared" si="9"/>
        <v>20</v>
      </c>
      <c r="M218" s="256">
        <v>2.5</v>
      </c>
      <c r="N218" s="319"/>
      <c r="O218" s="257"/>
      <c r="P218" s="255"/>
      <c r="Q218" s="323"/>
      <c r="R218" s="262"/>
      <c r="S218" s="262"/>
    </row>
    <row r="219" spans="1:19" s="171" customFormat="1" ht="15.75">
      <c r="A219" s="334"/>
      <c r="B219" s="368">
        <v>6</v>
      </c>
      <c r="C219" s="360" t="s">
        <v>177</v>
      </c>
      <c r="D219" s="265"/>
      <c r="E219" s="256"/>
      <c r="F219" s="257"/>
      <c r="G219" s="319"/>
      <c r="H219" s="319"/>
      <c r="I219" s="319"/>
      <c r="J219" s="319"/>
      <c r="K219" s="319"/>
      <c r="L219" s="319">
        <f t="shared" si="9"/>
        <v>0</v>
      </c>
      <c r="M219" s="256">
        <v>2.5</v>
      </c>
      <c r="N219" s="319"/>
      <c r="O219" s="257"/>
      <c r="P219" s="255" t="s">
        <v>145</v>
      </c>
      <c r="Q219" s="323"/>
      <c r="R219" s="262"/>
      <c r="S219" s="262"/>
    </row>
    <row r="220" spans="1:19" s="171" customFormat="1" ht="25.5">
      <c r="A220" s="334"/>
      <c r="B220" s="359">
        <f>B219+0.01</f>
        <v>6.01</v>
      </c>
      <c r="C220" s="408" t="s">
        <v>178</v>
      </c>
      <c r="D220" s="265">
        <v>2</v>
      </c>
      <c r="E220" s="256"/>
      <c r="F220" s="257"/>
      <c r="G220" s="319"/>
      <c r="H220" s="319"/>
      <c r="I220" s="319"/>
      <c r="J220" s="319"/>
      <c r="K220" s="319"/>
      <c r="L220" s="319">
        <f t="shared" si="9"/>
        <v>40</v>
      </c>
      <c r="M220" s="256">
        <v>2.5</v>
      </c>
      <c r="N220" s="319"/>
      <c r="O220" s="257"/>
      <c r="P220" s="255"/>
      <c r="Q220" s="323"/>
      <c r="R220" s="262"/>
      <c r="S220" s="262"/>
    </row>
    <row r="221" spans="1:19" s="161" customFormat="1" ht="31.5">
      <c r="A221" s="136"/>
      <c r="B221" s="359">
        <f aca="true" t="shared" si="10" ref="B221:B241">B220+0.01</f>
        <v>6.02</v>
      </c>
      <c r="C221" s="206" t="s">
        <v>185</v>
      </c>
      <c r="D221" s="399">
        <v>1</v>
      </c>
      <c r="E221" s="400"/>
      <c r="F221" s="401"/>
      <c r="G221" s="402"/>
      <c r="H221" s="402"/>
      <c r="I221" s="402"/>
      <c r="J221" s="402"/>
      <c r="K221" s="402"/>
      <c r="L221" s="402"/>
      <c r="M221" s="400"/>
      <c r="N221" s="402">
        <v>20</v>
      </c>
      <c r="O221" s="401"/>
      <c r="P221" s="403" t="s">
        <v>433</v>
      </c>
      <c r="Q221" s="323"/>
      <c r="R221" s="297"/>
      <c r="S221" s="297"/>
    </row>
    <row r="222" spans="1:19" s="161" customFormat="1" ht="31.5">
      <c r="A222" s="136"/>
      <c r="B222" s="359">
        <f t="shared" si="10"/>
        <v>6.029999999999999</v>
      </c>
      <c r="C222" s="404" t="s">
        <v>209</v>
      </c>
      <c r="D222" s="399">
        <v>2</v>
      </c>
      <c r="E222" s="400"/>
      <c r="F222" s="401"/>
      <c r="G222" s="402"/>
      <c r="H222" s="402"/>
      <c r="I222" s="402"/>
      <c r="J222" s="402"/>
      <c r="K222" s="402"/>
      <c r="L222" s="402"/>
      <c r="M222" s="400"/>
      <c r="N222" s="402">
        <v>40</v>
      </c>
      <c r="O222" s="401"/>
      <c r="P222" s="403" t="s">
        <v>433</v>
      </c>
      <c r="Q222" s="323"/>
      <c r="R222" s="297"/>
      <c r="S222" s="297"/>
    </row>
    <row r="223" spans="1:19" s="171" customFormat="1" ht="15.75">
      <c r="A223" s="334"/>
      <c r="B223" s="359">
        <f t="shared" si="10"/>
        <v>6.039999999999999</v>
      </c>
      <c r="C223" s="208" t="s">
        <v>179</v>
      </c>
      <c r="D223" s="265">
        <v>2</v>
      </c>
      <c r="E223" s="256"/>
      <c r="F223" s="257"/>
      <c r="G223" s="319"/>
      <c r="H223" s="319"/>
      <c r="I223" s="319"/>
      <c r="J223" s="319"/>
      <c r="K223" s="319"/>
      <c r="L223" s="319">
        <f aca="true" t="shared" si="11" ref="L223:L230">8*M223*D223</f>
        <v>40</v>
      </c>
      <c r="M223" s="256">
        <v>2.5</v>
      </c>
      <c r="N223" s="319"/>
      <c r="O223" s="257"/>
      <c r="P223" s="255"/>
      <c r="Q223" s="323"/>
      <c r="R223" s="262"/>
      <c r="S223" s="262"/>
    </row>
    <row r="224" spans="1:19" s="171" customFormat="1" ht="31.5">
      <c r="A224" s="334"/>
      <c r="B224" s="566" t="s">
        <v>15</v>
      </c>
      <c r="C224" s="573" t="s">
        <v>16</v>
      </c>
      <c r="D224" s="568">
        <v>0.25</v>
      </c>
      <c r="E224" s="569"/>
      <c r="F224" s="570"/>
      <c r="G224" s="571"/>
      <c r="H224" s="571"/>
      <c r="I224" s="571"/>
      <c r="J224" s="571"/>
      <c r="K224" s="571"/>
      <c r="L224" s="571">
        <f>8*M224*D224</f>
        <v>5</v>
      </c>
      <c r="M224" s="569">
        <v>2.5</v>
      </c>
      <c r="N224" s="571"/>
      <c r="O224" s="570"/>
      <c r="P224" s="572" t="s">
        <v>17</v>
      </c>
      <c r="Q224" s="323"/>
      <c r="R224" s="262"/>
      <c r="S224" s="262"/>
    </row>
    <row r="225" spans="1:19" s="171" customFormat="1" ht="15.75">
      <c r="A225" s="334"/>
      <c r="B225" s="359">
        <f>B223+0.01</f>
        <v>6.049999999999999</v>
      </c>
      <c r="C225" s="407" t="s">
        <v>180</v>
      </c>
      <c r="D225" s="265">
        <v>1</v>
      </c>
      <c r="E225" s="256"/>
      <c r="F225" s="257"/>
      <c r="G225" s="319"/>
      <c r="H225" s="319"/>
      <c r="I225" s="319"/>
      <c r="J225" s="319"/>
      <c r="K225" s="319"/>
      <c r="L225" s="319">
        <f t="shared" si="11"/>
        <v>20</v>
      </c>
      <c r="M225" s="256">
        <v>2.5</v>
      </c>
      <c r="N225" s="319"/>
      <c r="O225" s="257"/>
      <c r="P225" s="255"/>
      <c r="Q225" s="323"/>
      <c r="R225" s="262"/>
      <c r="S225" s="262"/>
    </row>
    <row r="226" spans="1:19" s="171" customFormat="1" ht="25.5">
      <c r="A226" s="334"/>
      <c r="B226" s="359">
        <f t="shared" si="10"/>
        <v>6.059999999999999</v>
      </c>
      <c r="C226" s="209" t="s">
        <v>181</v>
      </c>
      <c r="D226" s="265">
        <v>1</v>
      </c>
      <c r="E226" s="256"/>
      <c r="F226" s="257"/>
      <c r="G226" s="319"/>
      <c r="H226" s="319"/>
      <c r="I226" s="319"/>
      <c r="J226" s="319"/>
      <c r="K226" s="319"/>
      <c r="L226" s="319">
        <f t="shared" si="11"/>
        <v>20</v>
      </c>
      <c r="M226" s="256">
        <v>2.5</v>
      </c>
      <c r="N226" s="319"/>
      <c r="O226" s="257"/>
      <c r="P226" s="255"/>
      <c r="Q226" s="323"/>
      <c r="R226" s="262"/>
      <c r="S226" s="262"/>
    </row>
    <row r="227" spans="1:19" s="171" customFormat="1" ht="31.5">
      <c r="A227" s="334"/>
      <c r="B227" s="566" t="s">
        <v>18</v>
      </c>
      <c r="C227" s="573" t="s">
        <v>19</v>
      </c>
      <c r="D227" s="568">
        <v>1</v>
      </c>
      <c r="E227" s="569"/>
      <c r="F227" s="570"/>
      <c r="G227" s="571"/>
      <c r="H227" s="571"/>
      <c r="I227" s="571"/>
      <c r="J227" s="571"/>
      <c r="K227" s="571"/>
      <c r="L227" s="319">
        <f t="shared" si="11"/>
        <v>20</v>
      </c>
      <c r="M227" s="569">
        <v>2.5</v>
      </c>
      <c r="N227" s="571"/>
      <c r="O227" s="570"/>
      <c r="P227" s="572" t="s">
        <v>20</v>
      </c>
      <c r="Q227" s="323"/>
      <c r="R227" s="262"/>
      <c r="S227" s="262"/>
    </row>
    <row r="228" spans="1:19" s="171" customFormat="1" ht="15.75">
      <c r="A228" s="334"/>
      <c r="B228" s="359">
        <f>B226+0.01</f>
        <v>6.0699999999999985</v>
      </c>
      <c r="C228" s="209" t="s">
        <v>182</v>
      </c>
      <c r="D228" s="265">
        <v>1</v>
      </c>
      <c r="E228" s="256"/>
      <c r="F228" s="257"/>
      <c r="G228" s="319"/>
      <c r="H228" s="319"/>
      <c r="I228" s="319"/>
      <c r="J228" s="319"/>
      <c r="K228" s="319"/>
      <c r="L228" s="319">
        <f t="shared" si="11"/>
        <v>20</v>
      </c>
      <c r="M228" s="256">
        <v>2.5</v>
      </c>
      <c r="N228" s="319"/>
      <c r="O228" s="257"/>
      <c r="P228" s="255"/>
      <c r="Q228" s="323"/>
      <c r="R228" s="262"/>
      <c r="S228" s="262"/>
    </row>
    <row r="229" spans="1:19" s="171" customFormat="1" ht="25.5">
      <c r="A229" s="334"/>
      <c r="B229" s="359">
        <f t="shared" si="10"/>
        <v>6.079999999999998</v>
      </c>
      <c r="C229" s="209" t="s">
        <v>170</v>
      </c>
      <c r="D229" s="265">
        <v>2</v>
      </c>
      <c r="E229" s="256"/>
      <c r="F229" s="257"/>
      <c r="G229" s="319"/>
      <c r="H229" s="319"/>
      <c r="I229" s="319"/>
      <c r="J229" s="319"/>
      <c r="K229" s="319"/>
      <c r="L229" s="319">
        <f t="shared" si="11"/>
        <v>40</v>
      </c>
      <c r="M229" s="256">
        <v>2.5</v>
      </c>
      <c r="N229" s="319"/>
      <c r="O229" s="257"/>
      <c r="P229" s="255"/>
      <c r="Q229" s="323"/>
      <c r="R229" s="262"/>
      <c r="S229" s="262"/>
    </row>
    <row r="230" spans="1:19" s="171" customFormat="1" ht="38.25">
      <c r="A230" s="334"/>
      <c r="B230" s="359">
        <f t="shared" si="10"/>
        <v>6.089999999999998</v>
      </c>
      <c r="C230" s="209" t="s">
        <v>171</v>
      </c>
      <c r="D230" s="265">
        <v>1</v>
      </c>
      <c r="E230" s="256"/>
      <c r="F230" s="257"/>
      <c r="G230" s="319"/>
      <c r="H230" s="319"/>
      <c r="I230" s="319"/>
      <c r="J230" s="319"/>
      <c r="K230" s="319"/>
      <c r="L230" s="319">
        <f t="shared" si="11"/>
        <v>20</v>
      </c>
      <c r="M230" s="256">
        <v>2.5</v>
      </c>
      <c r="N230" s="319"/>
      <c r="O230" s="257"/>
      <c r="P230" s="255"/>
      <c r="Q230" s="323"/>
      <c r="R230" s="262"/>
      <c r="S230" s="262"/>
    </row>
    <row r="231" spans="1:19" s="161" customFormat="1" ht="31.5">
      <c r="A231" s="136"/>
      <c r="B231" s="359">
        <f t="shared" si="10"/>
        <v>6.099999999999998</v>
      </c>
      <c r="C231" s="405" t="s">
        <v>172</v>
      </c>
      <c r="D231" s="399">
        <v>5</v>
      </c>
      <c r="E231" s="400"/>
      <c r="F231" s="401"/>
      <c r="G231" s="402"/>
      <c r="H231" s="402"/>
      <c r="I231" s="402"/>
      <c r="J231" s="402"/>
      <c r="K231" s="402"/>
      <c r="L231" s="402"/>
      <c r="M231" s="400"/>
      <c r="N231" s="402">
        <v>100</v>
      </c>
      <c r="O231" s="401"/>
      <c r="P231" s="403" t="s">
        <v>433</v>
      </c>
      <c r="Q231" s="323"/>
      <c r="R231" s="297"/>
      <c r="S231" s="297"/>
    </row>
    <row r="232" spans="1:19" s="171" customFormat="1" ht="25.5">
      <c r="A232" s="334"/>
      <c r="B232" s="359">
        <f t="shared" si="10"/>
        <v>6.109999999999998</v>
      </c>
      <c r="C232" s="209" t="s">
        <v>173</v>
      </c>
      <c r="D232" s="265">
        <v>3</v>
      </c>
      <c r="E232" s="256"/>
      <c r="F232" s="257"/>
      <c r="G232" s="319"/>
      <c r="H232" s="319"/>
      <c r="I232" s="319"/>
      <c r="J232" s="319"/>
      <c r="K232" s="319"/>
      <c r="L232" s="319">
        <f>8*M232*D232</f>
        <v>60</v>
      </c>
      <c r="M232" s="256">
        <v>2.5</v>
      </c>
      <c r="N232" s="319"/>
      <c r="O232" s="257"/>
      <c r="P232" s="255"/>
      <c r="Q232" s="323"/>
      <c r="R232" s="262"/>
      <c r="S232" s="262"/>
    </row>
    <row r="233" spans="1:19" s="171" customFormat="1" ht="25.5">
      <c r="A233" s="334"/>
      <c r="B233" s="359">
        <f t="shared" si="10"/>
        <v>6.119999999999997</v>
      </c>
      <c r="C233" s="209" t="s">
        <v>183</v>
      </c>
      <c r="D233" s="265">
        <v>1</v>
      </c>
      <c r="E233" s="256"/>
      <c r="F233" s="257"/>
      <c r="G233" s="319"/>
      <c r="H233" s="319"/>
      <c r="I233" s="319"/>
      <c r="J233" s="319"/>
      <c r="K233" s="319"/>
      <c r="L233" s="319">
        <f>8*M233*D233</f>
        <v>20</v>
      </c>
      <c r="M233" s="256">
        <v>2.5</v>
      </c>
      <c r="N233" s="319"/>
      <c r="O233" s="257"/>
      <c r="P233" s="255"/>
      <c r="Q233" s="323"/>
      <c r="R233" s="262"/>
      <c r="S233" s="262"/>
    </row>
    <row r="234" spans="1:19" s="171" customFormat="1" ht="38.25">
      <c r="A234" s="334"/>
      <c r="B234" s="359">
        <f t="shared" si="10"/>
        <v>6.129999999999997</v>
      </c>
      <c r="C234" s="209" t="s">
        <v>171</v>
      </c>
      <c r="D234" s="265">
        <v>1</v>
      </c>
      <c r="E234" s="256"/>
      <c r="F234" s="257"/>
      <c r="G234" s="319"/>
      <c r="H234" s="319"/>
      <c r="I234" s="319"/>
      <c r="J234" s="319"/>
      <c r="K234" s="319"/>
      <c r="L234" s="319">
        <f>8*M234*D234</f>
        <v>20</v>
      </c>
      <c r="M234" s="256">
        <v>2.5</v>
      </c>
      <c r="N234" s="319"/>
      <c r="O234" s="257"/>
      <c r="P234" s="255"/>
      <c r="Q234" s="323"/>
      <c r="R234" s="262"/>
      <c r="S234" s="262"/>
    </row>
    <row r="235" spans="1:19" s="161" customFormat="1" ht="31.5">
      <c r="A235" s="136"/>
      <c r="B235" s="359">
        <f t="shared" si="10"/>
        <v>6.139999999999997</v>
      </c>
      <c r="C235" s="405" t="s">
        <v>172</v>
      </c>
      <c r="D235" s="399">
        <v>5</v>
      </c>
      <c r="E235" s="400"/>
      <c r="F235" s="401"/>
      <c r="G235" s="402"/>
      <c r="H235" s="402"/>
      <c r="I235" s="402"/>
      <c r="J235" s="402"/>
      <c r="K235" s="402"/>
      <c r="L235" s="402"/>
      <c r="M235" s="400"/>
      <c r="N235" s="402">
        <v>100</v>
      </c>
      <c r="O235" s="401"/>
      <c r="P235" s="403" t="s">
        <v>433</v>
      </c>
      <c r="Q235" s="323"/>
      <c r="R235" s="297"/>
      <c r="S235" s="297"/>
    </row>
    <row r="236" spans="1:19" s="171" customFormat="1" ht="25.5">
      <c r="A236" s="334"/>
      <c r="B236" s="359">
        <f t="shared" si="10"/>
        <v>6.149999999999997</v>
      </c>
      <c r="C236" s="209" t="s">
        <v>173</v>
      </c>
      <c r="D236" s="265">
        <v>3</v>
      </c>
      <c r="E236" s="256"/>
      <c r="F236" s="257"/>
      <c r="G236" s="319"/>
      <c r="H236" s="319"/>
      <c r="I236" s="319"/>
      <c r="J236" s="319"/>
      <c r="K236" s="319"/>
      <c r="L236" s="319">
        <f>8*M236*D236</f>
        <v>60</v>
      </c>
      <c r="M236" s="256">
        <v>2.5</v>
      </c>
      <c r="N236" s="319"/>
      <c r="O236" s="257"/>
      <c r="P236" s="255"/>
      <c r="Q236" s="323"/>
      <c r="R236" s="262"/>
      <c r="S236" s="262"/>
    </row>
    <row r="237" spans="1:19" s="171" customFormat="1" ht="94.5">
      <c r="A237" s="334"/>
      <c r="B237" s="566">
        <f t="shared" si="10"/>
        <v>6.159999999999997</v>
      </c>
      <c r="C237" s="574" t="s">
        <v>149</v>
      </c>
      <c r="D237" s="568">
        <v>1.5</v>
      </c>
      <c r="E237" s="569"/>
      <c r="F237" s="570"/>
      <c r="G237" s="571"/>
      <c r="H237" s="571"/>
      <c r="I237" s="571"/>
      <c r="J237" s="571"/>
      <c r="K237" s="571"/>
      <c r="L237" s="571">
        <f>8*M237*D237</f>
        <v>30</v>
      </c>
      <c r="M237" s="569">
        <v>2.5</v>
      </c>
      <c r="N237" s="571"/>
      <c r="O237" s="570"/>
      <c r="P237" s="572" t="s">
        <v>21</v>
      </c>
      <c r="Q237" s="323"/>
      <c r="R237" s="262"/>
      <c r="S237" s="262"/>
    </row>
    <row r="238" spans="1:19" s="171" customFormat="1" ht="15.75">
      <c r="A238" s="334"/>
      <c r="B238" s="359">
        <f t="shared" si="10"/>
        <v>6.169999999999996</v>
      </c>
      <c r="C238" s="209" t="s">
        <v>150</v>
      </c>
      <c r="D238" s="265">
        <v>1</v>
      </c>
      <c r="E238" s="256"/>
      <c r="F238" s="257"/>
      <c r="G238" s="319"/>
      <c r="H238" s="319"/>
      <c r="I238" s="319"/>
      <c r="J238" s="319"/>
      <c r="K238" s="319"/>
      <c r="L238" s="319">
        <f>8*M238*D238</f>
        <v>20</v>
      </c>
      <c r="M238" s="256">
        <v>2.5</v>
      </c>
      <c r="N238" s="319"/>
      <c r="O238" s="257"/>
      <c r="P238" s="255"/>
      <c r="Q238" s="323"/>
      <c r="R238" s="262"/>
      <c r="S238" s="262"/>
    </row>
    <row r="239" spans="1:19" s="161" customFormat="1" ht="31.5">
      <c r="A239" s="136"/>
      <c r="B239" s="359">
        <f>B238+0.01</f>
        <v>6.179999999999996</v>
      </c>
      <c r="C239" s="409" t="s">
        <v>151</v>
      </c>
      <c r="D239" s="399">
        <v>2</v>
      </c>
      <c r="E239" s="400"/>
      <c r="F239" s="401"/>
      <c r="G239" s="402"/>
      <c r="H239" s="402"/>
      <c r="I239" s="402"/>
      <c r="J239" s="402"/>
      <c r="K239" s="402"/>
      <c r="L239" s="402"/>
      <c r="M239" s="400"/>
      <c r="N239" s="402">
        <v>40</v>
      </c>
      <c r="O239" s="401"/>
      <c r="P239" s="403" t="s">
        <v>433</v>
      </c>
      <c r="Q239" s="323"/>
      <c r="R239" s="297"/>
      <c r="S239" s="297"/>
    </row>
    <row r="240" spans="1:19" s="171" customFormat="1" ht="15.75">
      <c r="A240" s="334"/>
      <c r="B240" s="359">
        <f t="shared" si="10"/>
        <v>6.189999999999996</v>
      </c>
      <c r="C240" s="410" t="s">
        <v>152</v>
      </c>
      <c r="D240" s="265">
        <v>1</v>
      </c>
      <c r="E240" s="256"/>
      <c r="F240" s="257"/>
      <c r="G240" s="319"/>
      <c r="H240" s="319"/>
      <c r="I240" s="319"/>
      <c r="J240" s="319"/>
      <c r="K240" s="319"/>
      <c r="L240" s="319">
        <f>8*M240*D240</f>
        <v>20</v>
      </c>
      <c r="M240" s="256">
        <v>2.5</v>
      </c>
      <c r="N240" s="319"/>
      <c r="O240" s="257"/>
      <c r="P240" s="255"/>
      <c r="Q240" s="323"/>
      <c r="R240" s="262"/>
      <c r="S240" s="262"/>
    </row>
    <row r="241" spans="1:19" s="171" customFormat="1" ht="25.5">
      <c r="A241" s="334"/>
      <c r="B241" s="359">
        <f t="shared" si="10"/>
        <v>6.199999999999996</v>
      </c>
      <c r="C241" s="208" t="s">
        <v>153</v>
      </c>
      <c r="D241" s="265"/>
      <c r="E241" s="256"/>
      <c r="F241" s="257" t="s">
        <v>9</v>
      </c>
      <c r="G241" s="319"/>
      <c r="H241" s="319"/>
      <c r="I241" s="319"/>
      <c r="J241" s="319"/>
      <c r="K241" s="319"/>
      <c r="L241" s="319"/>
      <c r="M241" s="256"/>
      <c r="N241" s="319"/>
      <c r="O241" s="257"/>
      <c r="P241" s="255" t="s">
        <v>3</v>
      </c>
      <c r="Q241" s="323"/>
      <c r="R241" s="262"/>
      <c r="S241" s="262"/>
    </row>
    <row r="242" spans="1:19" s="171" customFormat="1" ht="15.75">
      <c r="A242" s="334"/>
      <c r="B242" s="368">
        <v>7</v>
      </c>
      <c r="C242" s="360" t="s">
        <v>154</v>
      </c>
      <c r="D242" s="265"/>
      <c r="E242" s="256"/>
      <c r="F242" s="257" t="s">
        <v>4</v>
      </c>
      <c r="G242" s="319"/>
      <c r="H242" s="319"/>
      <c r="I242" s="319"/>
      <c r="J242" s="319"/>
      <c r="K242" s="319"/>
      <c r="L242" s="319"/>
      <c r="M242" s="256"/>
      <c r="N242" s="319"/>
      <c r="O242" s="257"/>
      <c r="P242" s="255" t="s">
        <v>145</v>
      </c>
      <c r="Q242" s="323"/>
      <c r="R242" s="262"/>
      <c r="S242" s="262"/>
    </row>
    <row r="243" spans="1:19" s="171" customFormat="1" ht="26.25">
      <c r="A243" s="334"/>
      <c r="B243" s="359">
        <f>B242+0.01</f>
        <v>7.01</v>
      </c>
      <c r="C243" s="411" t="s">
        <v>155</v>
      </c>
      <c r="D243" s="265">
        <v>3</v>
      </c>
      <c r="E243" s="256"/>
      <c r="F243" s="257"/>
      <c r="G243" s="319"/>
      <c r="H243" s="319"/>
      <c r="I243" s="319"/>
      <c r="J243" s="319"/>
      <c r="K243" s="319"/>
      <c r="L243" s="319">
        <f>8*M243*D243</f>
        <v>60</v>
      </c>
      <c r="M243" s="256">
        <v>2.5</v>
      </c>
      <c r="N243" s="319"/>
      <c r="O243" s="257"/>
      <c r="P243" s="255"/>
      <c r="Q243" s="323"/>
      <c r="R243" s="262"/>
      <c r="S243" s="262"/>
    </row>
    <row r="244" spans="1:19" s="161" customFormat="1" ht="31.5">
      <c r="A244" s="136"/>
      <c r="B244" s="359">
        <f aca="true" t="shared" si="12" ref="B244:B259">B243+0.01</f>
        <v>7.02</v>
      </c>
      <c r="C244" s="206" t="s">
        <v>185</v>
      </c>
      <c r="D244" s="399">
        <v>1</v>
      </c>
      <c r="E244" s="400"/>
      <c r="F244" s="401"/>
      <c r="G244" s="402"/>
      <c r="H244" s="402"/>
      <c r="I244" s="402"/>
      <c r="J244" s="402"/>
      <c r="K244" s="402"/>
      <c r="L244" s="402"/>
      <c r="M244" s="400"/>
      <c r="N244" s="402">
        <v>20</v>
      </c>
      <c r="O244" s="401"/>
      <c r="P244" s="403" t="s">
        <v>433</v>
      </c>
      <c r="Q244" s="323"/>
      <c r="R244" s="297"/>
      <c r="S244" s="297"/>
    </row>
    <row r="245" spans="1:19" s="161" customFormat="1" ht="31.5">
      <c r="A245" s="136"/>
      <c r="B245" s="359">
        <f t="shared" si="12"/>
        <v>7.029999999999999</v>
      </c>
      <c r="C245" s="404" t="s">
        <v>209</v>
      </c>
      <c r="D245" s="399">
        <v>2</v>
      </c>
      <c r="E245" s="400"/>
      <c r="F245" s="401"/>
      <c r="G245" s="402"/>
      <c r="H245" s="402"/>
      <c r="I245" s="402"/>
      <c r="J245" s="402"/>
      <c r="K245" s="402"/>
      <c r="L245" s="402"/>
      <c r="M245" s="400"/>
      <c r="N245" s="402">
        <v>40</v>
      </c>
      <c r="O245" s="401"/>
      <c r="P245" s="403" t="s">
        <v>433</v>
      </c>
      <c r="Q245" s="323"/>
      <c r="R245" s="297"/>
      <c r="S245" s="297"/>
    </row>
    <row r="246" spans="1:19" s="171" customFormat="1" ht="15.75">
      <c r="A246" s="334"/>
      <c r="B246" s="359">
        <f t="shared" si="12"/>
        <v>7.039999999999999</v>
      </c>
      <c r="C246" s="208" t="s">
        <v>179</v>
      </c>
      <c r="D246" s="265">
        <v>2</v>
      </c>
      <c r="E246" s="256"/>
      <c r="F246" s="257"/>
      <c r="G246" s="319"/>
      <c r="H246" s="319"/>
      <c r="I246" s="319"/>
      <c r="J246" s="319"/>
      <c r="K246" s="319"/>
      <c r="L246" s="319">
        <f>8*M246*D246</f>
        <v>40</v>
      </c>
      <c r="M246" s="256">
        <v>2.5</v>
      </c>
      <c r="N246" s="319"/>
      <c r="O246" s="257"/>
      <c r="P246" s="255"/>
      <c r="Q246" s="323"/>
      <c r="R246" s="262"/>
      <c r="S246" s="262"/>
    </row>
    <row r="247" spans="1:19" s="171" customFormat="1" ht="15.75">
      <c r="A247" s="334"/>
      <c r="B247" s="359">
        <f t="shared" si="12"/>
        <v>7.049999999999999</v>
      </c>
      <c r="C247" s="407" t="s">
        <v>156</v>
      </c>
      <c r="D247" s="265">
        <v>1</v>
      </c>
      <c r="E247" s="256"/>
      <c r="F247" s="257"/>
      <c r="G247" s="319"/>
      <c r="H247" s="319"/>
      <c r="I247" s="319"/>
      <c r="J247" s="319"/>
      <c r="K247" s="319"/>
      <c r="L247" s="319">
        <f>8*M247*D247</f>
        <v>20</v>
      </c>
      <c r="M247" s="256">
        <v>2.5</v>
      </c>
      <c r="N247" s="319"/>
      <c r="O247" s="257"/>
      <c r="P247" s="255"/>
      <c r="Q247" s="323"/>
      <c r="R247" s="262"/>
      <c r="S247" s="262"/>
    </row>
    <row r="248" spans="1:19" s="161" customFormat="1" ht="38.25">
      <c r="A248" s="136"/>
      <c r="B248" s="359">
        <f t="shared" si="12"/>
        <v>7.059999999999999</v>
      </c>
      <c r="C248" s="405" t="s">
        <v>157</v>
      </c>
      <c r="D248" s="399">
        <v>1</v>
      </c>
      <c r="E248" s="400"/>
      <c r="F248" s="401"/>
      <c r="G248" s="402"/>
      <c r="H248" s="402"/>
      <c r="I248" s="402"/>
      <c r="J248" s="402"/>
      <c r="K248" s="402"/>
      <c r="L248" s="402"/>
      <c r="M248" s="400"/>
      <c r="N248" s="402">
        <v>20</v>
      </c>
      <c r="O248" s="401"/>
      <c r="P248" s="403" t="s">
        <v>433</v>
      </c>
      <c r="Q248" s="323"/>
      <c r="R248" s="297"/>
      <c r="S248" s="297"/>
    </row>
    <row r="249" spans="1:19" s="171" customFormat="1" ht="15.75">
      <c r="A249" s="334"/>
      <c r="B249" s="359">
        <f t="shared" si="12"/>
        <v>7.0699999999999985</v>
      </c>
      <c r="C249" s="209" t="s">
        <v>158</v>
      </c>
      <c r="D249" s="265">
        <v>1</v>
      </c>
      <c r="E249" s="256"/>
      <c r="F249" s="257"/>
      <c r="G249" s="319"/>
      <c r="H249" s="319"/>
      <c r="I249" s="319"/>
      <c r="J249" s="319"/>
      <c r="K249" s="319"/>
      <c r="L249" s="319">
        <f>8*M249*D249</f>
        <v>20</v>
      </c>
      <c r="M249" s="256">
        <v>2.5</v>
      </c>
      <c r="N249" s="319"/>
      <c r="O249" s="257"/>
      <c r="P249" s="255"/>
      <c r="Q249" s="323"/>
      <c r="R249" s="262"/>
      <c r="S249" s="262"/>
    </row>
    <row r="250" spans="1:19" s="171" customFormat="1" ht="25.5">
      <c r="A250" s="334"/>
      <c r="B250" s="359">
        <f t="shared" si="12"/>
        <v>7.079999999999998</v>
      </c>
      <c r="C250" s="209" t="s">
        <v>170</v>
      </c>
      <c r="D250" s="265">
        <v>2</v>
      </c>
      <c r="E250" s="256"/>
      <c r="F250" s="257"/>
      <c r="G250" s="319"/>
      <c r="H250" s="319"/>
      <c r="I250" s="319"/>
      <c r="J250" s="319"/>
      <c r="K250" s="319"/>
      <c r="L250" s="319">
        <f>8*M250*D250</f>
        <v>40</v>
      </c>
      <c r="M250" s="256">
        <v>2.5</v>
      </c>
      <c r="N250" s="319"/>
      <c r="O250" s="257"/>
      <c r="P250" s="255"/>
      <c r="Q250" s="323"/>
      <c r="R250" s="262"/>
      <c r="S250" s="262"/>
    </row>
    <row r="251" spans="1:19" s="171" customFormat="1" ht="38.25">
      <c r="A251" s="334"/>
      <c r="B251" s="359">
        <f t="shared" si="12"/>
        <v>7.089999999999998</v>
      </c>
      <c r="C251" s="209" t="s">
        <v>171</v>
      </c>
      <c r="D251" s="265">
        <v>1</v>
      </c>
      <c r="E251" s="256"/>
      <c r="F251" s="257"/>
      <c r="G251" s="319"/>
      <c r="H251" s="319"/>
      <c r="I251" s="319"/>
      <c r="J251" s="319"/>
      <c r="K251" s="319"/>
      <c r="L251" s="319">
        <f>8*M251*D251</f>
        <v>20</v>
      </c>
      <c r="M251" s="256">
        <v>2.5</v>
      </c>
      <c r="N251" s="319"/>
      <c r="O251" s="257"/>
      <c r="P251" s="255"/>
      <c r="Q251" s="323"/>
      <c r="R251" s="262"/>
      <c r="S251" s="262"/>
    </row>
    <row r="252" spans="1:19" s="161" customFormat="1" ht="31.5">
      <c r="A252" s="136"/>
      <c r="B252" s="359">
        <f t="shared" si="12"/>
        <v>7.099999999999998</v>
      </c>
      <c r="C252" s="405" t="s">
        <v>159</v>
      </c>
      <c r="D252" s="399">
        <v>5</v>
      </c>
      <c r="E252" s="400"/>
      <c r="F252" s="401"/>
      <c r="G252" s="402"/>
      <c r="H252" s="402"/>
      <c r="I252" s="402"/>
      <c r="J252" s="402"/>
      <c r="K252" s="402"/>
      <c r="L252" s="402"/>
      <c r="M252" s="400"/>
      <c r="N252" s="402">
        <v>100</v>
      </c>
      <c r="O252" s="401"/>
      <c r="P252" s="403" t="s">
        <v>433</v>
      </c>
      <c r="Q252" s="323"/>
      <c r="R252" s="297"/>
      <c r="S252" s="297"/>
    </row>
    <row r="253" spans="1:19" s="171" customFormat="1" ht="25.5">
      <c r="A253" s="334"/>
      <c r="B253" s="359">
        <f t="shared" si="12"/>
        <v>7.109999999999998</v>
      </c>
      <c r="C253" s="209" t="s">
        <v>160</v>
      </c>
      <c r="D253" s="265">
        <v>3</v>
      </c>
      <c r="E253" s="256"/>
      <c r="F253" s="257"/>
      <c r="G253" s="319"/>
      <c r="H253" s="319"/>
      <c r="I253" s="319"/>
      <c r="J253" s="319"/>
      <c r="K253" s="319"/>
      <c r="L253" s="319">
        <f aca="true" t="shared" si="13" ref="L253:L260">8*M253*D253</f>
        <v>60</v>
      </c>
      <c r="M253" s="256">
        <v>2.5</v>
      </c>
      <c r="N253" s="319"/>
      <c r="O253" s="257"/>
      <c r="P253" s="255"/>
      <c r="Q253" s="323"/>
      <c r="R253" s="262"/>
      <c r="S253" s="262"/>
    </row>
    <row r="254" spans="1:19" s="171" customFormat="1" ht="25.5">
      <c r="A254" s="334"/>
      <c r="B254" s="359">
        <f t="shared" si="12"/>
        <v>7.119999999999997</v>
      </c>
      <c r="C254" s="209" t="s">
        <v>183</v>
      </c>
      <c r="D254" s="265">
        <v>1</v>
      </c>
      <c r="E254" s="256"/>
      <c r="F254" s="257"/>
      <c r="G254" s="319"/>
      <c r="H254" s="319"/>
      <c r="I254" s="319"/>
      <c r="J254" s="319"/>
      <c r="K254" s="319"/>
      <c r="L254" s="319">
        <f t="shared" si="13"/>
        <v>20</v>
      </c>
      <c r="M254" s="256">
        <v>2.5</v>
      </c>
      <c r="N254" s="319"/>
      <c r="O254" s="257"/>
      <c r="P254" s="255"/>
      <c r="Q254" s="323"/>
      <c r="R254" s="262"/>
      <c r="S254" s="262"/>
    </row>
    <row r="255" spans="1:19" s="171" customFormat="1" ht="38.25">
      <c r="A255" s="334"/>
      <c r="B255" s="359">
        <f t="shared" si="12"/>
        <v>7.129999999999997</v>
      </c>
      <c r="C255" s="209" t="s">
        <v>171</v>
      </c>
      <c r="D255" s="265">
        <v>1</v>
      </c>
      <c r="E255" s="256"/>
      <c r="F255" s="257"/>
      <c r="G255" s="319"/>
      <c r="H255" s="319"/>
      <c r="I255" s="319"/>
      <c r="J255" s="319"/>
      <c r="K255" s="319"/>
      <c r="L255" s="319">
        <f t="shared" si="13"/>
        <v>20</v>
      </c>
      <c r="M255" s="256">
        <v>2.5</v>
      </c>
      <c r="N255" s="319"/>
      <c r="O255" s="257"/>
      <c r="P255" s="255"/>
      <c r="Q255" s="323"/>
      <c r="R255" s="262"/>
      <c r="S255" s="262"/>
    </row>
    <row r="256" spans="1:19" s="171" customFormat="1" ht="25.5">
      <c r="A256" s="334"/>
      <c r="B256" s="359">
        <f t="shared" si="12"/>
        <v>7.139999999999997</v>
      </c>
      <c r="C256" s="209" t="s">
        <v>159</v>
      </c>
      <c r="D256" s="265">
        <v>5</v>
      </c>
      <c r="E256" s="256"/>
      <c r="F256" s="257"/>
      <c r="G256" s="319"/>
      <c r="H256" s="319"/>
      <c r="I256" s="319"/>
      <c r="J256" s="319"/>
      <c r="K256" s="319"/>
      <c r="L256" s="319">
        <f t="shared" si="13"/>
        <v>100</v>
      </c>
      <c r="M256" s="256">
        <v>2.5</v>
      </c>
      <c r="N256" s="319"/>
      <c r="O256" s="257"/>
      <c r="P256" s="255"/>
      <c r="Q256" s="323"/>
      <c r="R256" s="262"/>
      <c r="S256" s="262"/>
    </row>
    <row r="257" spans="1:19" s="171" customFormat="1" ht="25.5">
      <c r="A257" s="334"/>
      <c r="B257" s="359">
        <f t="shared" si="12"/>
        <v>7.149999999999997</v>
      </c>
      <c r="C257" s="209" t="s">
        <v>160</v>
      </c>
      <c r="D257" s="265">
        <v>3</v>
      </c>
      <c r="E257" s="256"/>
      <c r="F257" s="257"/>
      <c r="G257" s="319"/>
      <c r="H257" s="319"/>
      <c r="I257" s="319"/>
      <c r="J257" s="319"/>
      <c r="K257" s="319"/>
      <c r="L257" s="319">
        <f t="shared" si="13"/>
        <v>60</v>
      </c>
      <c r="M257" s="256">
        <v>2.5</v>
      </c>
      <c r="N257" s="319"/>
      <c r="O257" s="257"/>
      <c r="P257" s="255"/>
      <c r="Q257" s="323"/>
      <c r="R257" s="262"/>
      <c r="S257" s="262"/>
    </row>
    <row r="258" spans="1:19" s="171" customFormat="1" ht="38.25">
      <c r="A258" s="334"/>
      <c r="B258" s="566">
        <f t="shared" si="12"/>
        <v>7.159999999999997</v>
      </c>
      <c r="C258" s="574" t="s">
        <v>149</v>
      </c>
      <c r="D258" s="568">
        <v>1.5</v>
      </c>
      <c r="E258" s="569"/>
      <c r="F258" s="570"/>
      <c r="G258" s="571"/>
      <c r="H258" s="571"/>
      <c r="I258" s="571"/>
      <c r="J258" s="571"/>
      <c r="K258" s="571"/>
      <c r="L258" s="571">
        <f t="shared" si="13"/>
        <v>30</v>
      </c>
      <c r="M258" s="569">
        <v>2.5</v>
      </c>
      <c r="N258" s="571"/>
      <c r="O258" s="570"/>
      <c r="P258" s="572" t="s">
        <v>22</v>
      </c>
      <c r="Q258" s="323"/>
      <c r="R258" s="262"/>
      <c r="S258" s="262"/>
    </row>
    <row r="259" spans="1:19" s="171" customFormat="1" ht="15.75">
      <c r="A259" s="334"/>
      <c r="B259" s="359">
        <f t="shared" si="12"/>
        <v>7.169999999999996</v>
      </c>
      <c r="C259" s="209" t="s">
        <v>150</v>
      </c>
      <c r="D259" s="265">
        <v>1</v>
      </c>
      <c r="E259" s="256"/>
      <c r="F259" s="257"/>
      <c r="G259" s="319"/>
      <c r="H259" s="319"/>
      <c r="I259" s="319"/>
      <c r="J259" s="319"/>
      <c r="K259" s="319"/>
      <c r="L259" s="319">
        <f t="shared" si="13"/>
        <v>20</v>
      </c>
      <c r="M259" s="256">
        <v>2.5</v>
      </c>
      <c r="N259" s="319"/>
      <c r="O259" s="257"/>
      <c r="P259" s="255"/>
      <c r="Q259" s="323"/>
      <c r="R259" s="262"/>
      <c r="S259" s="262"/>
    </row>
    <row r="260" spans="1:19" s="171" customFormat="1" ht="25.5">
      <c r="A260" s="334"/>
      <c r="B260" s="359">
        <f>B270+0.01</f>
        <v>11.01</v>
      </c>
      <c r="C260" s="196" t="s">
        <v>122</v>
      </c>
      <c r="D260" s="265">
        <v>1</v>
      </c>
      <c r="E260" s="256"/>
      <c r="F260" s="257"/>
      <c r="G260" s="319"/>
      <c r="H260" s="319"/>
      <c r="I260" s="319"/>
      <c r="J260" s="319"/>
      <c r="K260" s="319"/>
      <c r="L260" s="319">
        <f t="shared" si="13"/>
        <v>20</v>
      </c>
      <c r="M260" s="256">
        <v>2.5</v>
      </c>
      <c r="N260" s="319"/>
      <c r="O260" s="257"/>
      <c r="P260" s="255"/>
      <c r="Q260" s="323"/>
      <c r="R260" s="262"/>
      <c r="S260" s="262"/>
    </row>
    <row r="261" spans="1:19" s="161" customFormat="1" ht="38.25">
      <c r="A261" s="136"/>
      <c r="B261" s="359">
        <f>B259+0.01</f>
        <v>7.179999999999996</v>
      </c>
      <c r="C261" s="409" t="s">
        <v>6</v>
      </c>
      <c r="D261" s="399">
        <v>5</v>
      </c>
      <c r="E261" s="400"/>
      <c r="F261" s="401"/>
      <c r="G261" s="402"/>
      <c r="H261" s="402"/>
      <c r="I261" s="402"/>
      <c r="J261" s="402"/>
      <c r="K261" s="402"/>
      <c r="L261" s="402"/>
      <c r="M261" s="400"/>
      <c r="N261" s="402">
        <v>100</v>
      </c>
      <c r="O261" s="401"/>
      <c r="P261" s="403" t="s">
        <v>433</v>
      </c>
      <c r="Q261" s="323"/>
      <c r="R261" s="297"/>
      <c r="S261" s="297"/>
    </row>
    <row r="262" spans="1:19" s="171" customFormat="1" ht="15.75">
      <c r="A262" s="334"/>
      <c r="B262" s="368">
        <v>8</v>
      </c>
      <c r="C262" s="412" t="s">
        <v>162</v>
      </c>
      <c r="D262" s="265"/>
      <c r="E262" s="256"/>
      <c r="F262" s="257"/>
      <c r="G262" s="319"/>
      <c r="H262" s="319"/>
      <c r="I262" s="319"/>
      <c r="J262" s="319"/>
      <c r="K262" s="319"/>
      <c r="L262" s="319"/>
      <c r="M262" s="256"/>
      <c r="N262" s="319"/>
      <c r="O262" s="257"/>
      <c r="P262" s="255" t="s">
        <v>145</v>
      </c>
      <c r="Q262" s="323"/>
      <c r="R262" s="262"/>
      <c r="S262" s="262"/>
    </row>
    <row r="263" spans="1:19" s="171" customFormat="1" ht="25.5">
      <c r="A263" s="334"/>
      <c r="B263" s="359">
        <f>B262+0.01</f>
        <v>8.01</v>
      </c>
      <c r="C263" s="369" t="s">
        <v>163</v>
      </c>
      <c r="D263" s="265">
        <v>2</v>
      </c>
      <c r="E263" s="256"/>
      <c r="F263" s="257" t="s">
        <v>5</v>
      </c>
      <c r="G263" s="319"/>
      <c r="H263" s="319"/>
      <c r="I263" s="319"/>
      <c r="J263" s="319"/>
      <c r="K263" s="319"/>
      <c r="L263" s="319">
        <f>8*M263*D263</f>
        <v>40</v>
      </c>
      <c r="M263" s="256">
        <v>2.5</v>
      </c>
      <c r="N263" s="319"/>
      <c r="O263" s="257"/>
      <c r="P263" s="255"/>
      <c r="Q263" s="323"/>
      <c r="R263" s="262"/>
      <c r="S263" s="262"/>
    </row>
    <row r="264" spans="1:19" s="171" customFormat="1" ht="15.75">
      <c r="A264" s="334"/>
      <c r="B264" s="368">
        <v>9</v>
      </c>
      <c r="C264" s="360" t="s">
        <v>164</v>
      </c>
      <c r="D264" s="265"/>
      <c r="E264" s="256"/>
      <c r="F264" s="257"/>
      <c r="G264" s="319"/>
      <c r="H264" s="319"/>
      <c r="I264" s="319"/>
      <c r="J264" s="319"/>
      <c r="K264" s="319"/>
      <c r="L264" s="319"/>
      <c r="M264" s="256"/>
      <c r="N264" s="319"/>
      <c r="O264" s="257"/>
      <c r="P264" s="255" t="s">
        <v>145</v>
      </c>
      <c r="Q264" s="323"/>
      <c r="R264" s="262"/>
      <c r="S264" s="262"/>
    </row>
    <row r="265" spans="1:19" s="171" customFormat="1" ht="25.5">
      <c r="A265" s="334"/>
      <c r="B265" s="359">
        <f>B264+0.01</f>
        <v>9.01</v>
      </c>
      <c r="C265" s="413" t="s">
        <v>165</v>
      </c>
      <c r="D265" s="265">
        <v>6</v>
      </c>
      <c r="E265" s="256"/>
      <c r="F265" s="257"/>
      <c r="G265" s="319"/>
      <c r="H265" s="319"/>
      <c r="I265" s="319"/>
      <c r="J265" s="319"/>
      <c r="K265" s="319"/>
      <c r="L265" s="319">
        <f>8*M265*D265</f>
        <v>120</v>
      </c>
      <c r="M265" s="256">
        <v>2.5</v>
      </c>
      <c r="N265" s="319"/>
      <c r="O265" s="257"/>
      <c r="P265" s="255"/>
      <c r="Q265" s="323"/>
      <c r="R265" s="262"/>
      <c r="S265" s="262"/>
    </row>
    <row r="266" spans="1:19" s="171" customFormat="1" ht="15.75">
      <c r="A266" s="334"/>
      <c r="B266" s="368">
        <v>10</v>
      </c>
      <c r="C266" s="360" t="s">
        <v>166</v>
      </c>
      <c r="D266" s="265"/>
      <c r="E266" s="256"/>
      <c r="F266" s="257"/>
      <c r="G266" s="319"/>
      <c r="H266" s="319"/>
      <c r="I266" s="319"/>
      <c r="J266" s="319"/>
      <c r="K266" s="319"/>
      <c r="L266" s="319"/>
      <c r="M266" s="256"/>
      <c r="N266" s="319"/>
      <c r="O266" s="257"/>
      <c r="P266" s="255" t="s">
        <v>145</v>
      </c>
      <c r="Q266" s="323"/>
      <c r="R266" s="262"/>
      <c r="S266" s="262"/>
    </row>
    <row r="267" spans="1:19" s="161" customFormat="1" ht="31.5">
      <c r="A267" s="136"/>
      <c r="B267" s="359">
        <f>B266+0.01</f>
        <v>10.01</v>
      </c>
      <c r="C267" s="414" t="s">
        <v>23</v>
      </c>
      <c r="D267" s="363">
        <v>2</v>
      </c>
      <c r="E267" s="364"/>
      <c r="F267" s="365"/>
      <c r="G267" s="366"/>
      <c r="H267" s="366"/>
      <c r="I267" s="366"/>
      <c r="J267" s="366"/>
      <c r="K267" s="366"/>
      <c r="L267" s="366">
        <f>8*M267*D267</f>
        <v>40</v>
      </c>
      <c r="M267" s="364">
        <v>2.5</v>
      </c>
      <c r="N267" s="366"/>
      <c r="O267" s="365"/>
      <c r="P267" s="572" t="s">
        <v>24</v>
      </c>
      <c r="Q267" s="323"/>
      <c r="R267" s="297"/>
      <c r="S267" s="297"/>
    </row>
    <row r="268" spans="1:19" s="161" customFormat="1" ht="63">
      <c r="A268" s="136"/>
      <c r="B268" s="359">
        <f>B267+0.01</f>
        <v>10.02</v>
      </c>
      <c r="C268" s="414" t="s">
        <v>119</v>
      </c>
      <c r="D268" s="363">
        <v>8</v>
      </c>
      <c r="E268" s="364"/>
      <c r="F268" s="365"/>
      <c r="G268" s="366"/>
      <c r="H268" s="366"/>
      <c r="I268" s="366"/>
      <c r="J268" s="366"/>
      <c r="K268" s="366"/>
      <c r="L268" s="366">
        <f>8*M268*D268</f>
        <v>160</v>
      </c>
      <c r="M268" s="364">
        <v>2.5</v>
      </c>
      <c r="N268" s="366"/>
      <c r="O268" s="365"/>
      <c r="P268" s="367" t="s">
        <v>144</v>
      </c>
      <c r="Q268" s="323"/>
      <c r="R268" s="297"/>
      <c r="S268" s="297"/>
    </row>
    <row r="269" spans="1:19" s="161" customFormat="1" ht="25.5">
      <c r="A269" s="136"/>
      <c r="B269" s="415">
        <f>B268+0.01</f>
        <v>10.03</v>
      </c>
      <c r="C269" s="416" t="s">
        <v>120</v>
      </c>
      <c r="D269" s="363">
        <v>1</v>
      </c>
      <c r="E269" s="364"/>
      <c r="F269" s="365"/>
      <c r="G269" s="366"/>
      <c r="H269" s="366"/>
      <c r="I269" s="366"/>
      <c r="J269" s="366"/>
      <c r="K269" s="366"/>
      <c r="L269" s="366">
        <f>8*M269*D269</f>
        <v>20</v>
      </c>
      <c r="M269" s="364">
        <v>2.5</v>
      </c>
      <c r="N269" s="366"/>
      <c r="O269" s="365"/>
      <c r="P269" s="367"/>
      <c r="Q269" s="323"/>
      <c r="R269" s="297"/>
      <c r="S269" s="297"/>
    </row>
    <row r="270" spans="1:19" s="171" customFormat="1" ht="15.75">
      <c r="A270" s="334"/>
      <c r="B270" s="359">
        <v>11</v>
      </c>
      <c r="C270" s="360" t="s">
        <v>121</v>
      </c>
      <c r="D270" s="265"/>
      <c r="E270" s="256"/>
      <c r="F270" s="257"/>
      <c r="G270" s="319"/>
      <c r="H270" s="319"/>
      <c r="I270" s="319"/>
      <c r="J270" s="319"/>
      <c r="K270" s="319"/>
      <c r="L270" s="319"/>
      <c r="M270" s="256"/>
      <c r="N270" s="319"/>
      <c r="O270" s="257"/>
      <c r="P270" s="255" t="s">
        <v>145</v>
      </c>
      <c r="Q270" s="323"/>
      <c r="R270" s="262"/>
      <c r="S270" s="262"/>
    </row>
    <row r="271" spans="1:19" s="171" customFormat="1" ht="25.5">
      <c r="A271" s="334"/>
      <c r="B271" s="359">
        <f>B260+0.01</f>
        <v>11.02</v>
      </c>
      <c r="C271" s="209" t="s">
        <v>123</v>
      </c>
      <c r="D271" s="265"/>
      <c r="E271" s="256"/>
      <c r="F271" s="257"/>
      <c r="G271" s="319"/>
      <c r="H271" s="319"/>
      <c r="I271" s="319"/>
      <c r="J271" s="319"/>
      <c r="K271" s="319"/>
      <c r="L271" s="319">
        <f aca="true" t="shared" si="14" ref="L271:L276">8*M271*D271</f>
        <v>0</v>
      </c>
      <c r="M271" s="256">
        <v>2.5</v>
      </c>
      <c r="N271" s="319"/>
      <c r="O271" s="257"/>
      <c r="P271" s="255" t="s">
        <v>7</v>
      </c>
      <c r="Q271" s="323"/>
      <c r="R271" s="262"/>
      <c r="S271" s="262"/>
    </row>
    <row r="272" spans="1:19" s="161" customFormat="1" ht="15.75">
      <c r="A272" s="136"/>
      <c r="B272" s="359">
        <f>B271+0.01</f>
        <v>11.03</v>
      </c>
      <c r="C272" s="417" t="s">
        <v>124</v>
      </c>
      <c r="D272" s="363">
        <v>0.5</v>
      </c>
      <c r="E272" s="364"/>
      <c r="F272" s="365"/>
      <c r="G272" s="366"/>
      <c r="H272" s="366"/>
      <c r="I272" s="366"/>
      <c r="J272" s="366"/>
      <c r="K272" s="366"/>
      <c r="L272" s="366">
        <f t="shared" si="14"/>
        <v>10</v>
      </c>
      <c r="M272" s="364">
        <v>2.5</v>
      </c>
      <c r="N272" s="366"/>
      <c r="O272" s="365"/>
      <c r="P272" s="367"/>
      <c r="Q272" s="323"/>
      <c r="R272" s="297"/>
      <c r="S272" s="297"/>
    </row>
    <row r="273" spans="1:19" s="161" customFormat="1" ht="15.75">
      <c r="A273" s="136"/>
      <c r="B273" s="359">
        <f>B272+0.01</f>
        <v>11.04</v>
      </c>
      <c r="C273" s="417" t="s">
        <v>125</v>
      </c>
      <c r="D273" s="363">
        <v>0</v>
      </c>
      <c r="E273" s="364"/>
      <c r="F273" s="365"/>
      <c r="G273" s="366"/>
      <c r="H273" s="366"/>
      <c r="I273" s="366"/>
      <c r="J273" s="366"/>
      <c r="K273" s="366"/>
      <c r="L273" s="366">
        <f t="shared" si="14"/>
        <v>0</v>
      </c>
      <c r="M273" s="364">
        <v>2.5</v>
      </c>
      <c r="N273" s="366"/>
      <c r="O273" s="365"/>
      <c r="P273" s="367"/>
      <c r="Q273" s="323"/>
      <c r="R273" s="297"/>
      <c r="S273" s="297"/>
    </row>
    <row r="274" spans="1:19" s="161" customFormat="1" ht="15.75">
      <c r="A274" s="136"/>
      <c r="B274" s="359">
        <f>B273+0.01</f>
        <v>11.049999999999999</v>
      </c>
      <c r="C274" s="418" t="s">
        <v>126</v>
      </c>
      <c r="D274" s="363">
        <v>2</v>
      </c>
      <c r="E274" s="364"/>
      <c r="F274" s="365"/>
      <c r="G274" s="366"/>
      <c r="H274" s="366"/>
      <c r="I274" s="366"/>
      <c r="J274" s="366"/>
      <c r="K274" s="366"/>
      <c r="L274" s="366">
        <f t="shared" si="14"/>
        <v>40</v>
      </c>
      <c r="M274" s="364">
        <v>2.5</v>
      </c>
      <c r="N274" s="366"/>
      <c r="O274" s="365"/>
      <c r="P274" s="367"/>
      <c r="Q274" s="323"/>
      <c r="R274" s="297"/>
      <c r="S274" s="297"/>
    </row>
    <row r="275" spans="1:19" s="171" customFormat="1" ht="15.75">
      <c r="A275" s="334"/>
      <c r="B275" s="359">
        <f>B274+0.01</f>
        <v>11.059999999999999</v>
      </c>
      <c r="C275" s="209" t="s">
        <v>127</v>
      </c>
      <c r="D275" s="265">
        <v>1</v>
      </c>
      <c r="E275" s="256"/>
      <c r="F275" s="257"/>
      <c r="G275" s="319"/>
      <c r="H275" s="319"/>
      <c r="I275" s="319"/>
      <c r="J275" s="319"/>
      <c r="K275" s="319"/>
      <c r="L275" s="319">
        <f t="shared" si="14"/>
        <v>20</v>
      </c>
      <c r="M275" s="256">
        <v>2.5</v>
      </c>
      <c r="N275" s="319"/>
      <c r="O275" s="257"/>
      <c r="P275" s="255"/>
      <c r="Q275" s="323"/>
      <c r="R275" s="262"/>
      <c r="S275" s="262"/>
    </row>
    <row r="276" spans="1:19" s="171" customFormat="1" ht="15.75">
      <c r="A276" s="334"/>
      <c r="B276" s="415">
        <f>B275+0.01</f>
        <v>11.069999999999999</v>
      </c>
      <c r="C276" s="407" t="s">
        <v>128</v>
      </c>
      <c r="D276" s="265">
        <v>0</v>
      </c>
      <c r="E276" s="256"/>
      <c r="F276" s="257"/>
      <c r="G276" s="319"/>
      <c r="H276" s="319"/>
      <c r="I276" s="319"/>
      <c r="J276" s="319"/>
      <c r="K276" s="319"/>
      <c r="L276" s="319">
        <f t="shared" si="14"/>
        <v>0</v>
      </c>
      <c r="M276" s="256">
        <v>2.5</v>
      </c>
      <c r="N276" s="319"/>
      <c r="O276" s="257"/>
      <c r="P276" s="255" t="s">
        <v>49</v>
      </c>
      <c r="Q276" s="323"/>
      <c r="R276" s="262"/>
      <c r="S276" s="262"/>
    </row>
    <row r="277" spans="1:17" s="516" customFormat="1" ht="20.25">
      <c r="A277" s="508"/>
      <c r="B277" s="509"/>
      <c r="C277" s="510" t="s">
        <v>453</v>
      </c>
      <c r="D277" s="511">
        <f>SUM(D274:D276,D268,D203:D265)</f>
        <v>122.75</v>
      </c>
      <c r="E277" s="512"/>
      <c r="F277" s="513"/>
      <c r="G277" s="514"/>
      <c r="H277" s="514"/>
      <c r="I277" s="514"/>
      <c r="J277" s="514"/>
      <c r="K277" s="514"/>
      <c r="L277" s="514">
        <f>SUM(L203:L276)</f>
        <v>1745</v>
      </c>
      <c r="M277" s="514"/>
      <c r="N277" s="514">
        <f>SUM(N203:N276)</f>
        <v>740</v>
      </c>
      <c r="O277" s="513"/>
      <c r="P277" s="510"/>
      <c r="Q277" s="515"/>
    </row>
    <row r="278" spans="1:19" s="171" customFormat="1" ht="15.75">
      <c r="A278" s="334"/>
      <c r="B278" s="419" t="s">
        <v>413</v>
      </c>
      <c r="C278" s="411"/>
      <c r="D278" s="265"/>
      <c r="E278" s="256"/>
      <c r="F278" s="257"/>
      <c r="G278" s="319"/>
      <c r="H278" s="319"/>
      <c r="I278" s="319"/>
      <c r="J278" s="319"/>
      <c r="K278" s="319"/>
      <c r="L278" s="319"/>
      <c r="M278" s="256"/>
      <c r="N278" s="319"/>
      <c r="O278" s="257"/>
      <c r="P278" s="255" t="s">
        <v>145</v>
      </c>
      <c r="Q278" s="323"/>
      <c r="R278" s="262"/>
      <c r="S278" s="262"/>
    </row>
    <row r="279" spans="1:19" s="171" customFormat="1" ht="15.75">
      <c r="A279" s="334"/>
      <c r="B279" s="368">
        <v>1</v>
      </c>
      <c r="C279" s="360" t="s">
        <v>131</v>
      </c>
      <c r="D279" s="265"/>
      <c r="E279" s="256"/>
      <c r="F279" s="257"/>
      <c r="G279" s="319"/>
      <c r="H279" s="319"/>
      <c r="I279" s="319"/>
      <c r="J279" s="319"/>
      <c r="K279" s="319"/>
      <c r="L279" s="319"/>
      <c r="M279" s="256"/>
      <c r="N279" s="319"/>
      <c r="O279" s="257"/>
      <c r="P279" s="255" t="s">
        <v>145</v>
      </c>
      <c r="Q279" s="323"/>
      <c r="R279" s="262"/>
      <c r="S279" s="262"/>
    </row>
    <row r="280" spans="1:19" s="171" customFormat="1" ht="25.5">
      <c r="A280" s="334"/>
      <c r="B280" s="359">
        <f>B279+0.01</f>
        <v>1.01</v>
      </c>
      <c r="C280" s="395" t="s">
        <v>132</v>
      </c>
      <c r="D280" s="265">
        <v>4</v>
      </c>
      <c r="E280" s="256"/>
      <c r="F280" s="257"/>
      <c r="G280" s="319"/>
      <c r="H280" s="319"/>
      <c r="I280" s="319"/>
      <c r="J280" s="319"/>
      <c r="K280" s="319"/>
      <c r="L280" s="319">
        <f>8*M280*D280</f>
        <v>80</v>
      </c>
      <c r="M280" s="256">
        <v>2.5</v>
      </c>
      <c r="N280" s="319"/>
      <c r="O280" s="257"/>
      <c r="P280" s="255"/>
      <c r="Q280" s="323"/>
      <c r="R280" s="262"/>
      <c r="S280" s="262"/>
    </row>
    <row r="281" spans="1:19" s="171" customFormat="1" ht="15.75">
      <c r="A281" s="334"/>
      <c r="B281" s="359">
        <f>B280+0.01</f>
        <v>1.02</v>
      </c>
      <c r="C281" s="396" t="s">
        <v>133</v>
      </c>
      <c r="D281" s="265">
        <v>3</v>
      </c>
      <c r="E281" s="256"/>
      <c r="F281" s="257"/>
      <c r="G281" s="319"/>
      <c r="H281" s="319"/>
      <c r="I281" s="319"/>
      <c r="J281" s="319"/>
      <c r="K281" s="319"/>
      <c r="L281" s="319">
        <f>8*M281*D281</f>
        <v>60</v>
      </c>
      <c r="M281" s="256">
        <v>2.5</v>
      </c>
      <c r="N281" s="319"/>
      <c r="O281" s="257"/>
      <c r="P281" s="255"/>
      <c r="Q281" s="323"/>
      <c r="R281" s="262"/>
      <c r="S281" s="262"/>
    </row>
    <row r="282" spans="1:19" s="171" customFormat="1" ht="25.5">
      <c r="A282" s="334"/>
      <c r="B282" s="368">
        <v>2</v>
      </c>
      <c r="C282" s="360" t="s">
        <v>130</v>
      </c>
      <c r="D282" s="265"/>
      <c r="E282" s="256"/>
      <c r="F282" s="257"/>
      <c r="G282" s="319"/>
      <c r="H282" s="319"/>
      <c r="I282" s="319"/>
      <c r="J282" s="319"/>
      <c r="K282" s="319"/>
      <c r="L282" s="319"/>
      <c r="M282" s="256"/>
      <c r="N282" s="319"/>
      <c r="O282" s="257"/>
      <c r="P282" s="255" t="s">
        <v>145</v>
      </c>
      <c r="Q282" s="323"/>
      <c r="R282" s="262"/>
      <c r="S282" s="262"/>
    </row>
    <row r="283" spans="1:19" s="161" customFormat="1" ht="31.5">
      <c r="A283" s="136"/>
      <c r="B283" s="602">
        <f>B282+0.01</f>
        <v>2.01</v>
      </c>
      <c r="C283" s="603" t="s">
        <v>463</v>
      </c>
      <c r="D283" s="619">
        <v>1</v>
      </c>
      <c r="E283" s="607"/>
      <c r="F283" s="608"/>
      <c r="G283" s="609"/>
      <c r="H283" s="609"/>
      <c r="I283" s="609"/>
      <c r="J283" s="609"/>
      <c r="K283" s="609"/>
      <c r="L283" s="609">
        <f>8*M283*D283</f>
        <v>20</v>
      </c>
      <c r="M283" s="607">
        <v>2.5</v>
      </c>
      <c r="N283" s="609"/>
      <c r="O283" s="608"/>
      <c r="P283" s="610" t="s">
        <v>371</v>
      </c>
      <c r="Q283" s="323"/>
      <c r="R283" s="297"/>
      <c r="S283" s="297"/>
    </row>
    <row r="284" spans="1:19" s="161" customFormat="1" ht="31.5">
      <c r="A284" s="136"/>
      <c r="B284" s="602">
        <f aca="true" t="shared" si="15" ref="B284:B299">B283+0.01</f>
        <v>2.0199999999999996</v>
      </c>
      <c r="C284" s="611" t="s">
        <v>185</v>
      </c>
      <c r="D284" s="612">
        <v>2</v>
      </c>
      <c r="E284" s="613"/>
      <c r="F284" s="614"/>
      <c r="G284" s="615"/>
      <c r="H284" s="615"/>
      <c r="I284" s="615"/>
      <c r="J284" s="615"/>
      <c r="K284" s="615"/>
      <c r="L284" s="615"/>
      <c r="M284" s="613"/>
      <c r="N284" s="615">
        <v>40</v>
      </c>
      <c r="O284" s="614"/>
      <c r="P284" s="616" t="s">
        <v>433</v>
      </c>
      <c r="Q284" s="323"/>
      <c r="R284" s="297"/>
      <c r="S284" s="297"/>
    </row>
    <row r="285" spans="1:19" s="161" customFormat="1" ht="31.5">
      <c r="A285" s="136"/>
      <c r="B285" s="602">
        <f t="shared" si="15"/>
        <v>2.0299999999999994</v>
      </c>
      <c r="C285" s="617" t="s">
        <v>186</v>
      </c>
      <c r="D285" s="612">
        <v>2</v>
      </c>
      <c r="E285" s="613"/>
      <c r="F285" s="614"/>
      <c r="G285" s="615"/>
      <c r="H285" s="615"/>
      <c r="I285" s="615"/>
      <c r="J285" s="615"/>
      <c r="K285" s="615"/>
      <c r="L285" s="615"/>
      <c r="M285" s="613"/>
      <c r="N285" s="615">
        <v>40</v>
      </c>
      <c r="O285" s="614"/>
      <c r="P285" s="616" t="s">
        <v>433</v>
      </c>
      <c r="Q285" s="323"/>
      <c r="R285" s="297"/>
      <c r="S285" s="297"/>
    </row>
    <row r="286" spans="1:19" s="161" customFormat="1" ht="31.5">
      <c r="A286" s="136"/>
      <c r="B286" s="602">
        <f t="shared" si="15"/>
        <v>2.039999999999999</v>
      </c>
      <c r="C286" s="618" t="s">
        <v>187</v>
      </c>
      <c r="D286" s="612">
        <v>1</v>
      </c>
      <c r="E286" s="613"/>
      <c r="F286" s="614"/>
      <c r="G286" s="615"/>
      <c r="H286" s="615"/>
      <c r="I286" s="615"/>
      <c r="J286" s="615"/>
      <c r="K286" s="615"/>
      <c r="L286" s="615"/>
      <c r="M286" s="613"/>
      <c r="N286" s="615">
        <v>20</v>
      </c>
      <c r="O286" s="614"/>
      <c r="P286" s="616" t="s">
        <v>433</v>
      </c>
      <c r="Q286" s="323"/>
      <c r="R286" s="297"/>
      <c r="S286" s="297"/>
    </row>
    <row r="287" spans="1:19" s="161" customFormat="1" ht="31.5">
      <c r="A287" s="136"/>
      <c r="B287" s="602">
        <f t="shared" si="15"/>
        <v>2.049999999999999</v>
      </c>
      <c r="C287" s="618" t="s">
        <v>188</v>
      </c>
      <c r="D287" s="612">
        <v>1</v>
      </c>
      <c r="E287" s="613"/>
      <c r="F287" s="614"/>
      <c r="G287" s="615"/>
      <c r="H287" s="615"/>
      <c r="I287" s="615"/>
      <c r="J287" s="615"/>
      <c r="K287" s="615"/>
      <c r="L287" s="615"/>
      <c r="M287" s="613"/>
      <c r="N287" s="615">
        <v>20</v>
      </c>
      <c r="O287" s="614"/>
      <c r="P287" s="616" t="s">
        <v>433</v>
      </c>
      <c r="Q287" s="323"/>
      <c r="R287" s="297"/>
      <c r="S287" s="297"/>
    </row>
    <row r="288" spans="1:19" s="171" customFormat="1" ht="25.5">
      <c r="A288" s="334"/>
      <c r="B288" s="602">
        <f t="shared" si="15"/>
        <v>2.0599999999999987</v>
      </c>
      <c r="C288" s="593" t="s">
        <v>189</v>
      </c>
      <c r="D288" s="594">
        <v>5</v>
      </c>
      <c r="E288" s="595"/>
      <c r="F288" s="596"/>
      <c r="G288" s="597"/>
      <c r="H288" s="597"/>
      <c r="I288" s="597"/>
      <c r="J288" s="597"/>
      <c r="K288" s="597"/>
      <c r="L288" s="597">
        <f>8*M288*D288</f>
        <v>100</v>
      </c>
      <c r="M288" s="595">
        <v>2.5</v>
      </c>
      <c r="N288" s="597"/>
      <c r="O288" s="596"/>
      <c r="P288" s="598"/>
      <c r="Q288" s="323"/>
      <c r="R288" s="262"/>
      <c r="S288" s="262"/>
    </row>
    <row r="289" spans="1:19" s="171" customFormat="1" ht="15.75">
      <c r="A289" s="334"/>
      <c r="B289" s="602">
        <f t="shared" si="15"/>
        <v>2.0699999999999985</v>
      </c>
      <c r="C289" s="593" t="s">
        <v>190</v>
      </c>
      <c r="D289" s="594">
        <v>1</v>
      </c>
      <c r="E289" s="595"/>
      <c r="F289" s="596"/>
      <c r="G289" s="597"/>
      <c r="H289" s="597"/>
      <c r="I289" s="597"/>
      <c r="J289" s="597"/>
      <c r="K289" s="597"/>
      <c r="L289" s="597">
        <f>8*M289*D289</f>
        <v>20</v>
      </c>
      <c r="M289" s="595">
        <v>2.5</v>
      </c>
      <c r="N289" s="597"/>
      <c r="O289" s="596"/>
      <c r="P289" s="598"/>
      <c r="Q289" s="323"/>
      <c r="R289" s="262"/>
      <c r="S289" s="262"/>
    </row>
    <row r="290" spans="1:19" s="161" customFormat="1" ht="31.5">
      <c r="A290" s="136"/>
      <c r="B290" s="359">
        <f t="shared" si="15"/>
        <v>2.0799999999999983</v>
      </c>
      <c r="C290" s="185" t="s">
        <v>409</v>
      </c>
      <c r="D290" s="363">
        <v>2</v>
      </c>
      <c r="E290" s="364"/>
      <c r="F290" s="365" t="s">
        <v>9</v>
      </c>
      <c r="G290" s="366"/>
      <c r="H290" s="366"/>
      <c r="I290" s="366"/>
      <c r="J290" s="366"/>
      <c r="K290" s="366"/>
      <c r="L290" s="366">
        <f>8*M290*D290</f>
        <v>40</v>
      </c>
      <c r="M290" s="364">
        <v>2.5</v>
      </c>
      <c r="N290" s="366"/>
      <c r="O290" s="365"/>
      <c r="P290" s="367" t="s">
        <v>371</v>
      </c>
      <c r="Q290" s="323"/>
      <c r="R290" s="420"/>
      <c r="S290" s="420"/>
    </row>
    <row r="291" spans="1:19" s="161" customFormat="1" ht="31.5">
      <c r="A291" s="136"/>
      <c r="B291" s="359">
        <f t="shared" si="15"/>
        <v>2.089999999999998</v>
      </c>
      <c r="C291" s="406" t="s">
        <v>134</v>
      </c>
      <c r="D291" s="399">
        <v>5</v>
      </c>
      <c r="E291" s="400"/>
      <c r="F291" s="401"/>
      <c r="G291" s="402"/>
      <c r="H291" s="402"/>
      <c r="I291" s="402"/>
      <c r="J291" s="402"/>
      <c r="K291" s="402"/>
      <c r="L291" s="402"/>
      <c r="M291" s="400"/>
      <c r="N291" s="402">
        <v>100</v>
      </c>
      <c r="O291" s="401"/>
      <c r="P291" s="403" t="s">
        <v>433</v>
      </c>
      <c r="Q291" s="323"/>
      <c r="R291" s="297"/>
      <c r="S291" s="297"/>
    </row>
    <row r="292" spans="1:19" s="171" customFormat="1" ht="15.75">
      <c r="A292" s="334"/>
      <c r="B292" s="359">
        <f t="shared" si="15"/>
        <v>2.099999999999998</v>
      </c>
      <c r="C292" s="209" t="s">
        <v>135</v>
      </c>
      <c r="D292" s="265">
        <v>1</v>
      </c>
      <c r="E292" s="256"/>
      <c r="F292" s="257"/>
      <c r="G292" s="319"/>
      <c r="H292" s="319"/>
      <c r="I292" s="319"/>
      <c r="J292" s="319"/>
      <c r="K292" s="319"/>
      <c r="L292" s="319">
        <f>8*M292*D292</f>
        <v>20</v>
      </c>
      <c r="M292" s="256">
        <v>2.5</v>
      </c>
      <c r="N292" s="319"/>
      <c r="O292" s="257"/>
      <c r="P292" s="255"/>
      <c r="Q292" s="323"/>
      <c r="R292" s="262"/>
      <c r="S292" s="262"/>
    </row>
    <row r="293" spans="1:19" s="161" customFormat="1" ht="31.5">
      <c r="A293" s="136"/>
      <c r="B293" s="359">
        <f t="shared" si="15"/>
        <v>2.1099999999999977</v>
      </c>
      <c r="C293" s="185" t="s">
        <v>410</v>
      </c>
      <c r="D293" s="363">
        <v>1</v>
      </c>
      <c r="E293" s="364"/>
      <c r="F293" s="365"/>
      <c r="G293" s="366"/>
      <c r="H293" s="366"/>
      <c r="I293" s="366"/>
      <c r="J293" s="366"/>
      <c r="K293" s="366"/>
      <c r="L293" s="366">
        <f>8*M293*D293</f>
        <v>20</v>
      </c>
      <c r="M293" s="364">
        <v>2.5</v>
      </c>
      <c r="N293" s="366"/>
      <c r="O293" s="365"/>
      <c r="P293" s="367" t="s">
        <v>371</v>
      </c>
      <c r="Q293" s="323"/>
      <c r="R293" s="420"/>
      <c r="S293" s="420"/>
    </row>
    <row r="294" spans="1:19" s="161" customFormat="1" ht="31.5">
      <c r="A294" s="136"/>
      <c r="B294" s="359">
        <f t="shared" si="15"/>
        <v>2.1199999999999974</v>
      </c>
      <c r="C294" s="405" t="s">
        <v>134</v>
      </c>
      <c r="D294" s="399">
        <v>5</v>
      </c>
      <c r="E294" s="400"/>
      <c r="F294" s="401"/>
      <c r="G294" s="402"/>
      <c r="H294" s="402"/>
      <c r="I294" s="402"/>
      <c r="J294" s="402"/>
      <c r="K294" s="402"/>
      <c r="L294" s="402"/>
      <c r="M294" s="400"/>
      <c r="N294" s="402">
        <v>100</v>
      </c>
      <c r="O294" s="401"/>
      <c r="P294" s="403" t="s">
        <v>433</v>
      </c>
      <c r="Q294" s="323"/>
      <c r="R294" s="262"/>
      <c r="S294" s="262"/>
    </row>
    <row r="295" spans="1:19" s="171" customFormat="1" ht="15.75">
      <c r="A295" s="334"/>
      <c r="B295" s="359">
        <f t="shared" si="15"/>
        <v>2.1299999999999972</v>
      </c>
      <c r="C295" s="209" t="s">
        <v>136</v>
      </c>
      <c r="D295" s="265">
        <v>1</v>
      </c>
      <c r="E295" s="256"/>
      <c r="F295" s="257"/>
      <c r="G295" s="319"/>
      <c r="H295" s="319"/>
      <c r="I295" s="319"/>
      <c r="J295" s="319"/>
      <c r="K295" s="319"/>
      <c r="L295" s="319">
        <f>8*M295*D295</f>
        <v>20</v>
      </c>
      <c r="M295" s="256">
        <v>2.5</v>
      </c>
      <c r="N295" s="319"/>
      <c r="O295" s="257"/>
      <c r="P295" s="255"/>
      <c r="Q295" s="323"/>
      <c r="R295" s="262"/>
      <c r="S295" s="262"/>
    </row>
    <row r="296" spans="1:19" s="171" customFormat="1" ht="15.75">
      <c r="A296" s="334"/>
      <c r="B296" s="602">
        <f t="shared" si="15"/>
        <v>2.139999999999997</v>
      </c>
      <c r="C296" s="620" t="s">
        <v>464</v>
      </c>
      <c r="D296" s="594">
        <v>1</v>
      </c>
      <c r="E296" s="595"/>
      <c r="F296" s="596"/>
      <c r="G296" s="597"/>
      <c r="H296" s="597"/>
      <c r="I296" s="597"/>
      <c r="J296" s="597"/>
      <c r="K296" s="597"/>
      <c r="L296" s="597">
        <f>8*M296*D296</f>
        <v>20</v>
      </c>
      <c r="M296" s="595">
        <v>2.5</v>
      </c>
      <c r="N296" s="597"/>
      <c r="O296" s="596"/>
      <c r="P296" s="598"/>
      <c r="Q296" s="323"/>
      <c r="R296" s="262"/>
      <c r="S296" s="262"/>
    </row>
    <row r="297" spans="1:19" s="161" customFormat="1" ht="31.5">
      <c r="A297" s="136"/>
      <c r="B297" s="602">
        <f t="shared" si="15"/>
        <v>2.149999999999997</v>
      </c>
      <c r="C297" s="618" t="s">
        <v>137</v>
      </c>
      <c r="D297" s="612">
        <v>5</v>
      </c>
      <c r="E297" s="613"/>
      <c r="F297" s="614"/>
      <c r="G297" s="615"/>
      <c r="H297" s="615"/>
      <c r="I297" s="615"/>
      <c r="J297" s="615"/>
      <c r="K297" s="615"/>
      <c r="L297" s="615"/>
      <c r="M297" s="613"/>
      <c r="N297" s="615">
        <v>100</v>
      </c>
      <c r="O297" s="614"/>
      <c r="P297" s="616" t="s">
        <v>433</v>
      </c>
      <c r="Q297" s="323"/>
      <c r="R297" s="297"/>
      <c r="S297" s="297"/>
    </row>
    <row r="298" spans="1:19" s="161" customFormat="1" ht="31.5">
      <c r="A298" s="136"/>
      <c r="B298" s="602">
        <f t="shared" si="15"/>
        <v>2.1599999999999966</v>
      </c>
      <c r="C298" s="618" t="s">
        <v>138</v>
      </c>
      <c r="D298" s="612">
        <v>6</v>
      </c>
      <c r="E298" s="613"/>
      <c r="F298" s="614"/>
      <c r="G298" s="615"/>
      <c r="H298" s="615"/>
      <c r="I298" s="615"/>
      <c r="J298" s="615"/>
      <c r="K298" s="615"/>
      <c r="L298" s="615"/>
      <c r="M298" s="613"/>
      <c r="N298" s="615">
        <v>120</v>
      </c>
      <c r="O298" s="614"/>
      <c r="P298" s="616" t="s">
        <v>433</v>
      </c>
      <c r="Q298" s="323"/>
      <c r="R298" s="297"/>
      <c r="S298" s="297"/>
    </row>
    <row r="299" spans="1:19" s="171" customFormat="1" ht="15.75">
      <c r="A299" s="334"/>
      <c r="B299" s="602">
        <f t="shared" si="15"/>
        <v>2.1699999999999964</v>
      </c>
      <c r="C299" s="593" t="s">
        <v>139</v>
      </c>
      <c r="D299" s="594">
        <v>1</v>
      </c>
      <c r="E299" s="595"/>
      <c r="F299" s="596"/>
      <c r="G299" s="597"/>
      <c r="H299" s="597"/>
      <c r="I299" s="597"/>
      <c r="J299" s="597"/>
      <c r="K299" s="597"/>
      <c r="L299" s="597">
        <f>8*M299*D299</f>
        <v>20</v>
      </c>
      <c r="M299" s="595">
        <v>2.5</v>
      </c>
      <c r="N299" s="597"/>
      <c r="O299" s="596"/>
      <c r="P299" s="598"/>
      <c r="Q299" s="323"/>
      <c r="R299" s="262"/>
      <c r="S299" s="262"/>
    </row>
    <row r="300" spans="1:19" s="171" customFormat="1" ht="15.75">
      <c r="A300" s="334"/>
      <c r="B300" s="368">
        <v>3</v>
      </c>
      <c r="C300" s="360" t="s">
        <v>191</v>
      </c>
      <c r="D300" s="265"/>
      <c r="E300" s="256"/>
      <c r="F300" s="257"/>
      <c r="G300" s="319"/>
      <c r="H300" s="319"/>
      <c r="I300" s="319"/>
      <c r="J300" s="319"/>
      <c r="K300" s="319"/>
      <c r="L300" s="319"/>
      <c r="M300" s="256"/>
      <c r="N300" s="319"/>
      <c r="O300" s="257"/>
      <c r="P300" s="255" t="s">
        <v>145</v>
      </c>
      <c r="Q300" s="323"/>
      <c r="R300" s="262"/>
      <c r="S300" s="262"/>
    </row>
    <row r="301" spans="1:19" s="171" customFormat="1" ht="15.75">
      <c r="A301" s="334"/>
      <c r="B301" s="359">
        <f>B300+0.01</f>
        <v>3.01</v>
      </c>
      <c r="C301" s="208" t="s">
        <v>192</v>
      </c>
      <c r="D301" s="265"/>
      <c r="E301" s="256"/>
      <c r="F301" s="257"/>
      <c r="G301" s="319"/>
      <c r="H301" s="319"/>
      <c r="I301" s="319"/>
      <c r="J301" s="319"/>
      <c r="K301" s="319"/>
      <c r="L301" s="319"/>
      <c r="M301" s="256"/>
      <c r="N301" s="319"/>
      <c r="O301" s="257"/>
      <c r="P301" s="255"/>
      <c r="Q301" s="323"/>
      <c r="R301" s="262"/>
      <c r="S301" s="262"/>
    </row>
    <row r="302" spans="1:19" s="161" customFormat="1" ht="25.5">
      <c r="A302" s="136"/>
      <c r="B302" s="359">
        <f>B301+0.01</f>
        <v>3.0199999999999996</v>
      </c>
      <c r="C302" s="362" t="s">
        <v>194</v>
      </c>
      <c r="D302" s="363">
        <v>3</v>
      </c>
      <c r="E302" s="364"/>
      <c r="F302" s="421"/>
      <c r="G302" s="366"/>
      <c r="H302" s="366"/>
      <c r="I302" s="366"/>
      <c r="J302" s="366"/>
      <c r="K302" s="366"/>
      <c r="L302" s="366">
        <f>8*M302*D302</f>
        <v>60</v>
      </c>
      <c r="M302" s="364">
        <v>2.5</v>
      </c>
      <c r="N302" s="366"/>
      <c r="O302" s="365"/>
      <c r="P302" s="367" t="s">
        <v>143</v>
      </c>
      <c r="Q302" s="323"/>
      <c r="R302" s="297"/>
      <c r="S302" s="297"/>
    </row>
    <row r="303" spans="1:19" s="171" customFormat="1" ht="15.75">
      <c r="A303" s="334"/>
      <c r="B303" s="368">
        <v>4</v>
      </c>
      <c r="C303" s="360" t="s">
        <v>142</v>
      </c>
      <c r="D303" s="265"/>
      <c r="E303" s="256"/>
      <c r="F303" s="257"/>
      <c r="G303" s="319"/>
      <c r="H303" s="319"/>
      <c r="I303" s="319"/>
      <c r="J303" s="319"/>
      <c r="K303" s="319"/>
      <c r="L303" s="319"/>
      <c r="M303" s="256"/>
      <c r="N303" s="319"/>
      <c r="O303" s="257"/>
      <c r="P303" s="255" t="s">
        <v>145</v>
      </c>
      <c r="Q303" s="323"/>
      <c r="R303" s="262"/>
      <c r="S303" s="262"/>
    </row>
    <row r="304" spans="1:19" s="171" customFormat="1" ht="15.75">
      <c r="A304" s="334"/>
      <c r="B304" s="359">
        <f>B303+0.01</f>
        <v>4.01</v>
      </c>
      <c r="C304" s="369" t="s">
        <v>200</v>
      </c>
      <c r="D304" s="265"/>
      <c r="E304" s="256"/>
      <c r="F304" s="257"/>
      <c r="G304" s="319"/>
      <c r="H304" s="319"/>
      <c r="I304" s="319"/>
      <c r="J304" s="319"/>
      <c r="K304" s="319"/>
      <c r="L304" s="319">
        <f>8*M304*D304</f>
        <v>0</v>
      </c>
      <c r="M304" s="256">
        <v>2.5</v>
      </c>
      <c r="N304" s="319"/>
      <c r="O304" s="257"/>
      <c r="P304" s="255"/>
      <c r="Q304" s="323"/>
      <c r="R304" s="262"/>
      <c r="S304" s="262"/>
    </row>
    <row r="305" spans="1:19" s="161" customFormat="1" ht="31.5">
      <c r="A305" s="136"/>
      <c r="B305" s="359">
        <f>B304+0.01</f>
        <v>4.02</v>
      </c>
      <c r="C305" s="422" t="s">
        <v>201</v>
      </c>
      <c r="D305" s="399">
        <v>2</v>
      </c>
      <c r="E305" s="400"/>
      <c r="F305" s="401"/>
      <c r="G305" s="402"/>
      <c r="H305" s="402"/>
      <c r="I305" s="402"/>
      <c r="J305" s="402"/>
      <c r="K305" s="402"/>
      <c r="L305" s="402"/>
      <c r="M305" s="400"/>
      <c r="N305" s="402">
        <v>40</v>
      </c>
      <c r="O305" s="401"/>
      <c r="P305" s="403" t="s">
        <v>433</v>
      </c>
      <c r="Q305" s="323"/>
      <c r="R305" s="297"/>
      <c r="S305" s="297"/>
    </row>
    <row r="306" spans="1:19" s="171" customFormat="1" ht="15.75">
      <c r="A306" s="334"/>
      <c r="B306" s="546">
        <v>5</v>
      </c>
      <c r="C306" s="547" t="s">
        <v>411</v>
      </c>
      <c r="D306" s="548"/>
      <c r="E306" s="549"/>
      <c r="F306" s="550"/>
      <c r="G306" s="551"/>
      <c r="H306" s="551"/>
      <c r="I306" s="551"/>
      <c r="J306" s="551"/>
      <c r="K306" s="551"/>
      <c r="L306" s="551"/>
      <c r="M306" s="549"/>
      <c r="N306" s="551"/>
      <c r="O306" s="550"/>
      <c r="P306" s="552"/>
      <c r="Q306" s="323"/>
      <c r="R306" s="262"/>
      <c r="S306" s="262"/>
    </row>
    <row r="307" spans="1:19" s="171" customFormat="1" ht="25.5">
      <c r="A307" s="334"/>
      <c r="B307" s="553">
        <f>B306+0.01</f>
        <v>5.01</v>
      </c>
      <c r="C307" s="554" t="s">
        <v>207</v>
      </c>
      <c r="D307" s="548"/>
      <c r="E307" s="549"/>
      <c r="F307" s="550"/>
      <c r="G307" s="551"/>
      <c r="H307" s="551"/>
      <c r="I307" s="551"/>
      <c r="J307" s="551"/>
      <c r="K307" s="551"/>
      <c r="L307" s="551"/>
      <c r="M307" s="549"/>
      <c r="N307" s="551"/>
      <c r="O307" s="550"/>
      <c r="P307" s="552"/>
      <c r="Q307" s="323"/>
      <c r="R307" s="262"/>
      <c r="S307" s="262"/>
    </row>
    <row r="308" spans="1:19" s="161" customFormat="1" ht="15.75">
      <c r="A308" s="136"/>
      <c r="B308" s="553">
        <f aca="true" t="shared" si="16" ref="B308:B320">B307+0.01</f>
        <v>5.02</v>
      </c>
      <c r="C308" s="555" t="s">
        <v>208</v>
      </c>
      <c r="D308" s="548"/>
      <c r="E308" s="549"/>
      <c r="F308" s="550"/>
      <c r="G308" s="551"/>
      <c r="H308" s="551"/>
      <c r="I308" s="551"/>
      <c r="J308" s="551"/>
      <c r="K308" s="551"/>
      <c r="L308" s="551"/>
      <c r="M308" s="549"/>
      <c r="N308" s="551"/>
      <c r="O308" s="550"/>
      <c r="P308" s="552"/>
      <c r="Q308" s="323"/>
      <c r="R308" s="297"/>
      <c r="S308" s="297"/>
    </row>
    <row r="309" spans="1:19" s="161" customFormat="1" ht="26.25">
      <c r="A309" s="136"/>
      <c r="B309" s="553">
        <f t="shared" si="16"/>
        <v>5.029999999999999</v>
      </c>
      <c r="C309" s="556" t="s">
        <v>209</v>
      </c>
      <c r="D309" s="548"/>
      <c r="E309" s="549"/>
      <c r="F309" s="550"/>
      <c r="G309" s="551"/>
      <c r="H309" s="551"/>
      <c r="I309" s="551"/>
      <c r="J309" s="551"/>
      <c r="K309" s="551"/>
      <c r="L309" s="551"/>
      <c r="M309" s="549"/>
      <c r="N309" s="551"/>
      <c r="O309" s="550"/>
      <c r="P309" s="552"/>
      <c r="Q309" s="323"/>
      <c r="R309" s="297"/>
      <c r="S309" s="297"/>
    </row>
    <row r="310" spans="1:19" s="171" customFormat="1" ht="15.75">
      <c r="A310" s="334"/>
      <c r="B310" s="553">
        <f t="shared" si="16"/>
        <v>5.039999999999999</v>
      </c>
      <c r="C310" s="555" t="s">
        <v>10</v>
      </c>
      <c r="D310" s="548"/>
      <c r="E310" s="549"/>
      <c r="F310" s="550"/>
      <c r="G310" s="551"/>
      <c r="H310" s="551"/>
      <c r="I310" s="551"/>
      <c r="J310" s="551"/>
      <c r="K310" s="551"/>
      <c r="L310" s="551"/>
      <c r="M310" s="549"/>
      <c r="N310" s="551"/>
      <c r="O310" s="550"/>
      <c r="P310" s="552"/>
      <c r="Q310" s="323"/>
      <c r="R310" s="262"/>
      <c r="S310" s="262"/>
    </row>
    <row r="311" spans="1:19" s="171" customFormat="1" ht="15.75">
      <c r="A311" s="334"/>
      <c r="B311" s="553">
        <f t="shared" si="16"/>
        <v>5.049999999999999</v>
      </c>
      <c r="C311" s="557" t="s">
        <v>211</v>
      </c>
      <c r="D311" s="548"/>
      <c r="E311" s="549"/>
      <c r="F311" s="550"/>
      <c r="G311" s="551"/>
      <c r="H311" s="551"/>
      <c r="I311" s="551"/>
      <c r="J311" s="551"/>
      <c r="K311" s="551"/>
      <c r="L311" s="551"/>
      <c r="M311" s="549"/>
      <c r="N311" s="551"/>
      <c r="O311" s="550"/>
      <c r="P311" s="552"/>
      <c r="Q311" s="323"/>
      <c r="R311" s="262"/>
      <c r="S311" s="262"/>
    </row>
    <row r="312" spans="1:19" s="171" customFormat="1" ht="15.75">
      <c r="A312" s="334"/>
      <c r="B312" s="553">
        <f t="shared" si="16"/>
        <v>5.059999999999999</v>
      </c>
      <c r="C312" s="558" t="s">
        <v>167</v>
      </c>
      <c r="D312" s="548"/>
      <c r="E312" s="549"/>
      <c r="F312" s="550"/>
      <c r="G312" s="551"/>
      <c r="H312" s="551"/>
      <c r="I312" s="551"/>
      <c r="J312" s="551"/>
      <c r="K312" s="551"/>
      <c r="L312" s="551"/>
      <c r="M312" s="549"/>
      <c r="N312" s="551"/>
      <c r="O312" s="550"/>
      <c r="P312" s="552"/>
      <c r="Q312" s="323"/>
      <c r="R312" s="262"/>
      <c r="S312" s="262"/>
    </row>
    <row r="313" spans="1:19" s="171" customFormat="1" ht="25.5">
      <c r="A313" s="334"/>
      <c r="B313" s="553">
        <f t="shared" si="16"/>
        <v>5.0699999999999985</v>
      </c>
      <c r="C313" s="557" t="s">
        <v>168</v>
      </c>
      <c r="D313" s="548"/>
      <c r="E313" s="549"/>
      <c r="F313" s="550"/>
      <c r="G313" s="551"/>
      <c r="H313" s="551"/>
      <c r="I313" s="551"/>
      <c r="J313" s="551"/>
      <c r="K313" s="551"/>
      <c r="L313" s="551"/>
      <c r="M313" s="549"/>
      <c r="N313" s="551"/>
      <c r="O313" s="550"/>
      <c r="P313" s="552"/>
      <c r="Q313" s="323"/>
      <c r="R313" s="262"/>
      <c r="S313" s="262"/>
    </row>
    <row r="314" spans="1:19" s="171" customFormat="1" ht="15.75">
      <c r="A314" s="334"/>
      <c r="B314" s="553">
        <f t="shared" si="16"/>
        <v>5.079999999999998</v>
      </c>
      <c r="C314" s="557" t="s">
        <v>169</v>
      </c>
      <c r="D314" s="548"/>
      <c r="E314" s="549"/>
      <c r="F314" s="550"/>
      <c r="G314" s="551"/>
      <c r="H314" s="551"/>
      <c r="I314" s="551"/>
      <c r="J314" s="551"/>
      <c r="K314" s="551"/>
      <c r="L314" s="551"/>
      <c r="M314" s="549"/>
      <c r="N314" s="551"/>
      <c r="O314" s="550"/>
      <c r="P314" s="552"/>
      <c r="Q314" s="323"/>
      <c r="R314" s="262"/>
      <c r="S314" s="262"/>
    </row>
    <row r="315" spans="1:19" s="171" customFormat="1" ht="15.75">
      <c r="A315" s="334"/>
      <c r="B315" s="553">
        <f t="shared" si="16"/>
        <v>5.089999999999998</v>
      </c>
      <c r="C315" s="557" t="s">
        <v>140</v>
      </c>
      <c r="D315" s="548"/>
      <c r="E315" s="549"/>
      <c r="F315" s="550"/>
      <c r="G315" s="551"/>
      <c r="H315" s="551"/>
      <c r="I315" s="551"/>
      <c r="J315" s="551"/>
      <c r="K315" s="551"/>
      <c r="L315" s="551"/>
      <c r="M315" s="549"/>
      <c r="N315" s="551"/>
      <c r="O315" s="550"/>
      <c r="P315" s="552"/>
      <c r="Q315" s="323"/>
      <c r="R315" s="262"/>
      <c r="S315" s="262"/>
    </row>
    <row r="316" spans="1:19" s="171" customFormat="1" ht="38.25">
      <c r="A316" s="334"/>
      <c r="B316" s="553">
        <f t="shared" si="16"/>
        <v>5.099999999999998</v>
      </c>
      <c r="C316" s="557" t="s">
        <v>171</v>
      </c>
      <c r="D316" s="548"/>
      <c r="E316" s="549"/>
      <c r="F316" s="550"/>
      <c r="G316" s="551"/>
      <c r="H316" s="551"/>
      <c r="I316" s="551"/>
      <c r="J316" s="551"/>
      <c r="K316" s="551"/>
      <c r="L316" s="551"/>
      <c r="M316" s="549"/>
      <c r="N316" s="551"/>
      <c r="O316" s="550"/>
      <c r="P316" s="552"/>
      <c r="Q316" s="323"/>
      <c r="R316" s="262"/>
      <c r="S316" s="262"/>
    </row>
    <row r="317" spans="1:19" s="161" customFormat="1" ht="25.5">
      <c r="A317" s="136"/>
      <c r="B317" s="553">
        <f t="shared" si="16"/>
        <v>5.109999999999998</v>
      </c>
      <c r="C317" s="557" t="s">
        <v>172</v>
      </c>
      <c r="D317" s="548"/>
      <c r="E317" s="549"/>
      <c r="F317" s="550"/>
      <c r="G317" s="551"/>
      <c r="H317" s="551"/>
      <c r="I317" s="551"/>
      <c r="J317" s="551"/>
      <c r="K317" s="551"/>
      <c r="L317" s="551"/>
      <c r="M317" s="549"/>
      <c r="N317" s="551"/>
      <c r="O317" s="550"/>
      <c r="P317" s="552"/>
      <c r="Q317" s="323"/>
      <c r="R317" s="297"/>
      <c r="S317" s="297"/>
    </row>
    <row r="318" spans="1:19" s="171" customFormat="1" ht="25.5">
      <c r="A318" s="334"/>
      <c r="B318" s="553">
        <f t="shared" si="16"/>
        <v>5.119999999999997</v>
      </c>
      <c r="C318" s="557" t="s">
        <v>173</v>
      </c>
      <c r="D318" s="548"/>
      <c r="E318" s="549"/>
      <c r="F318" s="550"/>
      <c r="G318" s="551"/>
      <c r="H318" s="551"/>
      <c r="I318" s="551"/>
      <c r="J318" s="551"/>
      <c r="K318" s="551"/>
      <c r="L318" s="551"/>
      <c r="M318" s="549"/>
      <c r="N318" s="551"/>
      <c r="O318" s="550"/>
      <c r="P318" s="552"/>
      <c r="Q318" s="323"/>
      <c r="R318" s="262"/>
      <c r="S318" s="262"/>
    </row>
    <row r="319" spans="1:19" s="171" customFormat="1" ht="25.5">
      <c r="A319" s="334"/>
      <c r="B319" s="553">
        <f t="shared" si="16"/>
        <v>5.129999999999997</v>
      </c>
      <c r="C319" s="557" t="s">
        <v>175</v>
      </c>
      <c r="D319" s="548"/>
      <c r="E319" s="549"/>
      <c r="F319" s="550"/>
      <c r="G319" s="551"/>
      <c r="H319" s="551"/>
      <c r="I319" s="551"/>
      <c r="J319" s="551"/>
      <c r="K319" s="551"/>
      <c r="L319" s="551"/>
      <c r="M319" s="549"/>
      <c r="N319" s="551"/>
      <c r="O319" s="550"/>
      <c r="P319" s="552"/>
      <c r="Q319" s="323"/>
      <c r="R319" s="262"/>
      <c r="S319" s="262"/>
    </row>
    <row r="320" spans="1:19" s="171" customFormat="1" ht="15.75">
      <c r="A320" s="334"/>
      <c r="B320" s="553">
        <f t="shared" si="16"/>
        <v>5.139999999999997</v>
      </c>
      <c r="C320" s="557" t="s">
        <v>176</v>
      </c>
      <c r="D320" s="548"/>
      <c r="E320" s="549"/>
      <c r="F320" s="550"/>
      <c r="G320" s="551"/>
      <c r="H320" s="551"/>
      <c r="I320" s="551"/>
      <c r="J320" s="551"/>
      <c r="K320" s="551"/>
      <c r="L320" s="551"/>
      <c r="M320" s="549"/>
      <c r="N320" s="551"/>
      <c r="O320" s="550"/>
      <c r="P320" s="552"/>
      <c r="Q320" s="323"/>
      <c r="R320" s="262"/>
      <c r="S320" s="262"/>
    </row>
    <row r="321" spans="1:19" s="171" customFormat="1" ht="15.75">
      <c r="A321" s="334"/>
      <c r="B321" s="368">
        <v>6</v>
      </c>
      <c r="C321" s="360" t="s">
        <v>177</v>
      </c>
      <c r="D321" s="265"/>
      <c r="E321" s="256"/>
      <c r="F321" s="257"/>
      <c r="G321" s="319"/>
      <c r="H321" s="319"/>
      <c r="I321" s="319"/>
      <c r="J321" s="319"/>
      <c r="K321" s="319"/>
      <c r="L321" s="319"/>
      <c r="M321" s="256"/>
      <c r="N321" s="319"/>
      <c r="O321" s="257"/>
      <c r="P321" s="255" t="s">
        <v>145</v>
      </c>
      <c r="Q321" s="323"/>
      <c r="R321" s="262"/>
      <c r="S321" s="262"/>
    </row>
    <row r="322" spans="1:19" s="171" customFormat="1" ht="25.5">
      <c r="A322" s="334"/>
      <c r="B322" s="359">
        <f>B321+0.01</f>
        <v>6.01</v>
      </c>
      <c r="C322" s="408" t="s">
        <v>178</v>
      </c>
      <c r="D322" s="265">
        <v>1</v>
      </c>
      <c r="E322" s="256"/>
      <c r="F322" s="257"/>
      <c r="G322" s="319"/>
      <c r="H322" s="319"/>
      <c r="I322" s="319"/>
      <c r="J322" s="319"/>
      <c r="K322" s="319"/>
      <c r="L322" s="319">
        <f>8*M322*D322</f>
        <v>20</v>
      </c>
      <c r="M322" s="256">
        <v>2.5</v>
      </c>
      <c r="N322" s="319"/>
      <c r="O322" s="257"/>
      <c r="P322" s="255"/>
      <c r="Q322" s="323"/>
      <c r="R322" s="262"/>
      <c r="S322" s="262"/>
    </row>
    <row r="323" spans="1:19" s="161" customFormat="1" ht="31.5">
      <c r="A323" s="136"/>
      <c r="B323" s="359">
        <f aca="true" t="shared" si="17" ref="B323:B337">B322+0.01</f>
        <v>6.02</v>
      </c>
      <c r="C323" s="206" t="s">
        <v>185</v>
      </c>
      <c r="D323" s="399">
        <v>1</v>
      </c>
      <c r="E323" s="400"/>
      <c r="F323" s="401"/>
      <c r="G323" s="402"/>
      <c r="H323" s="402"/>
      <c r="I323" s="402"/>
      <c r="J323" s="402"/>
      <c r="K323" s="402"/>
      <c r="L323" s="402"/>
      <c r="M323" s="400"/>
      <c r="N323" s="402">
        <v>20</v>
      </c>
      <c r="O323" s="401"/>
      <c r="P323" s="403" t="s">
        <v>433</v>
      </c>
      <c r="Q323" s="323"/>
      <c r="R323" s="297"/>
      <c r="S323" s="297"/>
    </row>
    <row r="324" spans="1:19" s="161" customFormat="1" ht="31.5">
      <c r="A324" s="136"/>
      <c r="B324" s="359">
        <f t="shared" si="17"/>
        <v>6.029999999999999</v>
      </c>
      <c r="C324" s="404" t="s">
        <v>209</v>
      </c>
      <c r="D324" s="399">
        <v>2</v>
      </c>
      <c r="E324" s="400"/>
      <c r="F324" s="401"/>
      <c r="G324" s="402"/>
      <c r="H324" s="402"/>
      <c r="I324" s="402"/>
      <c r="J324" s="402"/>
      <c r="K324" s="402"/>
      <c r="L324" s="402"/>
      <c r="M324" s="400"/>
      <c r="N324" s="402">
        <v>40</v>
      </c>
      <c r="O324" s="401"/>
      <c r="P324" s="403" t="s">
        <v>433</v>
      </c>
      <c r="Q324" s="323"/>
      <c r="R324" s="420"/>
      <c r="S324" s="420"/>
    </row>
    <row r="325" spans="1:19" s="171" customFormat="1" ht="15.75">
      <c r="A325" s="334"/>
      <c r="B325" s="359">
        <f t="shared" si="17"/>
        <v>6.039999999999999</v>
      </c>
      <c r="C325" s="208" t="s">
        <v>10</v>
      </c>
      <c r="D325" s="265">
        <v>2</v>
      </c>
      <c r="E325" s="256"/>
      <c r="F325" s="257"/>
      <c r="G325" s="319"/>
      <c r="H325" s="319"/>
      <c r="I325" s="319"/>
      <c r="J325" s="319"/>
      <c r="K325" s="319"/>
      <c r="L325" s="319">
        <f>8*M325*D325</f>
        <v>40</v>
      </c>
      <c r="M325" s="256">
        <v>2.5</v>
      </c>
      <c r="N325" s="319"/>
      <c r="O325" s="257"/>
      <c r="P325" s="255"/>
      <c r="Q325" s="323"/>
      <c r="R325" s="262"/>
      <c r="S325" s="262"/>
    </row>
    <row r="326" spans="1:19" s="171" customFormat="1" ht="15.75">
      <c r="A326" s="334"/>
      <c r="B326" s="359">
        <f t="shared" si="17"/>
        <v>6.049999999999999</v>
      </c>
      <c r="C326" s="407" t="s">
        <v>180</v>
      </c>
      <c r="D326" s="265">
        <v>1</v>
      </c>
      <c r="E326" s="256"/>
      <c r="F326" s="257"/>
      <c r="G326" s="319"/>
      <c r="H326" s="319"/>
      <c r="I326" s="319"/>
      <c r="J326" s="319"/>
      <c r="K326" s="319"/>
      <c r="L326" s="319">
        <f>8*M326*D326</f>
        <v>20</v>
      </c>
      <c r="M326" s="256">
        <v>2.5</v>
      </c>
      <c r="N326" s="319"/>
      <c r="O326" s="257"/>
      <c r="P326" s="255"/>
      <c r="Q326" s="323"/>
      <c r="R326" s="262"/>
      <c r="S326" s="262"/>
    </row>
    <row r="327" spans="1:19" s="161" customFormat="1" ht="31.5">
      <c r="A327" s="136"/>
      <c r="B327" s="359">
        <f t="shared" si="17"/>
        <v>6.059999999999999</v>
      </c>
      <c r="C327" s="405" t="s">
        <v>181</v>
      </c>
      <c r="D327" s="399">
        <v>1</v>
      </c>
      <c r="E327" s="400"/>
      <c r="F327" s="401"/>
      <c r="G327" s="402"/>
      <c r="H327" s="402"/>
      <c r="I327" s="402"/>
      <c r="J327" s="402"/>
      <c r="K327" s="402"/>
      <c r="L327" s="402"/>
      <c r="M327" s="400"/>
      <c r="N327" s="402">
        <v>20</v>
      </c>
      <c r="O327" s="401"/>
      <c r="P327" s="403" t="s">
        <v>433</v>
      </c>
      <c r="Q327" s="323"/>
      <c r="R327" s="297"/>
      <c r="S327" s="297"/>
    </row>
    <row r="328" spans="1:19" s="161" customFormat="1" ht="31.5">
      <c r="A328" s="136"/>
      <c r="B328" s="359">
        <f t="shared" si="17"/>
        <v>6.0699999999999985</v>
      </c>
      <c r="C328" s="405" t="s">
        <v>182</v>
      </c>
      <c r="D328" s="399">
        <v>1</v>
      </c>
      <c r="E328" s="400"/>
      <c r="F328" s="401"/>
      <c r="G328" s="402"/>
      <c r="H328" s="402"/>
      <c r="I328" s="402"/>
      <c r="J328" s="402"/>
      <c r="K328" s="402"/>
      <c r="L328" s="402"/>
      <c r="M328" s="400"/>
      <c r="N328" s="402">
        <v>20</v>
      </c>
      <c r="O328" s="401"/>
      <c r="P328" s="403" t="s">
        <v>433</v>
      </c>
      <c r="Q328" s="323"/>
      <c r="R328" s="297"/>
      <c r="S328" s="297"/>
    </row>
    <row r="329" spans="1:19" s="171" customFormat="1" ht="15.75">
      <c r="A329" s="334"/>
      <c r="B329" s="359">
        <f t="shared" si="17"/>
        <v>6.079999999999998</v>
      </c>
      <c r="C329" s="209" t="s">
        <v>140</v>
      </c>
      <c r="D329" s="265">
        <v>2</v>
      </c>
      <c r="E329" s="256"/>
      <c r="F329" s="257"/>
      <c r="G329" s="319"/>
      <c r="H329" s="319"/>
      <c r="I329" s="319"/>
      <c r="J329" s="319"/>
      <c r="K329" s="319"/>
      <c r="L329" s="319">
        <f>8*M329*D329</f>
        <v>40</v>
      </c>
      <c r="M329" s="256">
        <v>2.5</v>
      </c>
      <c r="N329" s="319"/>
      <c r="O329" s="257"/>
      <c r="P329" s="255"/>
      <c r="Q329" s="323"/>
      <c r="R329" s="262"/>
      <c r="S329" s="262"/>
    </row>
    <row r="330" spans="1:19" s="171" customFormat="1" ht="38.25">
      <c r="A330" s="334"/>
      <c r="B330" s="359">
        <f t="shared" si="17"/>
        <v>6.089999999999998</v>
      </c>
      <c r="C330" s="209" t="s">
        <v>171</v>
      </c>
      <c r="D330" s="265">
        <v>1</v>
      </c>
      <c r="E330" s="256"/>
      <c r="F330" s="257"/>
      <c r="G330" s="319"/>
      <c r="H330" s="319"/>
      <c r="I330" s="319"/>
      <c r="J330" s="319"/>
      <c r="K330" s="319"/>
      <c r="L330" s="319">
        <f>8*M330*D330</f>
        <v>20</v>
      </c>
      <c r="M330" s="256">
        <v>2.5</v>
      </c>
      <c r="N330" s="319"/>
      <c r="O330" s="257"/>
      <c r="P330" s="255"/>
      <c r="Q330" s="323"/>
      <c r="R330" s="262"/>
      <c r="S330" s="262"/>
    </row>
    <row r="331" spans="1:19" s="161" customFormat="1" ht="31.5">
      <c r="A331" s="136"/>
      <c r="B331" s="359">
        <f t="shared" si="17"/>
        <v>6.099999999999998</v>
      </c>
      <c r="C331" s="405" t="s">
        <v>172</v>
      </c>
      <c r="D331" s="399">
        <v>5</v>
      </c>
      <c r="E331" s="400"/>
      <c r="F331" s="401"/>
      <c r="G331" s="402"/>
      <c r="H331" s="402"/>
      <c r="I331" s="402"/>
      <c r="J331" s="402"/>
      <c r="K331" s="402"/>
      <c r="L331" s="402"/>
      <c r="M331" s="400"/>
      <c r="N331" s="402">
        <v>100</v>
      </c>
      <c r="O331" s="401"/>
      <c r="P331" s="403" t="s">
        <v>433</v>
      </c>
      <c r="Q331" s="323"/>
      <c r="R331" s="297"/>
      <c r="S331" s="297"/>
    </row>
    <row r="332" spans="1:19" s="171" customFormat="1" ht="25.5">
      <c r="A332" s="334"/>
      <c r="B332" s="359">
        <f t="shared" si="17"/>
        <v>6.109999999999998</v>
      </c>
      <c r="C332" s="209" t="s">
        <v>173</v>
      </c>
      <c r="D332" s="265">
        <v>3</v>
      </c>
      <c r="E332" s="256"/>
      <c r="F332" s="257"/>
      <c r="G332" s="319"/>
      <c r="H332" s="319"/>
      <c r="I332" s="319"/>
      <c r="J332" s="319"/>
      <c r="K332" s="319"/>
      <c r="L332" s="319">
        <f>8*M332*D332</f>
        <v>60</v>
      </c>
      <c r="M332" s="256">
        <v>2.5</v>
      </c>
      <c r="N332" s="319"/>
      <c r="O332" s="257"/>
      <c r="P332" s="255"/>
      <c r="Q332" s="323"/>
      <c r="R332" s="262"/>
      <c r="S332" s="262"/>
    </row>
    <row r="333" spans="1:19" s="171" customFormat="1" ht="38.25">
      <c r="A333" s="334"/>
      <c r="B333" s="566">
        <f t="shared" si="17"/>
        <v>6.119999999999997</v>
      </c>
      <c r="C333" s="574" t="s">
        <v>149</v>
      </c>
      <c r="D333" s="568">
        <v>1.5</v>
      </c>
      <c r="E333" s="569"/>
      <c r="F333" s="570"/>
      <c r="G333" s="571"/>
      <c r="H333" s="571"/>
      <c r="I333" s="571"/>
      <c r="J333" s="571"/>
      <c r="K333" s="571"/>
      <c r="L333" s="571">
        <f>8*M333*D333</f>
        <v>30</v>
      </c>
      <c r="M333" s="569">
        <v>2.5</v>
      </c>
      <c r="N333" s="571"/>
      <c r="O333" s="570"/>
      <c r="P333" s="572" t="s">
        <v>25</v>
      </c>
      <c r="Q333" s="323"/>
      <c r="R333" s="262"/>
      <c r="S333" s="262"/>
    </row>
    <row r="334" spans="1:19" s="171" customFormat="1" ht="15.75">
      <c r="A334" s="334"/>
      <c r="B334" s="359">
        <f t="shared" si="17"/>
        <v>6.129999999999997</v>
      </c>
      <c r="C334" s="209" t="s">
        <v>150</v>
      </c>
      <c r="D334" s="265">
        <v>1</v>
      </c>
      <c r="E334" s="256"/>
      <c r="F334" s="257"/>
      <c r="G334" s="319"/>
      <c r="H334" s="319"/>
      <c r="I334" s="319"/>
      <c r="J334" s="319"/>
      <c r="K334" s="319"/>
      <c r="L334" s="319">
        <f>8*M334*D334</f>
        <v>20</v>
      </c>
      <c r="M334" s="256">
        <v>2.5</v>
      </c>
      <c r="N334" s="319"/>
      <c r="O334" s="257"/>
      <c r="P334" s="255"/>
      <c r="Q334" s="323"/>
      <c r="R334" s="262"/>
      <c r="S334" s="262"/>
    </row>
    <row r="335" spans="1:19" s="161" customFormat="1" ht="31.5">
      <c r="A335" s="136"/>
      <c r="B335" s="359">
        <f>B334+0.01</f>
        <v>6.139999999999997</v>
      </c>
      <c r="C335" s="409" t="s">
        <v>151</v>
      </c>
      <c r="D335" s="399">
        <v>3</v>
      </c>
      <c r="E335" s="400"/>
      <c r="F335" s="401"/>
      <c r="G335" s="402"/>
      <c r="H335" s="402"/>
      <c r="I335" s="402"/>
      <c r="J335" s="402"/>
      <c r="K335" s="402"/>
      <c r="L335" s="402"/>
      <c r="M335" s="400"/>
      <c r="N335" s="402">
        <v>60</v>
      </c>
      <c r="O335" s="401"/>
      <c r="P335" s="403" t="s">
        <v>433</v>
      </c>
      <c r="Q335" s="323"/>
      <c r="R335" s="297"/>
      <c r="S335" s="297"/>
    </row>
    <row r="336" spans="1:19" s="171" customFormat="1" ht="15.75">
      <c r="A336" s="334"/>
      <c r="B336" s="359">
        <f t="shared" si="17"/>
        <v>6.149999999999997</v>
      </c>
      <c r="C336" s="410" t="s">
        <v>152</v>
      </c>
      <c r="D336" s="265">
        <v>1</v>
      </c>
      <c r="E336" s="256"/>
      <c r="F336" s="257"/>
      <c r="G336" s="319"/>
      <c r="H336" s="319"/>
      <c r="I336" s="319"/>
      <c r="J336" s="319"/>
      <c r="K336" s="319"/>
      <c r="L336" s="319">
        <f>8*M336*D336</f>
        <v>20</v>
      </c>
      <c r="M336" s="256">
        <v>2.5</v>
      </c>
      <c r="N336" s="319"/>
      <c r="O336" s="257"/>
      <c r="P336" s="255"/>
      <c r="Q336" s="323"/>
      <c r="R336" s="262"/>
      <c r="S336" s="262"/>
    </row>
    <row r="337" spans="1:19" s="171" customFormat="1" ht="25.5">
      <c r="A337" s="334"/>
      <c r="B337" s="359">
        <f t="shared" si="17"/>
        <v>6.159999999999997</v>
      </c>
      <c r="C337" s="208" t="s">
        <v>153</v>
      </c>
      <c r="D337" s="265"/>
      <c r="E337" s="256"/>
      <c r="F337" s="257"/>
      <c r="G337" s="319"/>
      <c r="H337" s="319"/>
      <c r="I337" s="319"/>
      <c r="J337" s="319"/>
      <c r="K337" s="319"/>
      <c r="L337" s="319"/>
      <c r="M337" s="256"/>
      <c r="N337" s="319"/>
      <c r="O337" s="257"/>
      <c r="P337" s="255"/>
      <c r="Q337" s="323"/>
      <c r="R337" s="262"/>
      <c r="S337" s="262"/>
    </row>
    <row r="338" spans="1:19" s="171" customFormat="1" ht="15.75">
      <c r="A338" s="334"/>
      <c r="B338" s="368">
        <v>7</v>
      </c>
      <c r="C338" s="360" t="s">
        <v>154</v>
      </c>
      <c r="D338" s="265"/>
      <c r="E338" s="256"/>
      <c r="F338" s="257"/>
      <c r="G338" s="319"/>
      <c r="H338" s="319"/>
      <c r="I338" s="319"/>
      <c r="J338" s="319"/>
      <c r="K338" s="319"/>
      <c r="L338" s="319"/>
      <c r="M338" s="256"/>
      <c r="N338" s="319"/>
      <c r="O338" s="257"/>
      <c r="P338" s="255" t="s">
        <v>145</v>
      </c>
      <c r="Q338" s="323"/>
      <c r="R338" s="262"/>
      <c r="S338" s="262"/>
    </row>
    <row r="339" spans="1:19" s="171" customFormat="1" ht="26.25">
      <c r="A339" s="334"/>
      <c r="B339" s="359">
        <f>B338+0.01</f>
        <v>7.01</v>
      </c>
      <c r="C339" s="411" t="s">
        <v>155</v>
      </c>
      <c r="D339" s="265">
        <v>2</v>
      </c>
      <c r="E339" s="256"/>
      <c r="F339" s="257"/>
      <c r="G339" s="319"/>
      <c r="H339" s="319"/>
      <c r="I339" s="319"/>
      <c r="J339" s="319"/>
      <c r="K339" s="319"/>
      <c r="L339" s="319">
        <f>8*M339*D339</f>
        <v>40</v>
      </c>
      <c r="M339" s="256">
        <v>2.5</v>
      </c>
      <c r="N339" s="319"/>
      <c r="O339" s="257"/>
      <c r="P339" s="255"/>
      <c r="Q339" s="323"/>
      <c r="R339" s="262"/>
      <c r="S339" s="262"/>
    </row>
    <row r="340" spans="1:19" s="161" customFormat="1" ht="31.5">
      <c r="A340" s="136"/>
      <c r="B340" s="359">
        <f aca="true" t="shared" si="18" ref="B340:B351">B339+0.01</f>
        <v>7.02</v>
      </c>
      <c r="C340" s="206" t="s">
        <v>185</v>
      </c>
      <c r="D340" s="399">
        <v>1</v>
      </c>
      <c r="E340" s="400"/>
      <c r="F340" s="401"/>
      <c r="G340" s="402"/>
      <c r="H340" s="402"/>
      <c r="I340" s="402"/>
      <c r="J340" s="402"/>
      <c r="K340" s="402"/>
      <c r="L340" s="402"/>
      <c r="M340" s="400"/>
      <c r="N340" s="402">
        <v>20</v>
      </c>
      <c r="O340" s="401"/>
      <c r="P340" s="403" t="s">
        <v>433</v>
      </c>
      <c r="Q340" s="323"/>
      <c r="R340" s="297"/>
      <c r="S340" s="297"/>
    </row>
    <row r="341" spans="1:19" s="161" customFormat="1" ht="31.5">
      <c r="A341" s="136"/>
      <c r="B341" s="359">
        <f t="shared" si="18"/>
        <v>7.029999999999999</v>
      </c>
      <c r="C341" s="404" t="s">
        <v>209</v>
      </c>
      <c r="D341" s="399">
        <v>2</v>
      </c>
      <c r="E341" s="400"/>
      <c r="F341" s="401"/>
      <c r="G341" s="402"/>
      <c r="H341" s="402"/>
      <c r="I341" s="402"/>
      <c r="J341" s="402"/>
      <c r="K341" s="402"/>
      <c r="L341" s="402"/>
      <c r="M341" s="400"/>
      <c r="N341" s="402">
        <v>40</v>
      </c>
      <c r="O341" s="401"/>
      <c r="P341" s="403" t="s">
        <v>433</v>
      </c>
      <c r="Q341" s="323"/>
      <c r="R341" s="297"/>
      <c r="S341" s="297"/>
    </row>
    <row r="342" spans="1:19" s="171" customFormat="1" ht="15.75">
      <c r="A342" s="334"/>
      <c r="B342" s="359">
        <f t="shared" si="18"/>
        <v>7.039999999999999</v>
      </c>
      <c r="C342" s="208" t="s">
        <v>11</v>
      </c>
      <c r="D342" s="265">
        <v>2</v>
      </c>
      <c r="E342" s="256"/>
      <c r="F342" s="257"/>
      <c r="G342" s="319"/>
      <c r="H342" s="319"/>
      <c r="I342" s="319"/>
      <c r="J342" s="319"/>
      <c r="K342" s="319"/>
      <c r="L342" s="319">
        <f>8*M342*D342</f>
        <v>40</v>
      </c>
      <c r="M342" s="256">
        <v>2.5</v>
      </c>
      <c r="N342" s="319"/>
      <c r="O342" s="257"/>
      <c r="P342" s="255"/>
      <c r="Q342" s="323"/>
      <c r="R342" s="262"/>
      <c r="S342" s="262"/>
    </row>
    <row r="343" spans="1:19" s="171" customFormat="1" ht="15.75">
      <c r="A343" s="334"/>
      <c r="B343" s="359">
        <f t="shared" si="18"/>
        <v>7.049999999999999</v>
      </c>
      <c r="C343" s="407" t="s">
        <v>156</v>
      </c>
      <c r="D343" s="265">
        <v>1</v>
      </c>
      <c r="E343" s="256"/>
      <c r="F343" s="257"/>
      <c r="G343" s="319"/>
      <c r="H343" s="319"/>
      <c r="I343" s="319"/>
      <c r="J343" s="319"/>
      <c r="K343" s="319"/>
      <c r="L343" s="319">
        <f>8*M343*D343</f>
        <v>20</v>
      </c>
      <c r="M343" s="256">
        <v>2.5</v>
      </c>
      <c r="N343" s="319"/>
      <c r="O343" s="257"/>
      <c r="P343" s="255"/>
      <c r="Q343" s="323"/>
      <c r="R343" s="262"/>
      <c r="S343" s="262"/>
    </row>
    <row r="344" spans="1:19" s="161" customFormat="1" ht="38.25">
      <c r="A344" s="136"/>
      <c r="B344" s="359">
        <f t="shared" si="18"/>
        <v>7.059999999999999</v>
      </c>
      <c r="C344" s="405" t="s">
        <v>157</v>
      </c>
      <c r="D344" s="399">
        <v>1</v>
      </c>
      <c r="E344" s="400"/>
      <c r="F344" s="401"/>
      <c r="G344" s="402"/>
      <c r="H344" s="402"/>
      <c r="I344" s="402"/>
      <c r="J344" s="402"/>
      <c r="K344" s="402"/>
      <c r="L344" s="402"/>
      <c r="M344" s="400"/>
      <c r="N344" s="402">
        <v>20</v>
      </c>
      <c r="O344" s="401"/>
      <c r="P344" s="403" t="s">
        <v>433</v>
      </c>
      <c r="Q344" s="323"/>
      <c r="R344" s="297"/>
      <c r="S344" s="297"/>
    </row>
    <row r="345" spans="1:19" s="171" customFormat="1" ht="15.75">
      <c r="A345" s="334"/>
      <c r="B345" s="359">
        <f t="shared" si="18"/>
        <v>7.0699999999999985</v>
      </c>
      <c r="C345" s="209" t="s">
        <v>158</v>
      </c>
      <c r="D345" s="265">
        <v>1</v>
      </c>
      <c r="E345" s="256"/>
      <c r="F345" s="257"/>
      <c r="G345" s="319"/>
      <c r="H345" s="319"/>
      <c r="I345" s="319"/>
      <c r="J345" s="319"/>
      <c r="K345" s="319"/>
      <c r="L345" s="319">
        <f>8*M345*D345</f>
        <v>20</v>
      </c>
      <c r="M345" s="256">
        <v>2.5</v>
      </c>
      <c r="N345" s="319"/>
      <c r="O345" s="257"/>
      <c r="P345" s="255"/>
      <c r="Q345" s="323"/>
      <c r="R345" s="262"/>
      <c r="S345" s="262"/>
    </row>
    <row r="346" spans="1:19" s="171" customFormat="1" ht="15.75">
      <c r="A346" s="334"/>
      <c r="B346" s="359">
        <f t="shared" si="18"/>
        <v>7.079999999999998</v>
      </c>
      <c r="C346" s="209" t="s">
        <v>140</v>
      </c>
      <c r="D346" s="265">
        <v>2</v>
      </c>
      <c r="E346" s="256"/>
      <c r="F346" s="257"/>
      <c r="G346" s="319"/>
      <c r="H346" s="319"/>
      <c r="I346" s="319"/>
      <c r="J346" s="319"/>
      <c r="K346" s="319"/>
      <c r="L346" s="319">
        <f>8*M346*D346</f>
        <v>40</v>
      </c>
      <c r="M346" s="256">
        <v>2.5</v>
      </c>
      <c r="N346" s="319"/>
      <c r="O346" s="257"/>
      <c r="P346" s="255"/>
      <c r="Q346" s="323"/>
      <c r="R346" s="262"/>
      <c r="S346" s="262"/>
    </row>
    <row r="347" spans="1:19" s="171" customFormat="1" ht="38.25">
      <c r="A347" s="334"/>
      <c r="B347" s="359">
        <f t="shared" si="18"/>
        <v>7.089999999999998</v>
      </c>
      <c r="C347" s="209" t="s">
        <v>171</v>
      </c>
      <c r="D347" s="265">
        <v>1</v>
      </c>
      <c r="E347" s="256"/>
      <c r="F347" s="257"/>
      <c r="G347" s="319"/>
      <c r="H347" s="319"/>
      <c r="I347" s="319"/>
      <c r="J347" s="319"/>
      <c r="K347" s="319"/>
      <c r="L347" s="319">
        <f>8*M347*D347</f>
        <v>20</v>
      </c>
      <c r="M347" s="256">
        <v>2.5</v>
      </c>
      <c r="N347" s="319"/>
      <c r="O347" s="257"/>
      <c r="P347" s="255"/>
      <c r="Q347" s="323"/>
      <c r="R347" s="262"/>
      <c r="S347" s="262"/>
    </row>
    <row r="348" spans="1:19" s="161" customFormat="1" ht="31.5">
      <c r="A348" s="136"/>
      <c r="B348" s="359">
        <f t="shared" si="18"/>
        <v>7.099999999999998</v>
      </c>
      <c r="C348" s="405" t="s">
        <v>159</v>
      </c>
      <c r="D348" s="399">
        <v>5</v>
      </c>
      <c r="E348" s="400"/>
      <c r="F348" s="401"/>
      <c r="G348" s="402"/>
      <c r="H348" s="402"/>
      <c r="I348" s="402"/>
      <c r="J348" s="402"/>
      <c r="K348" s="402"/>
      <c r="L348" s="402"/>
      <c r="M348" s="400"/>
      <c r="N348" s="402">
        <v>100</v>
      </c>
      <c r="O348" s="401"/>
      <c r="P348" s="403" t="s">
        <v>433</v>
      </c>
      <c r="Q348" s="323"/>
      <c r="R348" s="297"/>
      <c r="S348" s="297"/>
    </row>
    <row r="349" spans="1:19" s="171" customFormat="1" ht="38.25">
      <c r="A349" s="334"/>
      <c r="B349" s="566">
        <f t="shared" si="18"/>
        <v>7.109999999999998</v>
      </c>
      <c r="C349" s="574" t="s">
        <v>149</v>
      </c>
      <c r="D349" s="568">
        <v>1.5</v>
      </c>
      <c r="E349" s="569"/>
      <c r="F349" s="570"/>
      <c r="G349" s="571"/>
      <c r="H349" s="571"/>
      <c r="I349" s="571"/>
      <c r="J349" s="571"/>
      <c r="K349" s="571"/>
      <c r="L349" s="571">
        <f>8*M349*D349</f>
        <v>30</v>
      </c>
      <c r="M349" s="569">
        <v>2.5</v>
      </c>
      <c r="N349" s="571"/>
      <c r="O349" s="570"/>
      <c r="P349" s="572" t="s">
        <v>25</v>
      </c>
      <c r="Q349" s="323"/>
      <c r="R349" s="262"/>
      <c r="S349" s="262"/>
    </row>
    <row r="350" spans="1:19" s="171" customFormat="1" ht="15.75">
      <c r="A350" s="334"/>
      <c r="B350" s="359">
        <f t="shared" si="18"/>
        <v>7.119999999999997</v>
      </c>
      <c r="C350" s="209" t="s">
        <v>150</v>
      </c>
      <c r="D350" s="265">
        <v>1</v>
      </c>
      <c r="E350" s="256"/>
      <c r="F350" s="257"/>
      <c r="G350" s="319"/>
      <c r="H350" s="319"/>
      <c r="I350" s="319"/>
      <c r="J350" s="319"/>
      <c r="K350" s="319"/>
      <c r="L350" s="319">
        <f>8*M350*D350</f>
        <v>20</v>
      </c>
      <c r="M350" s="256">
        <v>2.5</v>
      </c>
      <c r="N350" s="319"/>
      <c r="O350" s="257"/>
      <c r="P350" s="255"/>
      <c r="Q350" s="323"/>
      <c r="R350" s="262"/>
      <c r="S350" s="262"/>
    </row>
    <row r="351" spans="1:19" s="161" customFormat="1" ht="31.5">
      <c r="A351" s="136"/>
      <c r="B351" s="359">
        <f t="shared" si="18"/>
        <v>7.129999999999997</v>
      </c>
      <c r="C351" s="409" t="s">
        <v>161</v>
      </c>
      <c r="D351" s="399">
        <v>4</v>
      </c>
      <c r="E351" s="400"/>
      <c r="F351" s="401"/>
      <c r="G351" s="402"/>
      <c r="H351" s="402"/>
      <c r="I351" s="402"/>
      <c r="J351" s="402"/>
      <c r="K351" s="402"/>
      <c r="L351" s="402"/>
      <c r="M351" s="400"/>
      <c r="N351" s="402">
        <v>80</v>
      </c>
      <c r="O351" s="401"/>
      <c r="P351" s="403" t="s">
        <v>433</v>
      </c>
      <c r="Q351" s="323"/>
      <c r="R351" s="297"/>
      <c r="S351" s="297"/>
    </row>
    <row r="352" spans="1:19" s="171" customFormat="1" ht="15.75">
      <c r="A352" s="334"/>
      <c r="B352" s="368">
        <v>8</v>
      </c>
      <c r="C352" s="360" t="s">
        <v>162</v>
      </c>
      <c r="D352" s="265"/>
      <c r="E352" s="256"/>
      <c r="F352" s="257"/>
      <c r="G352" s="319"/>
      <c r="H352" s="319"/>
      <c r="I352" s="319"/>
      <c r="J352" s="319"/>
      <c r="K352" s="319"/>
      <c r="L352" s="319"/>
      <c r="M352" s="256"/>
      <c r="N352" s="319"/>
      <c r="O352" s="257"/>
      <c r="P352" s="255" t="s">
        <v>145</v>
      </c>
      <c r="Q352" s="323"/>
      <c r="R352" s="262"/>
      <c r="S352" s="262"/>
    </row>
    <row r="353" spans="1:19" s="171" customFormat="1" ht="25.5">
      <c r="A353" s="334"/>
      <c r="B353" s="359">
        <f>B352+0.01</f>
        <v>8.01</v>
      </c>
      <c r="C353" s="369" t="s">
        <v>163</v>
      </c>
      <c r="D353" s="265">
        <v>1</v>
      </c>
      <c r="E353" s="256"/>
      <c r="F353" s="257"/>
      <c r="G353" s="319"/>
      <c r="H353" s="319"/>
      <c r="I353" s="319"/>
      <c r="J353" s="319"/>
      <c r="K353" s="319"/>
      <c r="L353" s="319">
        <f>8*M353*D353</f>
        <v>20</v>
      </c>
      <c r="M353" s="256">
        <v>2.5</v>
      </c>
      <c r="N353" s="319"/>
      <c r="O353" s="257"/>
      <c r="P353" s="255"/>
      <c r="Q353" s="323"/>
      <c r="R353" s="262"/>
      <c r="S353" s="262"/>
    </row>
    <row r="354" spans="1:19" s="171" customFormat="1" ht="15.75">
      <c r="A354" s="334"/>
      <c r="B354" s="368">
        <v>9</v>
      </c>
      <c r="C354" s="360" t="s">
        <v>164</v>
      </c>
      <c r="D354" s="265"/>
      <c r="E354" s="256"/>
      <c r="F354" s="257"/>
      <c r="G354" s="319"/>
      <c r="H354" s="319"/>
      <c r="I354" s="319"/>
      <c r="J354" s="319"/>
      <c r="K354" s="319"/>
      <c r="L354" s="319"/>
      <c r="M354" s="256"/>
      <c r="N354" s="319"/>
      <c r="O354" s="257"/>
      <c r="P354" s="255" t="s">
        <v>145</v>
      </c>
      <c r="Q354" s="323"/>
      <c r="R354" s="262"/>
      <c r="S354" s="262"/>
    </row>
    <row r="355" spans="1:19" s="171" customFormat="1" ht="25.5">
      <c r="A355" s="334"/>
      <c r="B355" s="359">
        <f>B354+0.01</f>
        <v>9.01</v>
      </c>
      <c r="C355" s="413" t="s">
        <v>165</v>
      </c>
      <c r="D355" s="265">
        <v>6</v>
      </c>
      <c r="E355" s="256"/>
      <c r="F355" s="257"/>
      <c r="G355" s="319"/>
      <c r="H355" s="319"/>
      <c r="I355" s="319"/>
      <c r="J355" s="319"/>
      <c r="K355" s="319"/>
      <c r="L355" s="319">
        <f>8*M355*D355</f>
        <v>120</v>
      </c>
      <c r="M355" s="256">
        <v>2.5</v>
      </c>
      <c r="N355" s="319"/>
      <c r="O355" s="257"/>
      <c r="P355" s="255"/>
      <c r="Q355" s="323"/>
      <c r="R355" s="262"/>
      <c r="S355" s="262"/>
    </row>
    <row r="356" spans="1:19" s="171" customFormat="1" ht="15.75">
      <c r="A356" s="334"/>
      <c r="B356" s="368">
        <v>10</v>
      </c>
      <c r="C356" s="360" t="s">
        <v>166</v>
      </c>
      <c r="D356" s="265"/>
      <c r="E356" s="256"/>
      <c r="F356" s="257"/>
      <c r="G356" s="319"/>
      <c r="H356" s="319"/>
      <c r="I356" s="319"/>
      <c r="J356" s="319"/>
      <c r="K356" s="319"/>
      <c r="L356" s="319"/>
      <c r="M356" s="256"/>
      <c r="N356" s="319"/>
      <c r="O356" s="257"/>
      <c r="P356" s="255" t="s">
        <v>145</v>
      </c>
      <c r="Q356" s="323"/>
      <c r="R356" s="262"/>
      <c r="S356" s="262"/>
    </row>
    <row r="357" spans="1:19" s="171" customFormat="1" ht="25.5">
      <c r="A357" s="334"/>
      <c r="B357" s="566">
        <f>B356+0.01</f>
        <v>10.01</v>
      </c>
      <c r="C357" s="575" t="s">
        <v>23</v>
      </c>
      <c r="D357" s="568">
        <v>2</v>
      </c>
      <c r="E357" s="569"/>
      <c r="F357" s="570"/>
      <c r="G357" s="571"/>
      <c r="H357" s="571"/>
      <c r="I357" s="571"/>
      <c r="J357" s="571"/>
      <c r="K357" s="571"/>
      <c r="L357" s="571">
        <f>8*M357*D357</f>
        <v>40</v>
      </c>
      <c r="M357" s="569">
        <v>2.5</v>
      </c>
      <c r="N357" s="571"/>
      <c r="O357" s="570"/>
      <c r="P357" s="572" t="s">
        <v>26</v>
      </c>
      <c r="Q357" s="323"/>
      <c r="R357" s="262"/>
      <c r="S357" s="262"/>
    </row>
    <row r="358" spans="1:19" s="171" customFormat="1" ht="63">
      <c r="A358" s="334"/>
      <c r="B358" s="359">
        <f>B357+0.01</f>
        <v>10.02</v>
      </c>
      <c r="C358" s="423" t="s">
        <v>119</v>
      </c>
      <c r="D358" s="265">
        <v>8</v>
      </c>
      <c r="E358" s="256"/>
      <c r="F358" s="257"/>
      <c r="G358" s="319"/>
      <c r="H358" s="319"/>
      <c r="I358" s="319"/>
      <c r="J358" s="319"/>
      <c r="K358" s="319"/>
      <c r="L358" s="319">
        <f>8*M358*D358</f>
        <v>160</v>
      </c>
      <c r="M358" s="256">
        <v>2.5</v>
      </c>
      <c r="N358" s="319"/>
      <c r="O358" s="257"/>
      <c r="P358" s="255" t="s">
        <v>144</v>
      </c>
      <c r="Q358" s="323"/>
      <c r="R358" s="262"/>
      <c r="S358" s="262"/>
    </row>
    <row r="359" spans="1:19" s="171" customFormat="1" ht="25.5">
      <c r="A359" s="334"/>
      <c r="B359" s="415">
        <f>B358+0.01</f>
        <v>10.03</v>
      </c>
      <c r="C359" s="413" t="s">
        <v>120</v>
      </c>
      <c r="D359" s="265">
        <v>1</v>
      </c>
      <c r="E359" s="256"/>
      <c r="F359" s="257"/>
      <c r="G359" s="319"/>
      <c r="H359" s="319"/>
      <c r="I359" s="319"/>
      <c r="J359" s="319"/>
      <c r="K359" s="319"/>
      <c r="L359" s="319">
        <f>8*M359*D359</f>
        <v>20</v>
      </c>
      <c r="M359" s="256">
        <v>2.5</v>
      </c>
      <c r="N359" s="319"/>
      <c r="O359" s="257"/>
      <c r="P359" s="255"/>
      <c r="Q359" s="323"/>
      <c r="R359" s="262"/>
      <c r="S359" s="262"/>
    </row>
    <row r="360" spans="1:19" s="171" customFormat="1" ht="15.75">
      <c r="A360" s="334"/>
      <c r="B360" s="359">
        <v>11</v>
      </c>
      <c r="C360" s="360" t="s">
        <v>121</v>
      </c>
      <c r="D360" s="265"/>
      <c r="E360" s="256"/>
      <c r="F360" s="257"/>
      <c r="G360" s="319"/>
      <c r="H360" s="319"/>
      <c r="I360" s="319"/>
      <c r="J360" s="319"/>
      <c r="K360" s="319"/>
      <c r="L360" s="319"/>
      <c r="M360" s="256"/>
      <c r="N360" s="319"/>
      <c r="O360" s="257"/>
      <c r="P360" s="255" t="s">
        <v>145</v>
      </c>
      <c r="Q360" s="323"/>
      <c r="R360" s="262"/>
      <c r="S360" s="262"/>
    </row>
    <row r="361" spans="1:19" s="171" customFormat="1" ht="25.5">
      <c r="A361" s="334"/>
      <c r="B361" s="359">
        <f aca="true" t="shared" si="19" ref="B361:B366">B360+0.01</f>
        <v>11.01</v>
      </c>
      <c r="C361" s="196" t="s">
        <v>122</v>
      </c>
      <c r="D361" s="265">
        <v>1</v>
      </c>
      <c r="E361" s="256"/>
      <c r="F361" s="257"/>
      <c r="G361" s="319"/>
      <c r="H361" s="319"/>
      <c r="I361" s="319"/>
      <c r="J361" s="319"/>
      <c r="K361" s="319"/>
      <c r="L361" s="319">
        <f>8*M361*D361</f>
        <v>20</v>
      </c>
      <c r="M361" s="256">
        <v>2.5</v>
      </c>
      <c r="N361" s="319"/>
      <c r="O361" s="257"/>
      <c r="P361" s="255"/>
      <c r="Q361" s="323"/>
      <c r="R361" s="262"/>
      <c r="S361" s="262"/>
    </row>
    <row r="362" spans="1:19" s="161" customFormat="1" ht="31.5">
      <c r="A362" s="136"/>
      <c r="B362" s="359">
        <f t="shared" si="19"/>
        <v>11.02</v>
      </c>
      <c r="C362" s="405" t="s">
        <v>123</v>
      </c>
      <c r="D362" s="399">
        <v>5</v>
      </c>
      <c r="E362" s="400"/>
      <c r="F362" s="401"/>
      <c r="G362" s="402"/>
      <c r="H362" s="402"/>
      <c r="I362" s="402"/>
      <c r="J362" s="402"/>
      <c r="K362" s="402"/>
      <c r="L362" s="402"/>
      <c r="M362" s="400"/>
      <c r="N362" s="402">
        <v>100</v>
      </c>
      <c r="O362" s="401"/>
      <c r="P362" s="403" t="s">
        <v>433</v>
      </c>
      <c r="Q362" s="323"/>
      <c r="R362" s="297"/>
      <c r="S362" s="297"/>
    </row>
    <row r="363" spans="1:19" s="171" customFormat="1" ht="15.75">
      <c r="A363" s="334"/>
      <c r="B363" s="359">
        <f t="shared" si="19"/>
        <v>11.03</v>
      </c>
      <c r="C363" s="209" t="s">
        <v>124</v>
      </c>
      <c r="D363" s="265">
        <v>0.5</v>
      </c>
      <c r="E363" s="256"/>
      <c r="F363" s="257"/>
      <c r="G363" s="319"/>
      <c r="H363" s="319"/>
      <c r="I363" s="319"/>
      <c r="J363" s="319"/>
      <c r="K363" s="319"/>
      <c r="L363" s="319">
        <f>8*M363*D363</f>
        <v>10</v>
      </c>
      <c r="M363" s="256">
        <v>2.5</v>
      </c>
      <c r="N363" s="319"/>
      <c r="O363" s="257"/>
      <c r="P363" s="255"/>
      <c r="Q363" s="323"/>
      <c r="R363" s="262"/>
      <c r="S363" s="262"/>
    </row>
    <row r="364" spans="1:19" s="171" customFormat="1" ht="15.75">
      <c r="A364" s="334"/>
      <c r="B364" s="359">
        <f t="shared" si="19"/>
        <v>11.04</v>
      </c>
      <c r="C364" s="209" t="s">
        <v>125</v>
      </c>
      <c r="D364" s="265">
        <v>0</v>
      </c>
      <c r="E364" s="256"/>
      <c r="F364" s="257"/>
      <c r="G364" s="319"/>
      <c r="H364" s="319"/>
      <c r="I364" s="319"/>
      <c r="J364" s="319"/>
      <c r="K364" s="319"/>
      <c r="L364" s="319">
        <f>8*M364*D364</f>
        <v>0</v>
      </c>
      <c r="M364" s="256">
        <v>2.5</v>
      </c>
      <c r="N364" s="319"/>
      <c r="O364" s="257"/>
      <c r="P364" s="255"/>
      <c r="Q364" s="323"/>
      <c r="R364" s="262"/>
      <c r="S364" s="262"/>
    </row>
    <row r="365" spans="1:19" s="171" customFormat="1" ht="15.75">
      <c r="A365" s="334"/>
      <c r="B365" s="359">
        <f t="shared" si="19"/>
        <v>11.049999999999999</v>
      </c>
      <c r="C365" s="407" t="s">
        <v>126</v>
      </c>
      <c r="D365" s="265">
        <v>2</v>
      </c>
      <c r="E365" s="256"/>
      <c r="F365" s="257"/>
      <c r="G365" s="319"/>
      <c r="H365" s="319"/>
      <c r="I365" s="319"/>
      <c r="J365" s="319"/>
      <c r="K365" s="319"/>
      <c r="L365" s="319">
        <f>8*M365*D365</f>
        <v>40</v>
      </c>
      <c r="M365" s="256">
        <v>2.5</v>
      </c>
      <c r="N365" s="319"/>
      <c r="O365" s="257"/>
      <c r="P365" s="255"/>
      <c r="Q365" s="323"/>
      <c r="R365" s="262"/>
      <c r="S365" s="262"/>
    </row>
    <row r="366" spans="1:19" s="171" customFormat="1" ht="25.5">
      <c r="A366" s="334"/>
      <c r="B366" s="359">
        <f t="shared" si="19"/>
        <v>11.059999999999999</v>
      </c>
      <c r="C366" s="209" t="s">
        <v>12</v>
      </c>
      <c r="D366" s="265">
        <v>2</v>
      </c>
      <c r="E366" s="256"/>
      <c r="F366" s="257"/>
      <c r="G366" s="319"/>
      <c r="H366" s="319"/>
      <c r="I366" s="319"/>
      <c r="J366" s="319"/>
      <c r="K366" s="319"/>
      <c r="L366" s="319">
        <f>8*M366*D366</f>
        <v>40</v>
      </c>
      <c r="M366" s="256">
        <v>2.5</v>
      </c>
      <c r="N366" s="319"/>
      <c r="O366" s="257"/>
      <c r="P366" s="255"/>
      <c r="Q366" s="323"/>
      <c r="R366" s="262"/>
      <c r="S366" s="262"/>
    </row>
    <row r="367" spans="1:19" s="528" customFormat="1" ht="21" thickBot="1">
      <c r="A367" s="517"/>
      <c r="B367" s="559" t="s">
        <v>454</v>
      </c>
      <c r="C367" s="518"/>
      <c r="D367" s="519">
        <f>SUM(D306:D366)</f>
        <v>79.5</v>
      </c>
      <c r="E367" s="520"/>
      <c r="F367" s="521"/>
      <c r="G367" s="522"/>
      <c r="H367" s="522"/>
      <c r="I367" s="522"/>
      <c r="J367" s="522"/>
      <c r="K367" s="522"/>
      <c r="L367" s="522">
        <f>SUM(L306:L366)</f>
        <v>970</v>
      </c>
      <c r="M367" s="522"/>
      <c r="N367" s="522">
        <f>SUM(N306:N366)</f>
        <v>620</v>
      </c>
      <c r="O367" s="524"/>
      <c r="P367" s="525"/>
      <c r="Q367" s="526"/>
      <c r="R367" s="527"/>
      <c r="S367" s="527"/>
    </row>
    <row r="368" spans="1:19" s="171" customFormat="1" ht="15.75">
      <c r="A368" s="309"/>
      <c r="B368" s="426" t="s">
        <v>288</v>
      </c>
      <c r="C368" s="311"/>
      <c r="D368" s="427"/>
      <c r="E368" s="312"/>
      <c r="F368" s="313"/>
      <c r="G368" s="313"/>
      <c r="H368" s="314"/>
      <c r="I368" s="314"/>
      <c r="J368" s="314"/>
      <c r="K368" s="314"/>
      <c r="L368" s="314"/>
      <c r="M368" s="314"/>
      <c r="N368" s="314"/>
      <c r="O368" s="313"/>
      <c r="P368" s="428"/>
      <c r="Q368" s="392"/>
      <c r="R368" s="262"/>
      <c r="S368" s="262"/>
    </row>
    <row r="369" spans="1:19" s="528" customFormat="1" ht="20.25">
      <c r="A369" s="529"/>
      <c r="B369" s="530"/>
      <c r="C369" s="531" t="s">
        <v>289</v>
      </c>
      <c r="D369" s="532">
        <f>+D277</f>
        <v>122.75</v>
      </c>
      <c r="E369" s="533"/>
      <c r="F369" s="534"/>
      <c r="G369" s="535"/>
      <c r="H369" s="536"/>
      <c r="I369" s="536"/>
      <c r="J369" s="536"/>
      <c r="K369" s="536"/>
      <c r="L369" s="537">
        <f>+L372</f>
        <v>1745</v>
      </c>
      <c r="M369" s="537"/>
      <c r="N369" s="537">
        <f>+N372</f>
        <v>740</v>
      </c>
      <c r="O369" s="536"/>
      <c r="P369" s="538" t="s">
        <v>145</v>
      </c>
      <c r="Q369" s="539"/>
      <c r="R369" s="527"/>
      <c r="S369" s="527"/>
    </row>
    <row r="370" spans="1:19" s="528" customFormat="1" ht="20.25">
      <c r="A370" s="529"/>
      <c r="B370" s="530"/>
      <c r="C370" s="531" t="s">
        <v>212</v>
      </c>
      <c r="D370" s="532">
        <f>+D367</f>
        <v>79.5</v>
      </c>
      <c r="E370" s="533"/>
      <c r="F370" s="534"/>
      <c r="G370" s="535"/>
      <c r="H370" s="536"/>
      <c r="I370" s="536"/>
      <c r="J370" s="536"/>
      <c r="K370" s="536"/>
      <c r="L370" s="537">
        <f>+L373</f>
        <v>970</v>
      </c>
      <c r="M370" s="537"/>
      <c r="N370" s="537">
        <f>+N373</f>
        <v>620</v>
      </c>
      <c r="O370" s="536"/>
      <c r="P370" s="538" t="s">
        <v>145</v>
      </c>
      <c r="Q370" s="539"/>
      <c r="R370" s="527"/>
      <c r="S370" s="527"/>
    </row>
    <row r="371" spans="1:19" s="171" customFormat="1" ht="20.25">
      <c r="A371" s="334"/>
      <c r="B371" s="254" t="s">
        <v>213</v>
      </c>
      <c r="C371" s="277"/>
      <c r="D371" s="429"/>
      <c r="E371" s="288"/>
      <c r="F371" s="289"/>
      <c r="G371" s="279"/>
      <c r="H371" s="319"/>
      <c r="I371" s="319"/>
      <c r="J371" s="319"/>
      <c r="K371" s="319"/>
      <c r="L371" s="430"/>
      <c r="M371" s="319"/>
      <c r="N371" s="319"/>
      <c r="O371" s="319"/>
      <c r="P371" s="277"/>
      <c r="Q371" s="323"/>
      <c r="R371" s="262"/>
      <c r="S371" s="262"/>
    </row>
    <row r="372" spans="1:19" s="528" customFormat="1" ht="20.25">
      <c r="A372" s="529"/>
      <c r="B372" s="530"/>
      <c r="C372" s="531" t="s">
        <v>214</v>
      </c>
      <c r="D372" s="532">
        <f>+D369</f>
        <v>122.75</v>
      </c>
      <c r="E372" s="533"/>
      <c r="F372" s="534"/>
      <c r="G372" s="535"/>
      <c r="H372" s="536"/>
      <c r="I372" s="536"/>
      <c r="J372" s="536"/>
      <c r="K372" s="536"/>
      <c r="L372" s="537">
        <f>SUM(L204:L276)</f>
        <v>1745</v>
      </c>
      <c r="M372" s="537"/>
      <c r="N372" s="537">
        <f>SUM(N204:N276)</f>
        <v>740</v>
      </c>
      <c r="O372" s="536"/>
      <c r="P372" s="538" t="s">
        <v>145</v>
      </c>
      <c r="Q372" s="539" t="s">
        <v>287</v>
      </c>
      <c r="R372" s="527"/>
      <c r="S372" s="527"/>
    </row>
    <row r="373" spans="1:23" s="528" customFormat="1" ht="21" thickBot="1">
      <c r="A373" s="517"/>
      <c r="B373" s="540"/>
      <c r="C373" s="541" t="s">
        <v>215</v>
      </c>
      <c r="D373" s="542">
        <f>+D367</f>
        <v>79.5</v>
      </c>
      <c r="E373" s="523"/>
      <c r="F373" s="524"/>
      <c r="G373" s="543"/>
      <c r="H373" s="544"/>
      <c r="I373" s="544"/>
      <c r="J373" s="544"/>
      <c r="K373" s="544"/>
      <c r="L373" s="522">
        <f>SUM(L306:L366)</f>
        <v>970</v>
      </c>
      <c r="M373" s="522"/>
      <c r="N373" s="522">
        <f>SUM(N306:N366)</f>
        <v>620</v>
      </c>
      <c r="O373" s="544"/>
      <c r="P373" s="525" t="s">
        <v>145</v>
      </c>
      <c r="Q373" s="526"/>
      <c r="R373" s="591">
        <f>SUM(L278:L366,L185:L276)</f>
        <v>3575</v>
      </c>
      <c r="S373" s="591">
        <f>SUM(N278:N366,N185:N276)</f>
        <v>2160</v>
      </c>
      <c r="U373" s="592">
        <f>+R373*3</f>
        <v>10725</v>
      </c>
      <c r="V373" s="592">
        <f>+S373*3</f>
        <v>6480</v>
      </c>
      <c r="W373" s="592">
        <f>SUM(U373:V373)</f>
        <v>17205</v>
      </c>
    </row>
    <row r="374" spans="2:19" s="161" customFormat="1" ht="15.75">
      <c r="B374" s="274"/>
      <c r="C374" s="432"/>
      <c r="D374" s="433"/>
      <c r="E374" s="433"/>
      <c r="F374" s="434"/>
      <c r="G374" s="435"/>
      <c r="H374" s="305"/>
      <c r="I374" s="305"/>
      <c r="J374" s="305"/>
      <c r="K374" s="305"/>
      <c r="L374" s="305"/>
      <c r="M374" s="305"/>
      <c r="N374" s="305"/>
      <c r="O374" s="305"/>
      <c r="P374" s="307"/>
      <c r="Q374" s="263"/>
      <c r="R374" s="299"/>
      <c r="S374" s="299"/>
    </row>
    <row r="375" spans="2:19" s="161" customFormat="1" ht="16.5" thickBot="1">
      <c r="B375" s="254" t="s">
        <v>216</v>
      </c>
      <c r="C375" s="436"/>
      <c r="D375" s="437"/>
      <c r="E375" s="437"/>
      <c r="F375" s="438"/>
      <c r="G375" s="439"/>
      <c r="H375" s="440"/>
      <c r="I375" s="440"/>
      <c r="J375" s="440"/>
      <c r="K375" s="440"/>
      <c r="L375" s="440"/>
      <c r="M375" s="440"/>
      <c r="N375" s="440"/>
      <c r="O375" s="305"/>
      <c r="P375" s="441"/>
      <c r="Q375" s="261"/>
      <c r="R375" s="442"/>
      <c r="S375" s="442"/>
    </row>
    <row r="376" spans="1:19" s="171" customFormat="1" ht="15.75">
      <c r="A376" s="309"/>
      <c r="B376" s="426"/>
      <c r="C376" s="443" t="s">
        <v>284</v>
      </c>
      <c r="D376" s="427"/>
      <c r="E376" s="312"/>
      <c r="F376" s="314">
        <v>5</v>
      </c>
      <c r="G376" s="314"/>
      <c r="H376" s="314"/>
      <c r="I376" s="314"/>
      <c r="J376" s="314"/>
      <c r="K376" s="314"/>
      <c r="L376" s="314"/>
      <c r="M376" s="314"/>
      <c r="N376" s="314"/>
      <c r="O376" s="313"/>
      <c r="P376" s="391"/>
      <c r="Q376" s="392"/>
      <c r="R376" s="262"/>
      <c r="S376" s="262"/>
    </row>
    <row r="377" spans="1:19" s="171" customFormat="1" ht="15.75">
      <c r="A377" s="334"/>
      <c r="B377" s="272"/>
      <c r="C377" s="269" t="s">
        <v>217</v>
      </c>
      <c r="D377" s="278">
        <v>4</v>
      </c>
      <c r="E377" s="256"/>
      <c r="F377" s="319">
        <v>43</v>
      </c>
      <c r="G377" s="319"/>
      <c r="H377" s="319"/>
      <c r="I377" s="319"/>
      <c r="J377" s="319"/>
      <c r="K377" s="319"/>
      <c r="L377" s="319">
        <f>8*M377*D377</f>
        <v>96</v>
      </c>
      <c r="M377" s="256">
        <v>3</v>
      </c>
      <c r="N377" s="319"/>
      <c r="O377" s="257"/>
      <c r="P377" s="255"/>
      <c r="Q377" s="323"/>
      <c r="R377" s="262"/>
      <c r="S377" s="262"/>
    </row>
    <row r="378" spans="1:19" s="171" customFormat="1" ht="15.75">
      <c r="A378" s="334"/>
      <c r="B378" s="272"/>
      <c r="C378" s="269" t="s">
        <v>218</v>
      </c>
      <c r="D378" s="278">
        <v>8</v>
      </c>
      <c r="E378" s="256"/>
      <c r="F378" s="319">
        <v>6</v>
      </c>
      <c r="G378" s="319"/>
      <c r="H378" s="319"/>
      <c r="I378" s="319"/>
      <c r="J378" s="319"/>
      <c r="K378" s="319"/>
      <c r="L378" s="319">
        <f>8*M378*D378</f>
        <v>128</v>
      </c>
      <c r="M378" s="256">
        <v>2</v>
      </c>
      <c r="N378" s="319"/>
      <c r="O378" s="257"/>
      <c r="P378" s="255"/>
      <c r="Q378" s="323"/>
      <c r="R378" s="262"/>
      <c r="S378" s="262"/>
    </row>
    <row r="379" spans="1:19" s="171" customFormat="1" ht="15.75">
      <c r="A379" s="334"/>
      <c r="B379" s="272"/>
      <c r="C379" s="269" t="s">
        <v>219</v>
      </c>
      <c r="D379" s="278">
        <v>2</v>
      </c>
      <c r="E379" s="256"/>
      <c r="F379" s="319"/>
      <c r="G379" s="319"/>
      <c r="H379" s="319"/>
      <c r="I379" s="319"/>
      <c r="J379" s="319"/>
      <c r="K379" s="319"/>
      <c r="L379" s="319">
        <f>8*M379*D379</f>
        <v>40</v>
      </c>
      <c r="M379" s="256">
        <v>2.5</v>
      </c>
      <c r="N379" s="319"/>
      <c r="O379" s="257"/>
      <c r="P379" s="255"/>
      <c r="Q379" s="323"/>
      <c r="R379" s="262"/>
      <c r="S379" s="262"/>
    </row>
    <row r="380" spans="1:19" s="171" customFormat="1" ht="15.75">
      <c r="A380" s="334"/>
      <c r="B380" s="272"/>
      <c r="C380" s="269" t="s">
        <v>72</v>
      </c>
      <c r="D380" s="278">
        <v>4</v>
      </c>
      <c r="E380" s="256"/>
      <c r="F380" s="319"/>
      <c r="G380" s="319"/>
      <c r="H380" s="319"/>
      <c r="I380" s="319"/>
      <c r="J380" s="319"/>
      <c r="K380" s="319"/>
      <c r="L380" s="319">
        <v>64</v>
      </c>
      <c r="M380" s="256">
        <v>2</v>
      </c>
      <c r="N380" s="319"/>
      <c r="O380" s="257"/>
      <c r="P380" s="255"/>
      <c r="Q380" s="323"/>
      <c r="R380" s="262"/>
      <c r="S380" s="262"/>
    </row>
    <row r="381" spans="1:19" s="171" customFormat="1" ht="15.75">
      <c r="A381" s="334"/>
      <c r="B381" s="272"/>
      <c r="C381" s="269" t="s">
        <v>220</v>
      </c>
      <c r="D381" s="278">
        <v>4</v>
      </c>
      <c r="E381" s="256"/>
      <c r="F381" s="319">
        <v>10</v>
      </c>
      <c r="G381" s="319"/>
      <c r="H381" s="319"/>
      <c r="I381" s="319"/>
      <c r="J381" s="319"/>
      <c r="K381" s="319"/>
      <c r="L381" s="319">
        <f>8*M381*D381</f>
        <v>112</v>
      </c>
      <c r="M381" s="256">
        <v>3.5</v>
      </c>
      <c r="N381" s="319"/>
      <c r="O381" s="257"/>
      <c r="P381" s="255"/>
      <c r="Q381" s="323"/>
      <c r="R381" s="262"/>
      <c r="S381" s="262"/>
    </row>
    <row r="382" spans="1:19" s="171" customFormat="1" ht="16.5" thickBot="1">
      <c r="A382" s="339"/>
      <c r="B382" s="340"/>
      <c r="C382" s="431" t="s">
        <v>221</v>
      </c>
      <c r="D382" s="444"/>
      <c r="E382" s="343"/>
      <c r="F382" s="344">
        <v>10</v>
      </c>
      <c r="G382" s="344"/>
      <c r="H382" s="344"/>
      <c r="I382" s="344"/>
      <c r="J382" s="344"/>
      <c r="K382" s="344"/>
      <c r="L382" s="344">
        <f>8*M382*D382</f>
        <v>0</v>
      </c>
      <c r="M382" s="343">
        <v>2.5</v>
      </c>
      <c r="N382" s="344"/>
      <c r="O382" s="345"/>
      <c r="P382" s="346"/>
      <c r="Q382" s="347"/>
      <c r="R382" s="262"/>
      <c r="S382" s="262"/>
    </row>
    <row r="383" spans="1:19" s="171" customFormat="1" ht="15.75">
      <c r="A383" s="309"/>
      <c r="B383" s="445"/>
      <c r="C383" s="446"/>
      <c r="D383" s="447"/>
      <c r="E383" s="312"/>
      <c r="F383" s="313"/>
      <c r="G383" s="314"/>
      <c r="H383" s="314"/>
      <c r="I383" s="314"/>
      <c r="J383" s="314"/>
      <c r="K383" s="314"/>
      <c r="L383" s="314"/>
      <c r="M383" s="312"/>
      <c r="N383" s="314"/>
      <c r="O383" s="313"/>
      <c r="P383" s="391"/>
      <c r="Q383" s="392"/>
      <c r="R383" s="262"/>
      <c r="S383" s="262"/>
    </row>
    <row r="384" spans="1:19" s="171" customFormat="1" ht="15.75">
      <c r="A384" s="334"/>
      <c r="B384" s="448" t="s">
        <v>146</v>
      </c>
      <c r="C384" s="449" t="s">
        <v>147</v>
      </c>
      <c r="D384" s="265"/>
      <c r="E384" s="256"/>
      <c r="F384" s="257"/>
      <c r="G384" s="319"/>
      <c r="H384" s="319"/>
      <c r="I384" s="319"/>
      <c r="J384" s="319"/>
      <c r="K384" s="319"/>
      <c r="L384" s="319"/>
      <c r="M384" s="256"/>
      <c r="N384" s="319"/>
      <c r="O384" s="257"/>
      <c r="P384" s="255"/>
      <c r="Q384" s="323"/>
      <c r="R384" s="262"/>
      <c r="S384" s="262"/>
    </row>
    <row r="385" spans="1:19" s="171" customFormat="1" ht="15.75">
      <c r="A385" s="334"/>
      <c r="B385" s="359">
        <v>1</v>
      </c>
      <c r="C385" s="360" t="s">
        <v>148</v>
      </c>
      <c r="D385" s="265"/>
      <c r="E385" s="256"/>
      <c r="F385" s="257"/>
      <c r="G385" s="319"/>
      <c r="H385" s="319"/>
      <c r="I385" s="319"/>
      <c r="J385" s="319"/>
      <c r="K385" s="319"/>
      <c r="L385" s="319"/>
      <c r="M385" s="256"/>
      <c r="N385" s="319"/>
      <c r="O385" s="257"/>
      <c r="P385" s="255"/>
      <c r="Q385" s="323"/>
      <c r="R385" s="262"/>
      <c r="S385" s="262"/>
    </row>
    <row r="386" spans="1:19" s="171" customFormat="1" ht="15.75">
      <c r="A386" s="334"/>
      <c r="B386" s="181">
        <f>B385+0.01</f>
        <v>1.01</v>
      </c>
      <c r="C386" s="450" t="s">
        <v>97</v>
      </c>
      <c r="D386" s="265">
        <v>3</v>
      </c>
      <c r="E386" s="256"/>
      <c r="F386" s="385">
        <v>2</v>
      </c>
      <c r="G386" s="319"/>
      <c r="H386" s="319"/>
      <c r="I386" s="319"/>
      <c r="J386" s="319"/>
      <c r="K386" s="319"/>
      <c r="L386" s="319">
        <f aca="true" t="shared" si="20" ref="L386:L394">8*M386*D386</f>
        <v>60</v>
      </c>
      <c r="M386" s="256">
        <v>2.5</v>
      </c>
      <c r="N386" s="319"/>
      <c r="O386" s="257"/>
      <c r="P386" s="255"/>
      <c r="Q386" s="323"/>
      <c r="R386" s="262"/>
      <c r="S386" s="262"/>
    </row>
    <row r="387" spans="1:19" s="171" customFormat="1" ht="15.75">
      <c r="A387" s="334"/>
      <c r="B387" s="181">
        <f>B386+0.01</f>
        <v>1.02</v>
      </c>
      <c r="C387" s="451" t="s">
        <v>98</v>
      </c>
      <c r="D387" s="265">
        <v>5</v>
      </c>
      <c r="E387" s="256"/>
      <c r="F387" s="385">
        <v>1</v>
      </c>
      <c r="G387" s="319"/>
      <c r="H387" s="319"/>
      <c r="I387" s="319"/>
      <c r="J387" s="319"/>
      <c r="K387" s="319"/>
      <c r="L387" s="319">
        <f t="shared" si="20"/>
        <v>100</v>
      </c>
      <c r="M387" s="256">
        <v>2.5</v>
      </c>
      <c r="N387" s="319"/>
      <c r="O387" s="257"/>
      <c r="P387" s="255"/>
      <c r="Q387" s="323"/>
      <c r="R387" s="262"/>
      <c r="S387" s="262"/>
    </row>
    <row r="388" spans="1:19" s="171" customFormat="1" ht="15.75">
      <c r="A388" s="334"/>
      <c r="B388" s="181">
        <f>B387+0.01</f>
        <v>1.03</v>
      </c>
      <c r="C388" s="369" t="s">
        <v>99</v>
      </c>
      <c r="D388" s="265">
        <v>2</v>
      </c>
      <c r="E388" s="256"/>
      <c r="F388" s="257"/>
      <c r="G388" s="319"/>
      <c r="H388" s="319"/>
      <c r="I388" s="319"/>
      <c r="J388" s="319"/>
      <c r="K388" s="319"/>
      <c r="L388" s="319">
        <f t="shared" si="20"/>
        <v>40</v>
      </c>
      <c r="M388" s="256">
        <v>2.5</v>
      </c>
      <c r="N388" s="319"/>
      <c r="O388" s="257"/>
      <c r="P388" s="255"/>
      <c r="Q388" s="323"/>
      <c r="R388" s="262"/>
      <c r="S388" s="262"/>
    </row>
    <row r="389" spans="1:19" s="171" customFormat="1" ht="15.75">
      <c r="A389" s="334"/>
      <c r="B389" s="359">
        <v>2</v>
      </c>
      <c r="C389" s="360" t="s">
        <v>100</v>
      </c>
      <c r="D389" s="265"/>
      <c r="E389" s="256"/>
      <c r="F389" s="257"/>
      <c r="G389" s="319"/>
      <c r="H389" s="319"/>
      <c r="I389" s="319"/>
      <c r="J389" s="319"/>
      <c r="K389" s="319"/>
      <c r="L389" s="319">
        <f t="shared" si="20"/>
        <v>0</v>
      </c>
      <c r="M389" s="256">
        <v>2.5</v>
      </c>
      <c r="N389" s="319"/>
      <c r="O389" s="257"/>
      <c r="P389" s="255"/>
      <c r="Q389" s="323"/>
      <c r="R389" s="262"/>
      <c r="S389" s="262"/>
    </row>
    <row r="390" spans="1:19" s="171" customFormat="1" ht="15.75">
      <c r="A390" s="334"/>
      <c r="B390" s="181">
        <f>B389+0.01</f>
        <v>2.01</v>
      </c>
      <c r="C390" s="196" t="s">
        <v>101</v>
      </c>
      <c r="D390" s="265">
        <v>4</v>
      </c>
      <c r="E390" s="256"/>
      <c r="F390" s="257"/>
      <c r="G390" s="319"/>
      <c r="H390" s="319"/>
      <c r="I390" s="319"/>
      <c r="J390" s="319"/>
      <c r="K390" s="319"/>
      <c r="L390" s="319">
        <f t="shared" si="20"/>
        <v>80</v>
      </c>
      <c r="M390" s="256">
        <v>2.5</v>
      </c>
      <c r="N390" s="319"/>
      <c r="O390" s="257"/>
      <c r="P390" s="255"/>
      <c r="Q390" s="323"/>
      <c r="R390" s="262"/>
      <c r="S390" s="262"/>
    </row>
    <row r="391" spans="1:19" s="171" customFormat="1" ht="26.25">
      <c r="A391" s="334"/>
      <c r="B391" s="181">
        <f aca="true" t="shared" si="21" ref="B391:B396">B390+0.01</f>
        <v>2.0199999999999996</v>
      </c>
      <c r="C391" s="410" t="s">
        <v>102</v>
      </c>
      <c r="D391" s="265">
        <v>2</v>
      </c>
      <c r="E391" s="256"/>
      <c r="F391" s="257"/>
      <c r="G391" s="319"/>
      <c r="H391" s="319"/>
      <c r="I391" s="319"/>
      <c r="J391" s="319"/>
      <c r="K391" s="319"/>
      <c r="L391" s="319">
        <f t="shared" si="20"/>
        <v>40</v>
      </c>
      <c r="M391" s="256">
        <v>2.5</v>
      </c>
      <c r="N391" s="319"/>
      <c r="O391" s="257"/>
      <c r="P391" s="255"/>
      <c r="Q391" s="323"/>
      <c r="R391" s="262"/>
      <c r="S391" s="262"/>
    </row>
    <row r="392" spans="1:19" s="171" customFormat="1" ht="15.75">
      <c r="A392" s="334"/>
      <c r="B392" s="181">
        <f t="shared" si="21"/>
        <v>2.0299999999999994</v>
      </c>
      <c r="C392" s="452" t="s">
        <v>103</v>
      </c>
      <c r="D392" s="265">
        <v>0</v>
      </c>
      <c r="E392" s="256"/>
      <c r="F392" s="257"/>
      <c r="G392" s="319"/>
      <c r="H392" s="319"/>
      <c r="I392" s="319"/>
      <c r="J392" s="319"/>
      <c r="K392" s="319"/>
      <c r="L392" s="319">
        <f t="shared" si="20"/>
        <v>0</v>
      </c>
      <c r="M392" s="256">
        <v>2.5</v>
      </c>
      <c r="N392" s="319"/>
      <c r="O392" s="257"/>
      <c r="P392" s="255"/>
      <c r="Q392" s="323"/>
      <c r="R392" s="262"/>
      <c r="S392" s="262"/>
    </row>
    <row r="393" spans="1:19" s="171" customFormat="1" ht="15.75">
      <c r="A393" s="334"/>
      <c r="B393" s="181">
        <f t="shared" si="21"/>
        <v>2.039999999999999</v>
      </c>
      <c r="C393" s="208" t="s">
        <v>104</v>
      </c>
      <c r="D393" s="265">
        <v>1</v>
      </c>
      <c r="E393" s="256"/>
      <c r="F393" s="257"/>
      <c r="G393" s="319"/>
      <c r="H393" s="319"/>
      <c r="I393" s="319"/>
      <c r="J393" s="319"/>
      <c r="K393" s="319"/>
      <c r="L393" s="319">
        <f t="shared" si="20"/>
        <v>20</v>
      </c>
      <c r="M393" s="256">
        <v>2.5</v>
      </c>
      <c r="N393" s="319"/>
      <c r="O393" s="257"/>
      <c r="P393" s="255"/>
      <c r="Q393" s="323"/>
      <c r="R393" s="262"/>
      <c r="S393" s="262"/>
    </row>
    <row r="394" spans="1:19" s="171" customFormat="1" ht="15.75">
      <c r="A394" s="334"/>
      <c r="B394" s="181">
        <f t="shared" si="21"/>
        <v>2.049999999999999</v>
      </c>
      <c r="C394" s="208" t="s">
        <v>105</v>
      </c>
      <c r="D394" s="265">
        <v>2</v>
      </c>
      <c r="E394" s="256"/>
      <c r="F394" s="257"/>
      <c r="G394" s="319"/>
      <c r="H394" s="319"/>
      <c r="I394" s="319"/>
      <c r="J394" s="319"/>
      <c r="K394" s="319"/>
      <c r="L394" s="319">
        <f t="shared" si="20"/>
        <v>40</v>
      </c>
      <c r="M394" s="256">
        <v>2.5</v>
      </c>
      <c r="N394" s="319"/>
      <c r="O394" s="257"/>
      <c r="P394" s="255"/>
      <c r="Q394" s="323"/>
      <c r="R394" s="262"/>
      <c r="S394" s="262"/>
    </row>
    <row r="395" spans="1:19" s="161" customFormat="1" ht="31.5">
      <c r="A395" s="136"/>
      <c r="B395" s="181">
        <f t="shared" si="21"/>
        <v>2.0599999999999987</v>
      </c>
      <c r="C395" s="206" t="s">
        <v>106</v>
      </c>
      <c r="D395" s="399">
        <v>5</v>
      </c>
      <c r="E395" s="400"/>
      <c r="F395" s="401"/>
      <c r="G395" s="402"/>
      <c r="H395" s="402"/>
      <c r="I395" s="402"/>
      <c r="J395" s="402"/>
      <c r="K395" s="402"/>
      <c r="L395" s="402"/>
      <c r="M395" s="400"/>
      <c r="N395" s="402">
        <v>100</v>
      </c>
      <c r="O395" s="401"/>
      <c r="P395" s="403" t="s">
        <v>433</v>
      </c>
      <c r="Q395" s="323"/>
      <c r="R395" s="297"/>
      <c r="S395" s="297"/>
    </row>
    <row r="396" spans="1:19" s="171" customFormat="1" ht="25.5">
      <c r="A396" s="334"/>
      <c r="B396" s="181">
        <f t="shared" si="21"/>
        <v>2.0699999999999985</v>
      </c>
      <c r="C396" s="209" t="s">
        <v>107</v>
      </c>
      <c r="D396" s="265">
        <v>1</v>
      </c>
      <c r="E396" s="256"/>
      <c r="F396" s="257"/>
      <c r="G396" s="319"/>
      <c r="H396" s="319"/>
      <c r="I396" s="319"/>
      <c r="J396" s="319"/>
      <c r="K396" s="319"/>
      <c r="L396" s="319">
        <f aca="true" t="shared" si="22" ref="L396:L404">8*M396*D396</f>
        <v>20</v>
      </c>
      <c r="M396" s="256">
        <v>2.5</v>
      </c>
      <c r="N396" s="319"/>
      <c r="O396" s="257"/>
      <c r="P396" s="255"/>
      <c r="Q396" s="323"/>
      <c r="R396" s="262"/>
      <c r="S396" s="262"/>
    </row>
    <row r="397" spans="1:19" s="171" customFormat="1" ht="15.75">
      <c r="A397" s="334"/>
      <c r="B397" s="359">
        <v>3</v>
      </c>
      <c r="C397" s="360" t="s">
        <v>108</v>
      </c>
      <c r="D397" s="265"/>
      <c r="E397" s="256"/>
      <c r="F397" s="257"/>
      <c r="G397" s="319"/>
      <c r="H397" s="319"/>
      <c r="I397" s="319"/>
      <c r="J397" s="319"/>
      <c r="K397" s="319"/>
      <c r="L397" s="319">
        <f t="shared" si="22"/>
        <v>0</v>
      </c>
      <c r="M397" s="256">
        <v>2.5</v>
      </c>
      <c r="N397" s="319"/>
      <c r="O397" s="257"/>
      <c r="P397" s="255"/>
      <c r="Q397" s="323"/>
      <c r="R397" s="262"/>
      <c r="S397" s="262"/>
    </row>
    <row r="398" spans="1:19" s="171" customFormat="1" ht="25.5">
      <c r="A398" s="334"/>
      <c r="B398" s="181">
        <f>B397+0.01</f>
        <v>3.01</v>
      </c>
      <c r="C398" s="196" t="s">
        <v>109</v>
      </c>
      <c r="D398" s="265">
        <v>0.5</v>
      </c>
      <c r="E398" s="256"/>
      <c r="F398" s="257"/>
      <c r="G398" s="319"/>
      <c r="H398" s="319"/>
      <c r="I398" s="319"/>
      <c r="J398" s="319"/>
      <c r="K398" s="319"/>
      <c r="L398" s="319">
        <f t="shared" si="22"/>
        <v>10</v>
      </c>
      <c r="M398" s="256">
        <v>2.5</v>
      </c>
      <c r="N398" s="319"/>
      <c r="O398" s="257"/>
      <c r="P398" s="255"/>
      <c r="Q398" s="323"/>
      <c r="R398" s="262"/>
      <c r="S398" s="262"/>
    </row>
    <row r="399" spans="1:19" s="171" customFormat="1" ht="25.5">
      <c r="A399" s="334"/>
      <c r="B399" s="181">
        <f aca="true" t="shared" si="23" ref="B399:B457">B398+0.01</f>
        <v>3.0199999999999996</v>
      </c>
      <c r="C399" s="208" t="s">
        <v>110</v>
      </c>
      <c r="D399" s="265">
        <v>1</v>
      </c>
      <c r="E399" s="256"/>
      <c r="F399" s="257"/>
      <c r="G399" s="319"/>
      <c r="H399" s="319"/>
      <c r="I399" s="319"/>
      <c r="J399" s="319"/>
      <c r="K399" s="319"/>
      <c r="L399" s="319">
        <f t="shared" si="22"/>
        <v>20</v>
      </c>
      <c r="M399" s="256">
        <v>2.5</v>
      </c>
      <c r="N399" s="319"/>
      <c r="O399" s="257"/>
      <c r="P399" s="255"/>
      <c r="Q399" s="323"/>
      <c r="R399" s="262"/>
      <c r="S399" s="262"/>
    </row>
    <row r="400" spans="1:19" s="171" customFormat="1" ht="25.5">
      <c r="A400" s="334"/>
      <c r="B400" s="181">
        <f t="shared" si="23"/>
        <v>3.0299999999999994</v>
      </c>
      <c r="C400" s="208" t="s">
        <v>111</v>
      </c>
      <c r="D400" s="265">
        <v>0</v>
      </c>
      <c r="E400" s="256"/>
      <c r="F400" s="257"/>
      <c r="G400" s="319"/>
      <c r="H400" s="319"/>
      <c r="I400" s="319"/>
      <c r="J400" s="319"/>
      <c r="K400" s="319"/>
      <c r="L400" s="319">
        <f t="shared" si="22"/>
        <v>0</v>
      </c>
      <c r="M400" s="256">
        <v>2.5</v>
      </c>
      <c r="N400" s="319"/>
      <c r="O400" s="257"/>
      <c r="P400" s="255"/>
      <c r="Q400" s="323"/>
      <c r="R400" s="262"/>
      <c r="S400" s="262"/>
    </row>
    <row r="401" spans="1:19" s="171" customFormat="1" ht="15.75">
      <c r="A401" s="334"/>
      <c r="B401" s="181">
        <f t="shared" si="23"/>
        <v>3.039999999999999</v>
      </c>
      <c r="C401" s="208" t="s">
        <v>112</v>
      </c>
      <c r="D401" s="265">
        <v>0</v>
      </c>
      <c r="E401" s="256"/>
      <c r="F401" s="257"/>
      <c r="G401" s="319"/>
      <c r="H401" s="319"/>
      <c r="I401" s="319"/>
      <c r="J401" s="319"/>
      <c r="K401" s="319"/>
      <c r="L401" s="319">
        <f t="shared" si="22"/>
        <v>0</v>
      </c>
      <c r="M401" s="256">
        <v>2.5</v>
      </c>
      <c r="N401" s="319"/>
      <c r="O401" s="257"/>
      <c r="P401" s="255"/>
      <c r="Q401" s="323"/>
      <c r="R401" s="262"/>
      <c r="S401" s="262"/>
    </row>
    <row r="402" spans="1:19" s="171" customFormat="1" ht="15.75">
      <c r="A402" s="334"/>
      <c r="B402" s="181">
        <f t="shared" si="23"/>
        <v>3.049999999999999</v>
      </c>
      <c r="C402" s="453" t="s">
        <v>113</v>
      </c>
      <c r="D402" s="265">
        <v>1</v>
      </c>
      <c r="E402" s="256"/>
      <c r="F402" s="257"/>
      <c r="G402" s="319"/>
      <c r="H402" s="319"/>
      <c r="I402" s="319"/>
      <c r="J402" s="319"/>
      <c r="K402" s="319"/>
      <c r="L402" s="319">
        <f t="shared" si="22"/>
        <v>20</v>
      </c>
      <c r="M402" s="256">
        <v>2.5</v>
      </c>
      <c r="N402" s="319"/>
      <c r="O402" s="257"/>
      <c r="P402" s="255"/>
      <c r="Q402" s="323"/>
      <c r="R402" s="262"/>
      <c r="S402" s="262"/>
    </row>
    <row r="403" spans="1:19" s="171" customFormat="1" ht="15.75">
      <c r="A403" s="334"/>
      <c r="B403" s="181">
        <f t="shared" si="23"/>
        <v>3.0599999999999987</v>
      </c>
      <c r="C403" s="453" t="s">
        <v>422</v>
      </c>
      <c r="D403" s="265">
        <v>1</v>
      </c>
      <c r="E403" s="256"/>
      <c r="F403" s="257"/>
      <c r="G403" s="319"/>
      <c r="H403" s="319"/>
      <c r="I403" s="319"/>
      <c r="J403" s="319"/>
      <c r="K403" s="319"/>
      <c r="L403" s="319">
        <f t="shared" si="22"/>
        <v>20</v>
      </c>
      <c r="M403" s="256">
        <v>2.5</v>
      </c>
      <c r="N403" s="319"/>
      <c r="O403" s="257"/>
      <c r="P403" s="255"/>
      <c r="Q403" s="323"/>
      <c r="R403" s="262"/>
      <c r="S403" s="262"/>
    </row>
    <row r="404" spans="1:19" s="171" customFormat="1" ht="15.75">
      <c r="A404" s="334"/>
      <c r="B404" s="181">
        <f t="shared" si="23"/>
        <v>3.0699999999999985</v>
      </c>
      <c r="C404" s="408" t="s">
        <v>114</v>
      </c>
      <c r="D404" s="265">
        <v>1</v>
      </c>
      <c r="E404" s="256"/>
      <c r="F404" s="257"/>
      <c r="G404" s="319"/>
      <c r="H404" s="319"/>
      <c r="I404" s="319"/>
      <c r="J404" s="319"/>
      <c r="K404" s="319"/>
      <c r="L404" s="319">
        <f t="shared" si="22"/>
        <v>20</v>
      </c>
      <c r="M404" s="256">
        <v>2.5</v>
      </c>
      <c r="N404" s="319"/>
      <c r="O404" s="257"/>
      <c r="P404" s="255"/>
      <c r="Q404" s="323"/>
      <c r="R404" s="262"/>
      <c r="S404" s="262"/>
    </row>
    <row r="405" spans="1:19" s="161" customFormat="1" ht="31.5">
      <c r="A405" s="136"/>
      <c r="B405" s="181">
        <f t="shared" si="23"/>
        <v>3.0799999999999983</v>
      </c>
      <c r="C405" s="405" t="s">
        <v>115</v>
      </c>
      <c r="D405" s="399">
        <v>5</v>
      </c>
      <c r="E405" s="400"/>
      <c r="F405" s="401"/>
      <c r="G405" s="402"/>
      <c r="H405" s="402"/>
      <c r="I405" s="402"/>
      <c r="J405" s="402"/>
      <c r="K405" s="402"/>
      <c r="L405" s="402"/>
      <c r="M405" s="400"/>
      <c r="N405" s="402">
        <v>100</v>
      </c>
      <c r="O405" s="401"/>
      <c r="P405" s="403" t="s">
        <v>433</v>
      </c>
      <c r="Q405" s="323"/>
      <c r="R405" s="297"/>
      <c r="S405" s="297"/>
    </row>
    <row r="406" spans="1:19" s="171" customFormat="1" ht="38.25">
      <c r="A406" s="334"/>
      <c r="B406" s="181">
        <f t="shared" si="23"/>
        <v>3.089999999999998</v>
      </c>
      <c r="C406" s="209" t="s">
        <v>116</v>
      </c>
      <c r="D406" s="265">
        <v>2</v>
      </c>
      <c r="E406" s="256"/>
      <c r="F406" s="257"/>
      <c r="G406" s="319"/>
      <c r="H406" s="319"/>
      <c r="I406" s="319"/>
      <c r="J406" s="319"/>
      <c r="K406" s="319"/>
      <c r="L406" s="319">
        <f>8*M406*D406</f>
        <v>40</v>
      </c>
      <c r="M406" s="256">
        <v>2.5</v>
      </c>
      <c r="N406" s="319"/>
      <c r="O406" s="257"/>
      <c r="P406" s="255"/>
      <c r="Q406" s="323"/>
      <c r="R406" s="262"/>
      <c r="S406" s="262"/>
    </row>
    <row r="407" spans="1:19" s="161" customFormat="1" ht="31.5">
      <c r="A407" s="136"/>
      <c r="B407" s="181">
        <f t="shared" si="23"/>
        <v>3.099999999999998</v>
      </c>
      <c r="C407" s="405" t="s">
        <v>417</v>
      </c>
      <c r="D407" s="399">
        <v>3</v>
      </c>
      <c r="E407" s="400"/>
      <c r="F407" s="401"/>
      <c r="G407" s="402"/>
      <c r="H407" s="402"/>
      <c r="I407" s="402"/>
      <c r="J407" s="402"/>
      <c r="K407" s="402"/>
      <c r="L407" s="402"/>
      <c r="M407" s="400"/>
      <c r="N407" s="402">
        <v>60</v>
      </c>
      <c r="O407" s="401"/>
      <c r="P407" s="403" t="s">
        <v>433</v>
      </c>
      <c r="Q407" s="323"/>
      <c r="R407" s="297"/>
      <c r="S407" s="297"/>
    </row>
    <row r="408" spans="1:19" s="171" customFormat="1" ht="15.75">
      <c r="A408" s="334"/>
      <c r="B408" s="181">
        <f t="shared" si="23"/>
        <v>3.1099999999999977</v>
      </c>
      <c r="C408" s="209" t="s">
        <v>117</v>
      </c>
      <c r="D408" s="265">
        <v>1</v>
      </c>
      <c r="E408" s="256"/>
      <c r="F408" s="257"/>
      <c r="G408" s="319"/>
      <c r="H408" s="319"/>
      <c r="I408" s="319"/>
      <c r="J408" s="319"/>
      <c r="K408" s="319"/>
      <c r="L408" s="319">
        <f>8*M408*D408</f>
        <v>20</v>
      </c>
      <c r="M408" s="256">
        <v>2.5</v>
      </c>
      <c r="N408" s="319"/>
      <c r="O408" s="257"/>
      <c r="P408" s="255"/>
      <c r="Q408" s="323"/>
      <c r="R408" s="262"/>
      <c r="S408" s="262"/>
    </row>
    <row r="409" spans="1:19" s="171" customFormat="1" ht="15.75">
      <c r="A409" s="334"/>
      <c r="B409" s="181">
        <v>4</v>
      </c>
      <c r="C409" s="360" t="s">
        <v>118</v>
      </c>
      <c r="D409" s="265"/>
      <c r="E409" s="256"/>
      <c r="F409" s="385">
        <v>2</v>
      </c>
      <c r="G409" s="319"/>
      <c r="H409" s="319"/>
      <c r="I409" s="319"/>
      <c r="J409" s="319"/>
      <c r="K409" s="319"/>
      <c r="L409" s="319"/>
      <c r="M409" s="256"/>
      <c r="N409" s="319"/>
      <c r="O409" s="257"/>
      <c r="P409" s="255"/>
      <c r="Q409" s="323"/>
      <c r="R409" s="262"/>
      <c r="S409" s="262"/>
    </row>
    <row r="410" spans="1:19" s="161" customFormat="1" ht="31.5">
      <c r="A410" s="136"/>
      <c r="B410" s="181">
        <f t="shared" si="23"/>
        <v>4.01</v>
      </c>
      <c r="C410" s="404" t="s">
        <v>76</v>
      </c>
      <c r="D410" s="399">
        <v>2</v>
      </c>
      <c r="E410" s="400"/>
      <c r="F410" s="401"/>
      <c r="G410" s="402"/>
      <c r="H410" s="402"/>
      <c r="I410" s="402"/>
      <c r="J410" s="402"/>
      <c r="K410" s="402"/>
      <c r="L410" s="402"/>
      <c r="M410" s="400"/>
      <c r="N410" s="402">
        <v>40</v>
      </c>
      <c r="O410" s="401"/>
      <c r="P410" s="403" t="s">
        <v>433</v>
      </c>
      <c r="Q410" s="323"/>
      <c r="R410" s="297"/>
      <c r="S410" s="297"/>
    </row>
    <row r="411" spans="1:19" s="171" customFormat="1" ht="25.5">
      <c r="A411" s="334"/>
      <c r="B411" s="181">
        <f t="shared" si="23"/>
        <v>4.02</v>
      </c>
      <c r="C411" s="208" t="s">
        <v>77</v>
      </c>
      <c r="D411" s="265">
        <v>2</v>
      </c>
      <c r="E411" s="256"/>
      <c r="F411" s="257"/>
      <c r="G411" s="319"/>
      <c r="H411" s="319"/>
      <c r="I411" s="319"/>
      <c r="J411" s="319"/>
      <c r="K411" s="319"/>
      <c r="L411" s="319">
        <f aca="true" t="shared" si="24" ref="L411:L440">8*M411*D411</f>
        <v>40</v>
      </c>
      <c r="M411" s="256">
        <v>2.5</v>
      </c>
      <c r="N411" s="319"/>
      <c r="O411" s="257"/>
      <c r="P411" s="255"/>
      <c r="Q411" s="323"/>
      <c r="R411" s="262"/>
      <c r="S411" s="262"/>
    </row>
    <row r="412" spans="1:19" s="171" customFormat="1" ht="26.25">
      <c r="A412" s="334"/>
      <c r="B412" s="181">
        <f t="shared" si="23"/>
        <v>4.029999999999999</v>
      </c>
      <c r="C412" s="452" t="s">
        <v>78</v>
      </c>
      <c r="D412" s="265">
        <v>1</v>
      </c>
      <c r="E412" s="256"/>
      <c r="F412" s="257"/>
      <c r="G412" s="319"/>
      <c r="H412" s="319"/>
      <c r="I412" s="319"/>
      <c r="J412" s="319"/>
      <c r="K412" s="319"/>
      <c r="L412" s="319">
        <f t="shared" si="24"/>
        <v>20</v>
      </c>
      <c r="M412" s="256">
        <v>2.5</v>
      </c>
      <c r="N412" s="319"/>
      <c r="O412" s="257"/>
      <c r="P412" s="255"/>
      <c r="Q412" s="323"/>
      <c r="R412" s="262"/>
      <c r="S412" s="262"/>
    </row>
    <row r="413" spans="1:19" s="171" customFormat="1" ht="39">
      <c r="A413" s="334"/>
      <c r="B413" s="181">
        <f t="shared" si="23"/>
        <v>4.039999999999999</v>
      </c>
      <c r="C413" s="452" t="s">
        <v>79</v>
      </c>
      <c r="D413" s="265"/>
      <c r="E413" s="256"/>
      <c r="F413" s="257"/>
      <c r="G413" s="319"/>
      <c r="H413" s="319"/>
      <c r="I413" s="319"/>
      <c r="J413" s="319"/>
      <c r="K413" s="319"/>
      <c r="L413" s="319">
        <f t="shared" si="24"/>
        <v>0</v>
      </c>
      <c r="M413" s="256">
        <v>2.5</v>
      </c>
      <c r="N413" s="319"/>
      <c r="O413" s="257"/>
      <c r="P413" s="255"/>
      <c r="Q413" s="323"/>
      <c r="R413" s="262"/>
      <c r="S413" s="262"/>
    </row>
    <row r="414" spans="1:19" s="171" customFormat="1" ht="15.75">
      <c r="A414" s="334"/>
      <c r="B414" s="181">
        <f t="shared" si="23"/>
        <v>4.049999999999999</v>
      </c>
      <c r="C414" s="407" t="s">
        <v>80</v>
      </c>
      <c r="D414" s="265">
        <v>1</v>
      </c>
      <c r="E414" s="256"/>
      <c r="F414" s="257"/>
      <c r="G414" s="319"/>
      <c r="H414" s="319"/>
      <c r="I414" s="319"/>
      <c r="J414" s="319"/>
      <c r="K414" s="319"/>
      <c r="L414" s="319">
        <f t="shared" si="24"/>
        <v>20</v>
      </c>
      <c r="M414" s="256">
        <v>2.5</v>
      </c>
      <c r="N414" s="319"/>
      <c r="O414" s="257"/>
      <c r="P414" s="255"/>
      <c r="Q414" s="323"/>
      <c r="R414" s="262"/>
      <c r="S414" s="262"/>
    </row>
    <row r="415" spans="1:19" s="171" customFormat="1" ht="47.25">
      <c r="A415" s="334"/>
      <c r="B415" s="181">
        <f t="shared" si="23"/>
        <v>4.059999999999999</v>
      </c>
      <c r="C415" s="209" t="s">
        <v>81</v>
      </c>
      <c r="D415" s="265">
        <v>2</v>
      </c>
      <c r="E415" s="256"/>
      <c r="F415" s="257"/>
      <c r="G415" s="319"/>
      <c r="H415" s="319"/>
      <c r="I415" s="319"/>
      <c r="J415" s="319"/>
      <c r="K415" s="319"/>
      <c r="L415" s="319">
        <f t="shared" si="24"/>
        <v>40</v>
      </c>
      <c r="M415" s="256">
        <v>2.5</v>
      </c>
      <c r="N415" s="319"/>
      <c r="O415" s="257"/>
      <c r="P415" s="255" t="s">
        <v>418</v>
      </c>
      <c r="Q415" s="323"/>
      <c r="R415" s="262"/>
      <c r="S415" s="262"/>
    </row>
    <row r="416" spans="1:19" s="171" customFormat="1" ht="15.75">
      <c r="A416" s="334"/>
      <c r="B416" s="181">
        <v>5</v>
      </c>
      <c r="C416" s="360" t="s">
        <v>82</v>
      </c>
      <c r="D416" s="265"/>
      <c r="E416" s="256"/>
      <c r="F416" s="257"/>
      <c r="G416" s="319"/>
      <c r="H416" s="319"/>
      <c r="I416" s="319"/>
      <c r="J416" s="319"/>
      <c r="K416" s="319"/>
      <c r="L416" s="319">
        <f t="shared" si="24"/>
        <v>0</v>
      </c>
      <c r="M416" s="256">
        <v>2.5</v>
      </c>
      <c r="N416" s="319"/>
      <c r="O416" s="257"/>
      <c r="P416" s="255"/>
      <c r="Q416" s="323"/>
      <c r="R416" s="262"/>
      <c r="S416" s="262"/>
    </row>
    <row r="417" spans="1:19" s="171" customFormat="1" ht="15.75">
      <c r="A417" s="334"/>
      <c r="B417" s="181">
        <f t="shared" si="23"/>
        <v>5.01</v>
      </c>
      <c r="C417" s="369" t="s">
        <v>83</v>
      </c>
      <c r="D417" s="265">
        <v>0</v>
      </c>
      <c r="E417" s="256"/>
      <c r="F417" s="257"/>
      <c r="G417" s="319"/>
      <c r="H417" s="319"/>
      <c r="I417" s="319"/>
      <c r="J417" s="319"/>
      <c r="K417" s="319"/>
      <c r="L417" s="319">
        <f t="shared" si="24"/>
        <v>0</v>
      </c>
      <c r="M417" s="256">
        <v>2.5</v>
      </c>
      <c r="N417" s="319"/>
      <c r="O417" s="257"/>
      <c r="P417" s="255"/>
      <c r="Q417" s="323"/>
      <c r="R417" s="262"/>
      <c r="S417" s="262"/>
    </row>
    <row r="418" spans="1:19" s="171" customFormat="1" ht="15.75">
      <c r="A418" s="334"/>
      <c r="B418" s="181">
        <f t="shared" si="23"/>
        <v>5.02</v>
      </c>
      <c r="C418" s="452" t="s">
        <v>84</v>
      </c>
      <c r="D418" s="265">
        <v>2</v>
      </c>
      <c r="E418" s="256"/>
      <c r="F418" s="257"/>
      <c r="G418" s="319"/>
      <c r="H418" s="319"/>
      <c r="I418" s="319"/>
      <c r="J418" s="319"/>
      <c r="K418" s="319"/>
      <c r="L418" s="319">
        <f t="shared" si="24"/>
        <v>40</v>
      </c>
      <c r="M418" s="256">
        <v>2.5</v>
      </c>
      <c r="N418" s="319"/>
      <c r="O418" s="257"/>
      <c r="P418" s="255"/>
      <c r="Q418" s="323"/>
      <c r="R418" s="262"/>
      <c r="S418" s="262"/>
    </row>
    <row r="419" spans="1:19" s="171" customFormat="1" ht="15.75">
      <c r="A419" s="334"/>
      <c r="B419" s="181">
        <f t="shared" si="23"/>
        <v>5.029999999999999</v>
      </c>
      <c r="C419" s="208" t="s">
        <v>85</v>
      </c>
      <c r="D419" s="265">
        <v>1</v>
      </c>
      <c r="E419" s="256"/>
      <c r="F419" s="257"/>
      <c r="G419" s="319"/>
      <c r="H419" s="319"/>
      <c r="I419" s="319"/>
      <c r="J419" s="319"/>
      <c r="K419" s="319"/>
      <c r="L419" s="319">
        <f t="shared" si="24"/>
        <v>20</v>
      </c>
      <c r="M419" s="256">
        <v>2.5</v>
      </c>
      <c r="N419" s="319"/>
      <c r="O419" s="257"/>
      <c r="P419" s="255"/>
      <c r="Q419" s="323"/>
      <c r="R419" s="262"/>
      <c r="S419" s="262"/>
    </row>
    <row r="420" spans="1:19" s="171" customFormat="1" ht="39">
      <c r="A420" s="334"/>
      <c r="B420" s="181">
        <f t="shared" si="23"/>
        <v>5.039999999999999</v>
      </c>
      <c r="C420" s="452" t="s">
        <v>86</v>
      </c>
      <c r="D420" s="265">
        <v>2</v>
      </c>
      <c r="E420" s="256"/>
      <c r="F420" s="257"/>
      <c r="G420" s="319"/>
      <c r="H420" s="319"/>
      <c r="I420" s="319"/>
      <c r="J420" s="319"/>
      <c r="K420" s="319"/>
      <c r="L420" s="319">
        <f t="shared" si="24"/>
        <v>40</v>
      </c>
      <c r="M420" s="256">
        <v>2.5</v>
      </c>
      <c r="N420" s="319"/>
      <c r="O420" s="257"/>
      <c r="P420" s="255"/>
      <c r="Q420" s="323"/>
      <c r="R420" s="262"/>
      <c r="S420" s="262"/>
    </row>
    <row r="421" spans="1:19" s="171" customFormat="1" ht="15.75">
      <c r="A421" s="334"/>
      <c r="B421" s="181">
        <v>6</v>
      </c>
      <c r="C421" s="360" t="s">
        <v>87</v>
      </c>
      <c r="D421" s="265"/>
      <c r="E421" s="256"/>
      <c r="F421" s="257"/>
      <c r="G421" s="319"/>
      <c r="H421" s="319"/>
      <c r="I421" s="319"/>
      <c r="J421" s="319"/>
      <c r="K421" s="319"/>
      <c r="L421" s="319">
        <f t="shared" si="24"/>
        <v>0</v>
      </c>
      <c r="M421" s="256">
        <v>2.5</v>
      </c>
      <c r="N421" s="319"/>
      <c r="O421" s="257"/>
      <c r="P421" s="255"/>
      <c r="Q421" s="323"/>
      <c r="R421" s="262"/>
      <c r="S421" s="262"/>
    </row>
    <row r="422" spans="1:19" s="171" customFormat="1" ht="26.25">
      <c r="A422" s="334"/>
      <c r="B422" s="181">
        <f t="shared" si="23"/>
        <v>6.01</v>
      </c>
      <c r="C422" s="450" t="s">
        <v>88</v>
      </c>
      <c r="D422" s="265">
        <v>0.5</v>
      </c>
      <c r="E422" s="256"/>
      <c r="F422" s="257"/>
      <c r="G422" s="319"/>
      <c r="H422" s="319"/>
      <c r="I422" s="319"/>
      <c r="J422" s="319"/>
      <c r="K422" s="319"/>
      <c r="L422" s="319">
        <f t="shared" si="24"/>
        <v>10</v>
      </c>
      <c r="M422" s="256">
        <v>2.5</v>
      </c>
      <c r="N422" s="319"/>
      <c r="O422" s="257"/>
      <c r="P422" s="255"/>
      <c r="Q422" s="323"/>
      <c r="R422" s="262"/>
      <c r="S422" s="262"/>
    </row>
    <row r="423" spans="1:19" s="171" customFormat="1" ht="25.5">
      <c r="A423" s="334"/>
      <c r="B423" s="181">
        <f t="shared" si="23"/>
        <v>6.02</v>
      </c>
      <c r="C423" s="196" t="s">
        <v>89</v>
      </c>
      <c r="D423" s="265">
        <v>0</v>
      </c>
      <c r="E423" s="256"/>
      <c r="F423" s="257"/>
      <c r="G423" s="319"/>
      <c r="H423" s="319"/>
      <c r="I423" s="319"/>
      <c r="J423" s="319"/>
      <c r="K423" s="319"/>
      <c r="L423" s="319">
        <f t="shared" si="24"/>
        <v>0</v>
      </c>
      <c r="M423" s="256">
        <v>2.5</v>
      </c>
      <c r="N423" s="319"/>
      <c r="O423" s="257"/>
      <c r="P423" s="255"/>
      <c r="Q423" s="323"/>
      <c r="R423" s="262"/>
      <c r="S423" s="262"/>
    </row>
    <row r="424" spans="1:19" s="171" customFormat="1" ht="15.75">
      <c r="A424" s="334"/>
      <c r="B424" s="181">
        <f t="shared" si="23"/>
        <v>6.029999999999999</v>
      </c>
      <c r="C424" s="452" t="s">
        <v>90</v>
      </c>
      <c r="D424" s="265">
        <v>2</v>
      </c>
      <c r="E424" s="256"/>
      <c r="F424" s="257"/>
      <c r="G424" s="319"/>
      <c r="H424" s="319"/>
      <c r="I424" s="319"/>
      <c r="J424" s="319"/>
      <c r="K424" s="319"/>
      <c r="L424" s="319">
        <f t="shared" si="24"/>
        <v>40</v>
      </c>
      <c r="M424" s="256">
        <v>2.5</v>
      </c>
      <c r="N424" s="319"/>
      <c r="O424" s="257"/>
      <c r="P424" s="255"/>
      <c r="Q424" s="323"/>
      <c r="R424" s="262"/>
      <c r="S424" s="262"/>
    </row>
    <row r="425" spans="1:19" s="171" customFormat="1" ht="15.75">
      <c r="A425" s="334"/>
      <c r="B425" s="181">
        <f t="shared" si="23"/>
        <v>6.039999999999999</v>
      </c>
      <c r="C425" s="452" t="s">
        <v>91</v>
      </c>
      <c r="D425" s="265">
        <v>0</v>
      </c>
      <c r="E425" s="256"/>
      <c r="F425" s="257"/>
      <c r="G425" s="319"/>
      <c r="H425" s="319"/>
      <c r="I425" s="319"/>
      <c r="J425" s="319"/>
      <c r="K425" s="319"/>
      <c r="L425" s="319">
        <f t="shared" si="24"/>
        <v>0</v>
      </c>
      <c r="M425" s="256">
        <v>2.5</v>
      </c>
      <c r="N425" s="319"/>
      <c r="O425" s="257"/>
      <c r="P425" s="255"/>
      <c r="Q425" s="323"/>
      <c r="R425" s="262"/>
      <c r="S425" s="262"/>
    </row>
    <row r="426" spans="1:19" s="171" customFormat="1" ht="38.25">
      <c r="A426" s="334"/>
      <c r="B426" s="181">
        <f t="shared" si="23"/>
        <v>6.049999999999999</v>
      </c>
      <c r="C426" s="408" t="s">
        <v>92</v>
      </c>
      <c r="D426" s="265">
        <v>2</v>
      </c>
      <c r="E426" s="256"/>
      <c r="F426" s="257"/>
      <c r="G426" s="319"/>
      <c r="H426" s="319"/>
      <c r="I426" s="319"/>
      <c r="J426" s="319"/>
      <c r="K426" s="319"/>
      <c r="L426" s="319">
        <f t="shared" si="24"/>
        <v>40</v>
      </c>
      <c r="M426" s="256">
        <v>2.5</v>
      </c>
      <c r="N426" s="319"/>
      <c r="O426" s="257"/>
      <c r="P426" s="255"/>
      <c r="Q426" s="323"/>
      <c r="R426" s="262"/>
      <c r="S426" s="262"/>
    </row>
    <row r="427" spans="1:19" s="171" customFormat="1" ht="15.75">
      <c r="A427" s="334"/>
      <c r="B427" s="181">
        <f t="shared" si="23"/>
        <v>6.059999999999999</v>
      </c>
      <c r="C427" s="208" t="s">
        <v>93</v>
      </c>
      <c r="D427" s="265">
        <v>0</v>
      </c>
      <c r="E427" s="256"/>
      <c r="F427" s="257"/>
      <c r="G427" s="319"/>
      <c r="H427" s="319"/>
      <c r="I427" s="319"/>
      <c r="J427" s="319"/>
      <c r="K427" s="319"/>
      <c r="L427" s="319">
        <f t="shared" si="24"/>
        <v>0</v>
      </c>
      <c r="M427" s="256">
        <v>2.5</v>
      </c>
      <c r="N427" s="319"/>
      <c r="O427" s="257"/>
      <c r="P427" s="255"/>
      <c r="Q427" s="323"/>
      <c r="R427" s="262"/>
      <c r="S427" s="262"/>
    </row>
    <row r="428" spans="1:19" s="171" customFormat="1" ht="15.75">
      <c r="A428" s="334"/>
      <c r="B428" s="181">
        <f t="shared" si="23"/>
        <v>6.0699999999999985</v>
      </c>
      <c r="C428" s="208" t="s">
        <v>94</v>
      </c>
      <c r="D428" s="265">
        <v>0</v>
      </c>
      <c r="E428" s="256"/>
      <c r="F428" s="257"/>
      <c r="G428" s="319"/>
      <c r="H428" s="319"/>
      <c r="I428" s="319"/>
      <c r="J428" s="319"/>
      <c r="K428" s="319"/>
      <c r="L428" s="319">
        <f t="shared" si="24"/>
        <v>0</v>
      </c>
      <c r="M428" s="256">
        <v>2.5</v>
      </c>
      <c r="N428" s="319"/>
      <c r="O428" s="257"/>
      <c r="P428" s="255"/>
      <c r="Q428" s="323"/>
      <c r="R428" s="262"/>
      <c r="S428" s="262"/>
    </row>
    <row r="429" spans="1:19" s="171" customFormat="1" ht="15.75">
      <c r="A429" s="334"/>
      <c r="B429" s="181">
        <v>7</v>
      </c>
      <c r="C429" s="360" t="s">
        <v>95</v>
      </c>
      <c r="D429" s="265"/>
      <c r="E429" s="256"/>
      <c r="F429" s="257"/>
      <c r="G429" s="319"/>
      <c r="H429" s="319"/>
      <c r="I429" s="319"/>
      <c r="J429" s="319"/>
      <c r="K429" s="319"/>
      <c r="L429" s="319">
        <f t="shared" si="24"/>
        <v>0</v>
      </c>
      <c r="M429" s="256">
        <v>2.5</v>
      </c>
      <c r="N429" s="319"/>
      <c r="O429" s="257"/>
      <c r="P429" s="255"/>
      <c r="Q429" s="323"/>
      <c r="R429" s="262"/>
      <c r="S429" s="262"/>
    </row>
    <row r="430" spans="1:19" s="171" customFormat="1" ht="25.5">
      <c r="A430" s="334"/>
      <c r="B430" s="181">
        <f t="shared" si="23"/>
        <v>7.01</v>
      </c>
      <c r="C430" s="196" t="s">
        <v>96</v>
      </c>
      <c r="D430" s="265">
        <v>0</v>
      </c>
      <c r="E430" s="256"/>
      <c r="F430" s="257"/>
      <c r="G430" s="319"/>
      <c r="H430" s="319"/>
      <c r="I430" s="319"/>
      <c r="J430" s="319"/>
      <c r="K430" s="319"/>
      <c r="L430" s="319">
        <f t="shared" si="24"/>
        <v>0</v>
      </c>
      <c r="M430" s="256">
        <v>2.5</v>
      </c>
      <c r="N430" s="319"/>
      <c r="O430" s="257"/>
      <c r="P430" s="255"/>
      <c r="Q430" s="323"/>
      <c r="R430" s="262"/>
      <c r="S430" s="262"/>
    </row>
    <row r="431" spans="1:19" s="171" customFormat="1" ht="26.25">
      <c r="A431" s="334"/>
      <c r="B431" s="181">
        <f t="shared" si="23"/>
        <v>7.02</v>
      </c>
      <c r="C431" s="452" t="s">
        <v>53</v>
      </c>
      <c r="D431" s="265">
        <v>2</v>
      </c>
      <c r="E431" s="256"/>
      <c r="F431" s="257"/>
      <c r="G431" s="319"/>
      <c r="H431" s="319"/>
      <c r="I431" s="319"/>
      <c r="J431" s="319"/>
      <c r="K431" s="319"/>
      <c r="L431" s="319">
        <f t="shared" si="24"/>
        <v>40</v>
      </c>
      <c r="M431" s="256">
        <v>2.5</v>
      </c>
      <c r="N431" s="319"/>
      <c r="O431" s="257"/>
      <c r="P431" s="255"/>
      <c r="Q431" s="323"/>
      <c r="R431" s="262"/>
      <c r="S431" s="262"/>
    </row>
    <row r="432" spans="1:19" s="171" customFormat="1" ht="15.75">
      <c r="A432" s="334"/>
      <c r="B432" s="181">
        <f t="shared" si="23"/>
        <v>7.029999999999999</v>
      </c>
      <c r="C432" s="208" t="s">
        <v>54</v>
      </c>
      <c r="D432" s="265">
        <v>0.5</v>
      </c>
      <c r="E432" s="256"/>
      <c r="F432" s="257"/>
      <c r="G432" s="319"/>
      <c r="H432" s="319"/>
      <c r="I432" s="319"/>
      <c r="J432" s="319"/>
      <c r="K432" s="319"/>
      <c r="L432" s="319">
        <f t="shared" si="24"/>
        <v>10</v>
      </c>
      <c r="M432" s="256">
        <v>2.5</v>
      </c>
      <c r="N432" s="319"/>
      <c r="O432" s="257"/>
      <c r="P432" s="255"/>
      <c r="Q432" s="323"/>
      <c r="R432" s="262"/>
      <c r="S432" s="262"/>
    </row>
    <row r="433" spans="1:19" s="171" customFormat="1" ht="25.5">
      <c r="A433" s="334"/>
      <c r="B433" s="181">
        <f t="shared" si="23"/>
        <v>7.039999999999999</v>
      </c>
      <c r="C433" s="408" t="s">
        <v>55</v>
      </c>
      <c r="D433" s="265">
        <v>0.5</v>
      </c>
      <c r="E433" s="256"/>
      <c r="F433" s="257"/>
      <c r="G433" s="319"/>
      <c r="H433" s="319"/>
      <c r="I433" s="319"/>
      <c r="J433" s="319"/>
      <c r="K433" s="319"/>
      <c r="L433" s="319">
        <f t="shared" si="24"/>
        <v>10</v>
      </c>
      <c r="M433" s="256">
        <v>2.5</v>
      </c>
      <c r="N433" s="319"/>
      <c r="O433" s="257"/>
      <c r="P433" s="255"/>
      <c r="Q433" s="323"/>
      <c r="R433" s="262"/>
      <c r="S433" s="262"/>
    </row>
    <row r="434" spans="1:19" s="171" customFormat="1" ht="25.5">
      <c r="A434" s="334"/>
      <c r="B434" s="181">
        <f t="shared" si="23"/>
        <v>7.049999999999999</v>
      </c>
      <c r="C434" s="208" t="s">
        <v>111</v>
      </c>
      <c r="D434" s="265">
        <v>0</v>
      </c>
      <c r="E434" s="256"/>
      <c r="F434" s="257"/>
      <c r="G434" s="319"/>
      <c r="H434" s="319"/>
      <c r="I434" s="319"/>
      <c r="J434" s="319"/>
      <c r="K434" s="319"/>
      <c r="L434" s="319">
        <f t="shared" si="24"/>
        <v>0</v>
      </c>
      <c r="M434" s="256">
        <v>2.5</v>
      </c>
      <c r="N434" s="319"/>
      <c r="O434" s="257"/>
      <c r="P434" s="255"/>
      <c r="Q434" s="323"/>
      <c r="R434" s="262"/>
      <c r="S434" s="262"/>
    </row>
    <row r="435" spans="1:19" s="171" customFormat="1" ht="15.75">
      <c r="A435" s="334"/>
      <c r="B435" s="181">
        <f t="shared" si="23"/>
        <v>7.059999999999999</v>
      </c>
      <c r="C435" s="208" t="s">
        <v>112</v>
      </c>
      <c r="D435" s="265">
        <v>0.5</v>
      </c>
      <c r="E435" s="256"/>
      <c r="F435" s="257"/>
      <c r="G435" s="319"/>
      <c r="H435" s="319"/>
      <c r="I435" s="319"/>
      <c r="J435" s="319"/>
      <c r="K435" s="319"/>
      <c r="L435" s="319">
        <f t="shared" si="24"/>
        <v>10</v>
      </c>
      <c r="M435" s="256">
        <v>2.5</v>
      </c>
      <c r="N435" s="319"/>
      <c r="O435" s="257"/>
      <c r="P435" s="255"/>
      <c r="Q435" s="323"/>
      <c r="R435" s="262"/>
      <c r="S435" s="262"/>
    </row>
    <row r="436" spans="1:19" s="171" customFormat="1" ht="15.75">
      <c r="A436" s="334"/>
      <c r="B436" s="181">
        <f t="shared" si="23"/>
        <v>7.0699999999999985</v>
      </c>
      <c r="C436" s="453" t="s">
        <v>56</v>
      </c>
      <c r="D436" s="265">
        <v>0</v>
      </c>
      <c r="E436" s="256"/>
      <c r="F436" s="257"/>
      <c r="G436" s="319"/>
      <c r="H436" s="319"/>
      <c r="I436" s="319"/>
      <c r="J436" s="319"/>
      <c r="K436" s="319"/>
      <c r="L436" s="319">
        <f t="shared" si="24"/>
        <v>0</v>
      </c>
      <c r="M436" s="256">
        <v>2.5</v>
      </c>
      <c r="N436" s="319"/>
      <c r="O436" s="257"/>
      <c r="P436" s="255"/>
      <c r="Q436" s="323"/>
      <c r="R436" s="262"/>
      <c r="S436" s="262"/>
    </row>
    <row r="437" spans="1:19" s="171" customFormat="1" ht="15.75">
      <c r="A437" s="334"/>
      <c r="B437" s="181">
        <f t="shared" si="23"/>
        <v>7.079999999999998</v>
      </c>
      <c r="C437" s="453" t="s">
        <v>113</v>
      </c>
      <c r="D437" s="265">
        <v>4</v>
      </c>
      <c r="E437" s="256"/>
      <c r="F437" s="257"/>
      <c r="G437" s="319"/>
      <c r="H437" s="319"/>
      <c r="I437" s="319"/>
      <c r="J437" s="319"/>
      <c r="K437" s="319"/>
      <c r="L437" s="319">
        <f t="shared" si="24"/>
        <v>80</v>
      </c>
      <c r="M437" s="256">
        <v>2.5</v>
      </c>
      <c r="N437" s="319"/>
      <c r="O437" s="257"/>
      <c r="P437" s="255"/>
      <c r="Q437" s="323"/>
      <c r="R437" s="262"/>
      <c r="S437" s="262"/>
    </row>
    <row r="438" spans="1:19" s="171" customFormat="1" ht="15.75">
      <c r="A438" s="334"/>
      <c r="B438" s="181">
        <f t="shared" si="23"/>
        <v>7.089999999999998</v>
      </c>
      <c r="C438" s="454" t="s">
        <v>57</v>
      </c>
      <c r="D438" s="265">
        <v>2</v>
      </c>
      <c r="E438" s="256"/>
      <c r="F438" s="257"/>
      <c r="G438" s="319"/>
      <c r="H438" s="319"/>
      <c r="I438" s="319"/>
      <c r="J438" s="319"/>
      <c r="K438" s="319"/>
      <c r="L438" s="319">
        <f t="shared" si="24"/>
        <v>40</v>
      </c>
      <c r="M438" s="256">
        <v>2.5</v>
      </c>
      <c r="N438" s="319"/>
      <c r="O438" s="257"/>
      <c r="P438" s="255"/>
      <c r="Q438" s="323"/>
      <c r="R438" s="262"/>
      <c r="S438" s="262"/>
    </row>
    <row r="439" spans="1:19" s="171" customFormat="1" ht="15.75">
      <c r="A439" s="334"/>
      <c r="B439" s="181">
        <f t="shared" si="23"/>
        <v>7.099999999999998</v>
      </c>
      <c r="C439" s="408" t="s">
        <v>114</v>
      </c>
      <c r="D439" s="265">
        <v>1</v>
      </c>
      <c r="E439" s="256"/>
      <c r="F439" s="257"/>
      <c r="G439" s="319"/>
      <c r="H439" s="319"/>
      <c r="I439" s="319"/>
      <c r="J439" s="319"/>
      <c r="K439" s="319"/>
      <c r="L439" s="319">
        <f t="shared" si="24"/>
        <v>20</v>
      </c>
      <c r="M439" s="256">
        <v>2.5</v>
      </c>
      <c r="N439" s="319"/>
      <c r="O439" s="257"/>
      <c r="P439" s="255"/>
      <c r="Q439" s="323"/>
      <c r="R439" s="262"/>
      <c r="S439" s="262"/>
    </row>
    <row r="440" spans="1:19" s="171" customFormat="1" ht="38.25">
      <c r="A440" s="334"/>
      <c r="B440" s="181">
        <f t="shared" si="23"/>
        <v>7.109999999999998</v>
      </c>
      <c r="C440" s="208" t="s">
        <v>171</v>
      </c>
      <c r="D440" s="265">
        <v>1</v>
      </c>
      <c r="E440" s="256"/>
      <c r="F440" s="257"/>
      <c r="G440" s="319"/>
      <c r="H440" s="319"/>
      <c r="I440" s="319"/>
      <c r="J440" s="319"/>
      <c r="K440" s="319"/>
      <c r="L440" s="319">
        <f t="shared" si="24"/>
        <v>20</v>
      </c>
      <c r="M440" s="256">
        <v>2.5</v>
      </c>
      <c r="N440" s="319"/>
      <c r="O440" s="257"/>
      <c r="P440" s="255"/>
      <c r="Q440" s="323"/>
      <c r="R440" s="262"/>
      <c r="S440" s="262"/>
    </row>
    <row r="441" spans="1:19" s="161" customFormat="1" ht="31.5">
      <c r="A441" s="136"/>
      <c r="B441" s="181">
        <f t="shared" si="23"/>
        <v>7.119999999999997</v>
      </c>
      <c r="C441" s="405" t="s">
        <v>115</v>
      </c>
      <c r="D441" s="399">
        <v>5</v>
      </c>
      <c r="E441" s="400"/>
      <c r="F441" s="401"/>
      <c r="G441" s="402"/>
      <c r="H441" s="402"/>
      <c r="I441" s="402"/>
      <c r="J441" s="402"/>
      <c r="K441" s="402"/>
      <c r="L441" s="402"/>
      <c r="M441" s="400"/>
      <c r="N441" s="402">
        <v>100</v>
      </c>
      <c r="O441" s="401"/>
      <c r="P441" s="403" t="s">
        <v>433</v>
      </c>
      <c r="Q441" s="323"/>
      <c r="R441" s="297"/>
      <c r="S441" s="297"/>
    </row>
    <row r="442" spans="1:19" s="171" customFormat="1" ht="38.25">
      <c r="A442" s="334"/>
      <c r="B442" s="181">
        <f t="shared" si="23"/>
        <v>7.129999999999997</v>
      </c>
      <c r="C442" s="209" t="s">
        <v>58</v>
      </c>
      <c r="D442" s="265">
        <v>3</v>
      </c>
      <c r="E442" s="256"/>
      <c r="F442" s="257"/>
      <c r="G442" s="319"/>
      <c r="H442" s="319"/>
      <c r="I442" s="319"/>
      <c r="J442" s="319"/>
      <c r="K442" s="319"/>
      <c r="L442" s="319">
        <f aca="true" t="shared" si="25" ref="L442:L447">8*M442*D442</f>
        <v>60</v>
      </c>
      <c r="M442" s="256">
        <v>2.5</v>
      </c>
      <c r="N442" s="319"/>
      <c r="O442" s="257"/>
      <c r="P442" s="255"/>
      <c r="Q442" s="323"/>
      <c r="R442" s="262"/>
      <c r="S442" s="262"/>
    </row>
    <row r="443" spans="1:19" s="171" customFormat="1" ht="15.75">
      <c r="A443" s="334"/>
      <c r="B443" s="181">
        <f t="shared" si="23"/>
        <v>7.139999999999997</v>
      </c>
      <c r="C443" s="209" t="s">
        <v>59</v>
      </c>
      <c r="D443" s="265">
        <v>0</v>
      </c>
      <c r="E443" s="256"/>
      <c r="F443" s="257"/>
      <c r="G443" s="319"/>
      <c r="H443" s="319"/>
      <c r="I443" s="319"/>
      <c r="J443" s="319"/>
      <c r="K443" s="319"/>
      <c r="L443" s="319">
        <f t="shared" si="25"/>
        <v>0</v>
      </c>
      <c r="M443" s="256">
        <v>2.5</v>
      </c>
      <c r="N443" s="319"/>
      <c r="O443" s="257"/>
      <c r="P443" s="255"/>
      <c r="Q443" s="323"/>
      <c r="R443" s="262"/>
      <c r="S443" s="262"/>
    </row>
    <row r="444" spans="1:19" s="171" customFormat="1" ht="38.25">
      <c r="A444" s="334"/>
      <c r="B444" s="181">
        <f t="shared" si="23"/>
        <v>7.149999999999997</v>
      </c>
      <c r="C444" s="408" t="s">
        <v>149</v>
      </c>
      <c r="D444" s="265">
        <v>0.5</v>
      </c>
      <c r="E444" s="256"/>
      <c r="F444" s="257"/>
      <c r="G444" s="319"/>
      <c r="H444" s="319"/>
      <c r="I444" s="319"/>
      <c r="J444" s="319"/>
      <c r="K444" s="319"/>
      <c r="L444" s="319">
        <f t="shared" si="25"/>
        <v>10</v>
      </c>
      <c r="M444" s="256">
        <v>2.5</v>
      </c>
      <c r="N444" s="319"/>
      <c r="O444" s="257"/>
      <c r="P444" s="255"/>
      <c r="Q444" s="323"/>
      <c r="R444" s="262"/>
      <c r="S444" s="262"/>
    </row>
    <row r="445" spans="1:19" s="171" customFormat="1" ht="15.75">
      <c r="A445" s="334"/>
      <c r="B445" s="181">
        <f t="shared" si="23"/>
        <v>7.159999999999997</v>
      </c>
      <c r="C445" s="209" t="s">
        <v>419</v>
      </c>
      <c r="D445" s="265">
        <v>1</v>
      </c>
      <c r="E445" s="256"/>
      <c r="F445" s="257"/>
      <c r="G445" s="319"/>
      <c r="H445" s="319"/>
      <c r="I445" s="319"/>
      <c r="J445" s="319"/>
      <c r="K445" s="319"/>
      <c r="L445" s="319">
        <f t="shared" si="25"/>
        <v>20</v>
      </c>
      <c r="M445" s="256">
        <v>2.5</v>
      </c>
      <c r="N445" s="319"/>
      <c r="O445" s="257"/>
      <c r="P445" s="255"/>
      <c r="Q445" s="323"/>
      <c r="R445" s="262"/>
      <c r="S445" s="262"/>
    </row>
    <row r="446" spans="1:19" s="171" customFormat="1" ht="15.75">
      <c r="A446" s="334"/>
      <c r="B446" s="181">
        <v>8</v>
      </c>
      <c r="C446" s="360" t="s">
        <v>60</v>
      </c>
      <c r="D446" s="265"/>
      <c r="E446" s="256"/>
      <c r="F446" s="257"/>
      <c r="G446" s="319"/>
      <c r="H446" s="319"/>
      <c r="I446" s="319"/>
      <c r="J446" s="319"/>
      <c r="K446" s="319"/>
      <c r="L446" s="319">
        <f t="shared" si="25"/>
        <v>0</v>
      </c>
      <c r="M446" s="256">
        <v>2.5</v>
      </c>
      <c r="N446" s="319"/>
      <c r="O446" s="257"/>
      <c r="P446" s="255"/>
      <c r="Q446" s="323"/>
      <c r="R446" s="262"/>
      <c r="S446" s="262"/>
    </row>
    <row r="447" spans="1:19" s="171" customFormat="1" ht="38.25">
      <c r="A447" s="334"/>
      <c r="B447" s="181">
        <f t="shared" si="23"/>
        <v>8.01</v>
      </c>
      <c r="C447" s="209" t="s">
        <v>61</v>
      </c>
      <c r="D447" s="265">
        <v>15</v>
      </c>
      <c r="E447" s="256"/>
      <c r="F447" s="257"/>
      <c r="G447" s="319"/>
      <c r="H447" s="319"/>
      <c r="I447" s="319"/>
      <c r="J447" s="319"/>
      <c r="K447" s="319"/>
      <c r="L447" s="319">
        <f t="shared" si="25"/>
        <v>300</v>
      </c>
      <c r="M447" s="256">
        <v>2.5</v>
      </c>
      <c r="N447" s="319"/>
      <c r="O447" s="257"/>
      <c r="P447" s="255"/>
      <c r="Q447" s="323"/>
      <c r="R447" s="262"/>
      <c r="S447" s="262"/>
    </row>
    <row r="448" spans="1:19" s="161" customFormat="1" ht="31.5">
      <c r="A448" s="136"/>
      <c r="B448" s="181">
        <f t="shared" si="23"/>
        <v>8.02</v>
      </c>
      <c r="C448" s="405" t="s">
        <v>420</v>
      </c>
      <c r="D448" s="399">
        <v>5</v>
      </c>
      <c r="E448" s="400"/>
      <c r="F448" s="401"/>
      <c r="G448" s="402"/>
      <c r="H448" s="402"/>
      <c r="I448" s="402"/>
      <c r="J448" s="402"/>
      <c r="K448" s="402"/>
      <c r="L448" s="402"/>
      <c r="M448" s="400"/>
      <c r="N448" s="402">
        <v>100</v>
      </c>
      <c r="O448" s="401"/>
      <c r="P448" s="403" t="s">
        <v>433</v>
      </c>
      <c r="Q448" s="323"/>
      <c r="R448" s="297"/>
      <c r="S448" s="297"/>
    </row>
    <row r="449" spans="1:19" s="171" customFormat="1" ht="15.75">
      <c r="A449" s="334"/>
      <c r="B449" s="181">
        <v>9</v>
      </c>
      <c r="C449" s="360" t="s">
        <v>62</v>
      </c>
      <c r="D449" s="265"/>
      <c r="E449" s="256"/>
      <c r="F449" s="257"/>
      <c r="G449" s="319"/>
      <c r="H449" s="319"/>
      <c r="I449" s="319"/>
      <c r="J449" s="319"/>
      <c r="K449" s="319"/>
      <c r="L449" s="319">
        <f aca="true" t="shared" si="26" ref="L449:L457">8*M449*D449</f>
        <v>0</v>
      </c>
      <c r="M449" s="256">
        <v>2.5</v>
      </c>
      <c r="N449" s="319"/>
      <c r="O449" s="257"/>
      <c r="P449" s="255"/>
      <c r="Q449" s="323"/>
      <c r="R449" s="262"/>
      <c r="S449" s="262"/>
    </row>
    <row r="450" spans="1:19" s="171" customFormat="1" ht="25.5">
      <c r="A450" s="334"/>
      <c r="B450" s="181">
        <f t="shared" si="23"/>
        <v>9.01</v>
      </c>
      <c r="C450" s="196" t="s">
        <v>63</v>
      </c>
      <c r="D450" s="265">
        <v>2</v>
      </c>
      <c r="E450" s="256"/>
      <c r="F450" s="257"/>
      <c r="G450" s="319"/>
      <c r="H450" s="319"/>
      <c r="I450" s="319"/>
      <c r="J450" s="319"/>
      <c r="K450" s="319"/>
      <c r="L450" s="319">
        <f t="shared" si="26"/>
        <v>40</v>
      </c>
      <c r="M450" s="256">
        <v>2.5</v>
      </c>
      <c r="N450" s="319"/>
      <c r="O450" s="257"/>
      <c r="P450" s="255"/>
      <c r="Q450" s="323"/>
      <c r="R450" s="262"/>
      <c r="S450" s="262"/>
    </row>
    <row r="451" spans="1:19" s="171" customFormat="1" ht="25.5">
      <c r="A451" s="334"/>
      <c r="B451" s="181">
        <f t="shared" si="23"/>
        <v>9.02</v>
      </c>
      <c r="C451" s="196" t="s">
        <v>64</v>
      </c>
      <c r="D451" s="265">
        <v>1</v>
      </c>
      <c r="E451" s="256"/>
      <c r="F451" s="257"/>
      <c r="G451" s="319"/>
      <c r="H451" s="319"/>
      <c r="I451" s="319"/>
      <c r="J451" s="319"/>
      <c r="K451" s="319"/>
      <c r="L451" s="319">
        <f t="shared" si="26"/>
        <v>20</v>
      </c>
      <c r="M451" s="256">
        <v>2.5</v>
      </c>
      <c r="N451" s="319"/>
      <c r="O451" s="257"/>
      <c r="P451" s="255"/>
      <c r="Q451" s="323"/>
      <c r="R451" s="262"/>
      <c r="S451" s="262"/>
    </row>
    <row r="452" spans="1:19" s="171" customFormat="1" ht="15.75">
      <c r="A452" s="334"/>
      <c r="B452" s="181">
        <f t="shared" si="23"/>
        <v>9.03</v>
      </c>
      <c r="C452" s="208" t="s">
        <v>65</v>
      </c>
      <c r="D452" s="265">
        <v>1</v>
      </c>
      <c r="E452" s="256"/>
      <c r="F452" s="257"/>
      <c r="G452" s="319"/>
      <c r="H452" s="319"/>
      <c r="I452" s="319"/>
      <c r="J452" s="319"/>
      <c r="K452" s="319"/>
      <c r="L452" s="319">
        <f t="shared" si="26"/>
        <v>20</v>
      </c>
      <c r="M452" s="256">
        <v>2.5</v>
      </c>
      <c r="N452" s="319"/>
      <c r="O452" s="257"/>
      <c r="P452" s="255"/>
      <c r="Q452" s="323"/>
      <c r="R452" s="262"/>
      <c r="S452" s="262"/>
    </row>
    <row r="453" spans="1:19" s="171" customFormat="1" ht="15.75">
      <c r="A453" s="334"/>
      <c r="B453" s="181">
        <f t="shared" si="23"/>
        <v>9.04</v>
      </c>
      <c r="C453" s="208" t="s">
        <v>66</v>
      </c>
      <c r="D453" s="265">
        <v>4</v>
      </c>
      <c r="E453" s="256"/>
      <c r="F453" s="257"/>
      <c r="G453" s="319"/>
      <c r="H453" s="319"/>
      <c r="I453" s="319"/>
      <c r="J453" s="319"/>
      <c r="K453" s="319"/>
      <c r="L453" s="319">
        <f t="shared" si="26"/>
        <v>80</v>
      </c>
      <c r="M453" s="256">
        <v>2.5</v>
      </c>
      <c r="N453" s="319"/>
      <c r="O453" s="257"/>
      <c r="P453" s="255"/>
      <c r="Q453" s="323"/>
      <c r="R453" s="262"/>
      <c r="S453" s="262"/>
    </row>
    <row r="454" spans="1:19" s="171" customFormat="1" ht="25.5">
      <c r="A454" s="334"/>
      <c r="B454" s="181">
        <f t="shared" si="23"/>
        <v>9.049999999999999</v>
      </c>
      <c r="C454" s="208" t="s">
        <v>67</v>
      </c>
      <c r="D454" s="265">
        <v>2</v>
      </c>
      <c r="E454" s="256"/>
      <c r="F454" s="257"/>
      <c r="G454" s="319"/>
      <c r="H454" s="319"/>
      <c r="I454" s="319"/>
      <c r="J454" s="319"/>
      <c r="K454" s="319"/>
      <c r="L454" s="319">
        <f t="shared" si="26"/>
        <v>40</v>
      </c>
      <c r="M454" s="256">
        <v>2.5</v>
      </c>
      <c r="N454" s="319"/>
      <c r="O454" s="257"/>
      <c r="P454" s="255"/>
      <c r="Q454" s="323"/>
      <c r="R454" s="262"/>
      <c r="S454" s="262"/>
    </row>
    <row r="455" spans="1:19" s="171" customFormat="1" ht="15.75">
      <c r="A455" s="334"/>
      <c r="B455" s="181">
        <v>10</v>
      </c>
      <c r="C455" s="360" t="s">
        <v>68</v>
      </c>
      <c r="D455" s="265"/>
      <c r="E455" s="256"/>
      <c r="F455" s="257"/>
      <c r="G455" s="319"/>
      <c r="H455" s="319"/>
      <c r="I455" s="319"/>
      <c r="J455" s="319"/>
      <c r="K455" s="319"/>
      <c r="L455" s="319">
        <f t="shared" si="26"/>
        <v>0</v>
      </c>
      <c r="M455" s="256">
        <v>2.5</v>
      </c>
      <c r="N455" s="319"/>
      <c r="O455" s="257"/>
      <c r="P455" s="255"/>
      <c r="Q455" s="323"/>
      <c r="R455" s="262"/>
      <c r="S455" s="262"/>
    </row>
    <row r="456" spans="1:19" s="171" customFormat="1" ht="25.5">
      <c r="A456" s="334"/>
      <c r="B456" s="181">
        <f t="shared" si="23"/>
        <v>10.01</v>
      </c>
      <c r="C456" s="196" t="s">
        <v>69</v>
      </c>
      <c r="D456" s="265">
        <v>2</v>
      </c>
      <c r="E456" s="256"/>
      <c r="F456" s="257"/>
      <c r="G456" s="319"/>
      <c r="H456" s="319"/>
      <c r="I456" s="319"/>
      <c r="J456" s="319"/>
      <c r="K456" s="319"/>
      <c r="L456" s="319">
        <f t="shared" si="26"/>
        <v>80</v>
      </c>
      <c r="M456" s="256">
        <v>5</v>
      </c>
      <c r="N456" s="319"/>
      <c r="O456" s="257"/>
      <c r="P456" s="255"/>
      <c r="Q456" s="323"/>
      <c r="R456" s="262"/>
      <c r="S456" s="262"/>
    </row>
    <row r="457" spans="1:19" s="171" customFormat="1" ht="15.75">
      <c r="A457" s="334"/>
      <c r="B457" s="181">
        <f t="shared" si="23"/>
        <v>10.02</v>
      </c>
      <c r="C457" s="209" t="s">
        <v>70</v>
      </c>
      <c r="D457" s="265">
        <v>1</v>
      </c>
      <c r="E457" s="256"/>
      <c r="F457" s="257"/>
      <c r="G457" s="319"/>
      <c r="H457" s="319"/>
      <c r="I457" s="319"/>
      <c r="J457" s="319"/>
      <c r="K457" s="319"/>
      <c r="L457" s="319">
        <f t="shared" si="26"/>
        <v>40</v>
      </c>
      <c r="M457" s="256">
        <v>5</v>
      </c>
      <c r="N457" s="319"/>
      <c r="O457" s="257"/>
      <c r="P457" s="255"/>
      <c r="Q457" s="323"/>
      <c r="R457" s="262"/>
      <c r="S457" s="262"/>
    </row>
    <row r="458" spans="1:19" s="171" customFormat="1" ht="21" thickBot="1">
      <c r="A458" s="339"/>
      <c r="B458" s="455"/>
      <c r="C458" s="456" t="s">
        <v>437</v>
      </c>
      <c r="D458" s="424">
        <f>SUM(D385:D457)</f>
        <v>112</v>
      </c>
      <c r="E458" s="343"/>
      <c r="F458" s="345"/>
      <c r="G458" s="344"/>
      <c r="H458" s="344"/>
      <c r="I458" s="344"/>
      <c r="J458" s="344"/>
      <c r="K458" s="344"/>
      <c r="L458" s="425">
        <f>SUM(L385:L457)</f>
        <v>1800</v>
      </c>
      <c r="M458" s="343"/>
      <c r="N458" s="344"/>
      <c r="O458" s="345"/>
      <c r="P458" s="346"/>
      <c r="Q458" s="347"/>
      <c r="R458" s="262"/>
      <c r="S458" s="262"/>
    </row>
    <row r="459" spans="2:19" s="171" customFormat="1" ht="20.25">
      <c r="B459" s="274"/>
      <c r="C459" s="457" t="s">
        <v>222</v>
      </c>
      <c r="D459" s="458"/>
      <c r="E459" s="256"/>
      <c r="F459" s="289"/>
      <c r="G459" s="279"/>
      <c r="H459" s="258"/>
      <c r="I459" s="258"/>
      <c r="J459" s="258"/>
      <c r="K459" s="258"/>
      <c r="L459" s="258"/>
      <c r="M459" s="258"/>
      <c r="N459" s="258"/>
      <c r="O459" s="258"/>
      <c r="P459" s="261"/>
      <c r="Q459" s="261"/>
      <c r="R459" s="262"/>
      <c r="S459" s="262"/>
    </row>
    <row r="460" spans="2:19" s="171" customFormat="1" ht="20.25">
      <c r="B460" s="359"/>
      <c r="C460" s="459" t="s">
        <v>71</v>
      </c>
      <c r="D460" s="460">
        <f>+D458</f>
        <v>112</v>
      </c>
      <c r="E460" s="256"/>
      <c r="F460" s="262"/>
      <c r="G460" s="258"/>
      <c r="H460" s="258"/>
      <c r="I460" s="258"/>
      <c r="J460" s="258"/>
      <c r="K460" s="258"/>
      <c r="L460" s="387">
        <f>+L458</f>
        <v>1800</v>
      </c>
      <c r="M460" s="273">
        <v>2.6</v>
      </c>
      <c r="N460" s="258"/>
      <c r="O460" s="262"/>
      <c r="P460" s="260"/>
      <c r="Q460" s="263"/>
      <c r="R460" s="262"/>
      <c r="S460" s="262"/>
    </row>
    <row r="461" spans="2:19" s="171" customFormat="1" ht="20.25">
      <c r="B461" s="272"/>
      <c r="C461" s="461" t="s">
        <v>223</v>
      </c>
      <c r="D461" s="462"/>
      <c r="E461" s="256"/>
      <c r="F461" s="257"/>
      <c r="G461" s="279"/>
      <c r="H461" s="258"/>
      <c r="I461" s="258"/>
      <c r="J461" s="258"/>
      <c r="K461" s="258"/>
      <c r="L461" s="258"/>
      <c r="M461" s="258"/>
      <c r="N461" s="258"/>
      <c r="O461" s="258"/>
      <c r="P461" s="261"/>
      <c r="Q461" s="261"/>
      <c r="R461" s="262"/>
      <c r="S461" s="262"/>
    </row>
    <row r="462" spans="2:19" s="171" customFormat="1" ht="20.25">
      <c r="B462" s="359"/>
      <c r="C462" s="459" t="s">
        <v>71</v>
      </c>
      <c r="D462" s="460">
        <f>+D458</f>
        <v>112</v>
      </c>
      <c r="E462" s="256"/>
      <c r="F462" s="262"/>
      <c r="G462" s="258"/>
      <c r="H462" s="258"/>
      <c r="I462" s="258"/>
      <c r="J462" s="258"/>
      <c r="K462" s="258"/>
      <c r="L462" s="387">
        <f>+L458</f>
        <v>1800</v>
      </c>
      <c r="M462" s="273">
        <v>2.6</v>
      </c>
      <c r="N462" s="258"/>
      <c r="O462" s="262"/>
      <c r="P462" s="260"/>
      <c r="Q462" s="263"/>
      <c r="R462" s="262"/>
      <c r="S462" s="262"/>
    </row>
    <row r="463" spans="2:19" s="171" customFormat="1" ht="20.25">
      <c r="B463" s="463" t="s">
        <v>310</v>
      </c>
      <c r="C463" s="464"/>
      <c r="D463" s="465"/>
      <c r="E463" s="465"/>
      <c r="F463" s="466">
        <f aca="true" t="shared" si="27" ref="F463:L463">SUM(F74:F462)</f>
        <v>357</v>
      </c>
      <c r="G463" s="466">
        <f t="shared" si="27"/>
        <v>0</v>
      </c>
      <c r="H463" s="467">
        <f t="shared" si="27"/>
        <v>0</v>
      </c>
      <c r="I463" s="467">
        <f t="shared" si="27"/>
        <v>0</v>
      </c>
      <c r="J463" s="467">
        <f t="shared" si="27"/>
        <v>4.5</v>
      </c>
      <c r="K463" s="467">
        <f t="shared" si="27"/>
        <v>3</v>
      </c>
      <c r="L463" s="467">
        <f t="shared" si="27"/>
        <v>31526.6</v>
      </c>
      <c r="M463" s="468"/>
      <c r="N463" s="590"/>
      <c r="O463" s="259"/>
      <c r="P463" s="469"/>
      <c r="Q463" s="470"/>
      <c r="R463" s="471"/>
      <c r="S463" s="471"/>
    </row>
    <row r="464" spans="2:17" s="161" customFormat="1" ht="21" thickBot="1">
      <c r="B464" s="171"/>
      <c r="C464" s="243"/>
      <c r="D464" s="250"/>
      <c r="E464" s="250"/>
      <c r="H464" s="252"/>
      <c r="I464" s="252"/>
      <c r="J464" s="252"/>
      <c r="K464" s="252"/>
      <c r="L464" s="252"/>
      <c r="M464" s="252"/>
      <c r="N464" s="252"/>
      <c r="O464" s="252"/>
      <c r="P464" s="472"/>
      <c r="Q464" s="473"/>
    </row>
    <row r="465" spans="2:19" s="161" customFormat="1" ht="15.75">
      <c r="B465" s="276"/>
      <c r="C465" s="474"/>
      <c r="D465" s="475"/>
      <c r="E465" s="475"/>
      <c r="F465" s="476"/>
      <c r="G465" s="476"/>
      <c r="H465" s="477"/>
      <c r="I465" s="477"/>
      <c r="J465" s="477"/>
      <c r="K465" s="477"/>
      <c r="L465" s="477"/>
      <c r="M465" s="477"/>
      <c r="N465" s="477"/>
      <c r="O465" s="478"/>
      <c r="P465" s="636" t="s">
        <v>224</v>
      </c>
      <c r="Q465" s="637"/>
      <c r="R465" s="479"/>
      <c r="S465" s="479"/>
    </row>
    <row r="466" spans="2:19" ht="15.75">
      <c r="B466" s="126"/>
      <c r="C466" s="87"/>
      <c r="D466" s="73"/>
      <c r="E466" s="73"/>
      <c r="F466" s="67"/>
      <c r="G466" s="67"/>
      <c r="H466" s="70"/>
      <c r="I466" s="74"/>
      <c r="J466" s="70"/>
      <c r="K466" s="70"/>
      <c r="L466" s="74"/>
      <c r="M466" s="74"/>
      <c r="N466" s="585"/>
      <c r="O466" s="70"/>
      <c r="P466" s="89"/>
      <c r="Q466" s="85"/>
      <c r="R466" s="70"/>
      <c r="S466" s="70"/>
    </row>
    <row r="467" spans="2:17" s="95" customFormat="1" ht="27.75">
      <c r="B467" s="105" t="s">
        <v>225</v>
      </c>
      <c r="C467" s="106"/>
      <c r="D467" s="107"/>
      <c r="E467" s="107"/>
      <c r="F467" s="108"/>
      <c r="G467" s="111"/>
      <c r="H467" s="109"/>
      <c r="I467" s="109"/>
      <c r="J467" s="109"/>
      <c r="K467" s="109"/>
      <c r="L467" s="109"/>
      <c r="N467" s="109"/>
      <c r="O467" s="109"/>
      <c r="P467" s="104"/>
      <c r="Q467" s="119"/>
    </row>
    <row r="468" spans="2:19" ht="16.5" thickBot="1">
      <c r="B468" s="60" t="s">
        <v>226</v>
      </c>
      <c r="C468" s="86"/>
      <c r="D468" s="71"/>
      <c r="E468" s="71"/>
      <c r="F468" s="69"/>
      <c r="G468" s="64"/>
      <c r="H468" s="65"/>
      <c r="I468" s="65"/>
      <c r="J468" s="65"/>
      <c r="K468" s="65"/>
      <c r="L468" s="65"/>
      <c r="M468" s="63"/>
      <c r="N468" s="65"/>
      <c r="O468" s="70"/>
      <c r="P468" s="86"/>
      <c r="Q468" s="90"/>
      <c r="R468" s="63"/>
      <c r="S468" s="63"/>
    </row>
    <row r="469" spans="1:19" ht="15.75">
      <c r="A469" s="127"/>
      <c r="B469" s="128"/>
      <c r="C469" s="129" t="s">
        <v>227</v>
      </c>
      <c r="D469" s="130">
        <v>10</v>
      </c>
      <c r="E469" s="131"/>
      <c r="F469" s="132">
        <v>7</v>
      </c>
      <c r="G469" s="116"/>
      <c r="H469" s="133"/>
      <c r="I469" s="133"/>
      <c r="J469" s="133"/>
      <c r="K469" s="133"/>
      <c r="L469" s="133">
        <f>2*8*10</f>
        <v>160</v>
      </c>
      <c r="M469" s="116"/>
      <c r="N469" s="133"/>
      <c r="O469" s="134"/>
      <c r="P469" s="129"/>
      <c r="Q469" s="135"/>
      <c r="R469" s="62"/>
      <c r="S469" s="62"/>
    </row>
    <row r="470" spans="1:19" ht="30.75">
      <c r="A470" s="136"/>
      <c r="B470" s="137"/>
      <c r="C470" s="138" t="s">
        <v>228</v>
      </c>
      <c r="D470" s="139">
        <v>1</v>
      </c>
      <c r="E470" s="140"/>
      <c r="F470" s="61"/>
      <c r="G470" s="141"/>
      <c r="H470" s="142"/>
      <c r="I470" s="142"/>
      <c r="J470" s="142"/>
      <c r="K470" s="142"/>
      <c r="L470" s="143">
        <f>8*M470*D470</f>
        <v>16</v>
      </c>
      <c r="M470" s="144">
        <v>2</v>
      </c>
      <c r="N470" s="143"/>
      <c r="O470" s="145"/>
      <c r="P470" s="138" t="s">
        <v>229</v>
      </c>
      <c r="Q470" s="146"/>
      <c r="R470" s="68"/>
      <c r="S470" s="68"/>
    </row>
    <row r="471" spans="1:19" ht="15.75">
      <c r="A471" s="136"/>
      <c r="B471" s="137"/>
      <c r="C471" s="138" t="s">
        <v>230</v>
      </c>
      <c r="D471" s="139"/>
      <c r="E471" s="140"/>
      <c r="F471" s="61">
        <v>42</v>
      </c>
      <c r="G471" s="141"/>
      <c r="H471" s="142"/>
      <c r="I471" s="142"/>
      <c r="J471" s="142"/>
      <c r="K471" s="142"/>
      <c r="L471" s="143"/>
      <c r="M471" s="144"/>
      <c r="N471" s="143"/>
      <c r="O471" s="145"/>
      <c r="P471" s="138"/>
      <c r="Q471" s="146"/>
      <c r="R471" s="68"/>
      <c r="S471" s="68"/>
    </row>
    <row r="472" spans="1:19" ht="15.75">
      <c r="A472" s="136"/>
      <c r="B472" s="137"/>
      <c r="C472" s="138" t="s">
        <v>231</v>
      </c>
      <c r="D472" s="139"/>
      <c r="E472" s="140"/>
      <c r="F472" s="61">
        <v>15</v>
      </c>
      <c r="G472" s="141"/>
      <c r="H472" s="142"/>
      <c r="I472" s="142"/>
      <c r="J472" s="142"/>
      <c r="K472" s="142"/>
      <c r="L472" s="143"/>
      <c r="M472" s="144"/>
      <c r="N472" s="143"/>
      <c r="O472" s="145"/>
      <c r="P472" s="138"/>
      <c r="Q472" s="146"/>
      <c r="R472" s="66"/>
      <c r="S472" s="66"/>
    </row>
    <row r="473" spans="1:19" ht="15.75">
      <c r="A473" s="136"/>
      <c r="B473" s="137"/>
      <c r="C473" s="147" t="s">
        <v>232</v>
      </c>
      <c r="D473" s="139">
        <v>5</v>
      </c>
      <c r="E473" s="140"/>
      <c r="F473" s="61"/>
      <c r="G473" s="141"/>
      <c r="H473" s="142"/>
      <c r="I473" s="142"/>
      <c r="J473" s="142"/>
      <c r="K473" s="142"/>
      <c r="L473" s="143">
        <f>8*M473*D473</f>
        <v>160</v>
      </c>
      <c r="M473" s="144">
        <v>4</v>
      </c>
      <c r="N473" s="143"/>
      <c r="O473" s="145"/>
      <c r="P473" s="138"/>
      <c r="Q473" s="146"/>
      <c r="R473" s="66"/>
      <c r="S473" s="66"/>
    </row>
    <row r="474" spans="1:19" ht="15.75">
      <c r="A474" s="136"/>
      <c r="B474" s="137"/>
      <c r="C474" s="147" t="s">
        <v>233</v>
      </c>
      <c r="D474" s="139">
        <v>12</v>
      </c>
      <c r="E474" s="140"/>
      <c r="F474" s="61"/>
      <c r="G474" s="141"/>
      <c r="H474" s="142"/>
      <c r="I474" s="142"/>
      <c r="J474" s="142"/>
      <c r="K474" s="142"/>
      <c r="L474" s="143">
        <f>8*M474*D474</f>
        <v>384</v>
      </c>
      <c r="M474" s="144">
        <v>4</v>
      </c>
      <c r="N474" s="143"/>
      <c r="O474" s="145"/>
      <c r="P474" s="138"/>
      <c r="Q474" s="146"/>
      <c r="R474" s="68"/>
      <c r="S474" s="68"/>
    </row>
    <row r="475" spans="1:19" ht="15.75">
      <c r="A475" s="136"/>
      <c r="B475" s="137"/>
      <c r="C475" s="147" t="s">
        <v>234</v>
      </c>
      <c r="D475" s="139">
        <v>6</v>
      </c>
      <c r="E475" s="140"/>
      <c r="F475" s="61"/>
      <c r="G475" s="141"/>
      <c r="H475" s="142"/>
      <c r="I475" s="142"/>
      <c r="J475" s="142"/>
      <c r="K475" s="142"/>
      <c r="L475" s="143">
        <f>8*M475*D475</f>
        <v>192</v>
      </c>
      <c r="M475" s="144">
        <v>4</v>
      </c>
      <c r="N475" s="143"/>
      <c r="O475" s="145"/>
      <c r="P475" s="138"/>
      <c r="Q475" s="146"/>
      <c r="R475" s="68"/>
      <c r="S475" s="68"/>
    </row>
    <row r="476" spans="1:19" s="77" customFormat="1" ht="16.5" thickBot="1">
      <c r="A476" s="148"/>
      <c r="B476" s="149"/>
      <c r="C476" s="150" t="s">
        <v>1</v>
      </c>
      <c r="D476" s="151"/>
      <c r="E476" s="152"/>
      <c r="F476" s="153">
        <v>12</v>
      </c>
      <c r="G476" s="154"/>
      <c r="H476" s="155"/>
      <c r="I476" s="155"/>
      <c r="J476" s="155"/>
      <c r="K476" s="155"/>
      <c r="L476" s="156"/>
      <c r="M476" s="157"/>
      <c r="N476" s="156"/>
      <c r="O476" s="158"/>
      <c r="P476" s="159"/>
      <c r="Q476" s="160"/>
      <c r="R476" s="66"/>
      <c r="S476" s="66"/>
    </row>
    <row r="477" spans="1:19" ht="15.75">
      <c r="A477" s="161"/>
      <c r="B477" s="162"/>
      <c r="C477" s="163" t="s">
        <v>368</v>
      </c>
      <c r="D477" s="164"/>
      <c r="E477" s="165"/>
      <c r="F477" s="166"/>
      <c r="G477" s="167"/>
      <c r="H477" s="167"/>
      <c r="I477" s="167"/>
      <c r="J477" s="167"/>
      <c r="K477" s="167"/>
      <c r="L477" s="167"/>
      <c r="M477" s="168"/>
      <c r="N477" s="167"/>
      <c r="O477" s="166"/>
      <c r="P477" s="169"/>
      <c r="Q477" s="170"/>
      <c r="R477" s="66"/>
      <c r="S477" s="66"/>
    </row>
    <row r="478" spans="1:19" s="9" customFormat="1" ht="15.75">
      <c r="A478" s="171"/>
      <c r="B478" s="162">
        <v>1</v>
      </c>
      <c r="C478" s="172" t="s">
        <v>73</v>
      </c>
      <c r="D478" s="173"/>
      <c r="E478" s="144"/>
      <c r="F478" s="174"/>
      <c r="G478" s="175"/>
      <c r="H478" s="175"/>
      <c r="I478" s="175"/>
      <c r="J478" s="175"/>
      <c r="K478" s="175"/>
      <c r="L478" s="175"/>
      <c r="M478" s="176"/>
      <c r="N478" s="175"/>
      <c r="O478" s="174"/>
      <c r="P478" s="177"/>
      <c r="Q478" s="170"/>
      <c r="R478" s="62"/>
      <c r="S478" s="62"/>
    </row>
    <row r="479" spans="1:19" s="9" customFormat="1" ht="25.5">
      <c r="A479" s="171"/>
      <c r="B479" s="162">
        <f>B478+0.01</f>
        <v>1.01</v>
      </c>
      <c r="C479" s="178" t="s">
        <v>74</v>
      </c>
      <c r="D479" s="173">
        <v>2</v>
      </c>
      <c r="E479" s="144"/>
      <c r="F479" s="174"/>
      <c r="G479" s="175"/>
      <c r="H479" s="175"/>
      <c r="I479" s="175"/>
      <c r="J479" s="175"/>
      <c r="K479" s="175"/>
      <c r="L479" s="175">
        <f>8*M479*D479</f>
        <v>40</v>
      </c>
      <c r="M479" s="176">
        <v>2.5</v>
      </c>
      <c r="N479" s="175"/>
      <c r="O479" s="174"/>
      <c r="P479" s="177"/>
      <c r="Q479" s="170"/>
      <c r="R479" s="62"/>
      <c r="S479" s="62"/>
    </row>
    <row r="480" spans="1:19" s="9" customFormat="1" ht="47.25">
      <c r="A480" s="171"/>
      <c r="B480" s="576">
        <f>B479+0.01</f>
        <v>1.02</v>
      </c>
      <c r="C480" s="577" t="s">
        <v>28</v>
      </c>
      <c r="D480" s="578">
        <v>0</v>
      </c>
      <c r="E480" s="579"/>
      <c r="F480" s="580"/>
      <c r="G480" s="581"/>
      <c r="H480" s="581"/>
      <c r="I480" s="581"/>
      <c r="J480" s="581"/>
      <c r="K480" s="581"/>
      <c r="L480" s="581">
        <f>8*M480*D480</f>
        <v>0</v>
      </c>
      <c r="M480" s="582">
        <v>2.5</v>
      </c>
      <c r="N480" s="581"/>
      <c r="O480" s="580"/>
      <c r="P480" s="583" t="s">
        <v>27</v>
      </c>
      <c r="Q480" s="170"/>
      <c r="R480" s="62"/>
      <c r="S480" s="62"/>
    </row>
    <row r="481" spans="1:19" s="9" customFormat="1" ht="15.75">
      <c r="A481" s="171"/>
      <c r="B481" s="584">
        <f>B480+0.01</f>
        <v>1.03</v>
      </c>
      <c r="C481" s="577" t="s">
        <v>75</v>
      </c>
      <c r="D481" s="578">
        <v>0</v>
      </c>
      <c r="E481" s="579"/>
      <c r="F481" s="580"/>
      <c r="G481" s="581"/>
      <c r="H481" s="581"/>
      <c r="I481" s="581"/>
      <c r="J481" s="581"/>
      <c r="K481" s="581"/>
      <c r="L481" s="581">
        <f>8*M481*D481</f>
        <v>0</v>
      </c>
      <c r="M481" s="582">
        <v>2.5</v>
      </c>
      <c r="N481" s="581"/>
      <c r="O481" s="580"/>
      <c r="P481" s="583" t="s">
        <v>334</v>
      </c>
      <c r="Q481" s="170"/>
      <c r="R481" s="62"/>
      <c r="S481" s="62"/>
    </row>
    <row r="482" spans="1:19" s="9" customFormat="1" ht="15.75">
      <c r="A482" s="171"/>
      <c r="B482" s="162">
        <v>2</v>
      </c>
      <c r="C482" s="172" t="s">
        <v>148</v>
      </c>
      <c r="D482" s="173"/>
      <c r="E482" s="144"/>
      <c r="F482" s="174"/>
      <c r="G482" s="175"/>
      <c r="H482" s="175"/>
      <c r="I482" s="175"/>
      <c r="J482" s="175"/>
      <c r="K482" s="175"/>
      <c r="L482" s="175"/>
      <c r="M482" s="176"/>
      <c r="N482" s="175"/>
      <c r="O482" s="174"/>
      <c r="P482" s="177"/>
      <c r="Q482" s="170"/>
      <c r="R482" s="62"/>
      <c r="S482" s="62"/>
    </row>
    <row r="483" spans="1:19" s="9" customFormat="1" ht="15.75">
      <c r="A483" s="171"/>
      <c r="B483" s="181">
        <f>B482+0.01</f>
        <v>2.01</v>
      </c>
      <c r="C483" s="182" t="s">
        <v>29</v>
      </c>
      <c r="D483" s="173">
        <v>2</v>
      </c>
      <c r="E483" s="144"/>
      <c r="F483" s="174"/>
      <c r="G483" s="175"/>
      <c r="H483" s="175"/>
      <c r="I483" s="175"/>
      <c r="J483" s="175"/>
      <c r="K483" s="175"/>
      <c r="L483" s="175">
        <f>8*M483*D483</f>
        <v>40</v>
      </c>
      <c r="M483" s="176">
        <v>2.5</v>
      </c>
      <c r="N483" s="175"/>
      <c r="O483" s="174"/>
      <c r="P483" s="177"/>
      <c r="Q483" s="170"/>
      <c r="R483" s="62"/>
      <c r="S483" s="62"/>
    </row>
    <row r="484" spans="1:19" s="9" customFormat="1" ht="26.25">
      <c r="A484" s="171"/>
      <c r="B484" s="181">
        <f>B483+0.01</f>
        <v>2.0199999999999996</v>
      </c>
      <c r="C484" s="183" t="s">
        <v>30</v>
      </c>
      <c r="D484" s="173">
        <v>2</v>
      </c>
      <c r="E484" s="144"/>
      <c r="F484" s="174"/>
      <c r="G484" s="175"/>
      <c r="H484" s="175"/>
      <c r="I484" s="175"/>
      <c r="J484" s="175"/>
      <c r="K484" s="175"/>
      <c r="L484" s="175">
        <f>8*M484*D484</f>
        <v>40</v>
      </c>
      <c r="M484" s="176">
        <v>2.5</v>
      </c>
      <c r="N484" s="175"/>
      <c r="O484" s="174"/>
      <c r="P484" s="177"/>
      <c r="Q484" s="170"/>
      <c r="R484" s="62"/>
      <c r="S484" s="62"/>
    </row>
    <row r="485" spans="1:19" s="9" customFormat="1" ht="15.75">
      <c r="A485" s="171"/>
      <c r="B485" s="181">
        <f>B484+0.01</f>
        <v>2.0299999999999994</v>
      </c>
      <c r="C485" s="183" t="s">
        <v>31</v>
      </c>
      <c r="D485" s="173">
        <v>4</v>
      </c>
      <c r="E485" s="144"/>
      <c r="F485" s="174"/>
      <c r="G485" s="175"/>
      <c r="H485" s="175"/>
      <c r="I485" s="175"/>
      <c r="J485" s="175"/>
      <c r="K485" s="175"/>
      <c r="L485" s="175">
        <f>8*M485*D485</f>
        <v>80</v>
      </c>
      <c r="M485" s="176">
        <v>2.5</v>
      </c>
      <c r="N485" s="175"/>
      <c r="O485" s="174"/>
      <c r="P485" s="177"/>
      <c r="Q485" s="170"/>
      <c r="R485" s="62"/>
      <c r="S485" s="62"/>
    </row>
    <row r="486" spans="1:19" s="9" customFormat="1" ht="15.75">
      <c r="A486" s="171"/>
      <c r="B486" s="181">
        <f>B485+0.01</f>
        <v>2.039999999999999</v>
      </c>
      <c r="C486" s="183" t="s">
        <v>32</v>
      </c>
      <c r="D486" s="173">
        <v>3</v>
      </c>
      <c r="E486" s="144"/>
      <c r="F486" s="174"/>
      <c r="G486" s="175"/>
      <c r="H486" s="175"/>
      <c r="I486" s="175"/>
      <c r="J486" s="175"/>
      <c r="K486" s="175"/>
      <c r="L486" s="175">
        <f>8*M486*D486</f>
        <v>60</v>
      </c>
      <c r="M486" s="176">
        <v>2.5</v>
      </c>
      <c r="N486" s="175"/>
      <c r="O486" s="174"/>
      <c r="P486" s="177"/>
      <c r="Q486" s="170"/>
      <c r="R486" s="62"/>
      <c r="S486" s="62"/>
    </row>
    <row r="487" spans="1:19" s="9" customFormat="1" ht="15.75">
      <c r="A487" s="171"/>
      <c r="B487" s="162">
        <v>3</v>
      </c>
      <c r="C487" s="184" t="s">
        <v>33</v>
      </c>
      <c r="D487" s="173"/>
      <c r="E487" s="144"/>
      <c r="F487" s="174"/>
      <c r="G487" s="175"/>
      <c r="H487" s="175"/>
      <c r="I487" s="175"/>
      <c r="J487" s="175"/>
      <c r="K487" s="175"/>
      <c r="L487" s="175"/>
      <c r="M487" s="176"/>
      <c r="N487" s="175"/>
      <c r="O487" s="174"/>
      <c r="P487" s="177"/>
      <c r="Q487" s="170"/>
      <c r="R487" s="62"/>
      <c r="S487" s="62"/>
    </row>
    <row r="488" spans="1:19" ht="25.5">
      <c r="A488" s="161"/>
      <c r="B488" s="181">
        <f>B487+0.01</f>
        <v>3.01</v>
      </c>
      <c r="C488" s="185" t="s">
        <v>34</v>
      </c>
      <c r="D488" s="186">
        <v>2</v>
      </c>
      <c r="E488" s="165"/>
      <c r="F488" s="166"/>
      <c r="G488" s="167"/>
      <c r="H488" s="167"/>
      <c r="I488" s="167"/>
      <c r="J488" s="167"/>
      <c r="K488" s="167"/>
      <c r="L488" s="167">
        <f>8*M488*D488</f>
        <v>40</v>
      </c>
      <c r="M488" s="168">
        <v>2.5</v>
      </c>
      <c r="N488" s="167"/>
      <c r="O488" s="166"/>
      <c r="P488" s="169"/>
      <c r="Q488" s="170"/>
      <c r="R488" s="66"/>
      <c r="S488" s="66"/>
    </row>
    <row r="489" spans="1:19" ht="38.25">
      <c r="A489" s="161"/>
      <c r="B489" s="181">
        <f>B488+0.01</f>
        <v>3.0199999999999996</v>
      </c>
      <c r="C489" s="185" t="s">
        <v>35</v>
      </c>
      <c r="D489" s="186">
        <v>30</v>
      </c>
      <c r="E489" s="165"/>
      <c r="F489" s="166"/>
      <c r="G489" s="167"/>
      <c r="H489" s="167"/>
      <c r="I489" s="167"/>
      <c r="J489" s="167"/>
      <c r="K489" s="167"/>
      <c r="L489" s="167">
        <f>8*M489*D489</f>
        <v>600</v>
      </c>
      <c r="M489" s="168">
        <v>2.5</v>
      </c>
      <c r="N489" s="167"/>
      <c r="O489" s="166"/>
      <c r="P489" s="169"/>
      <c r="Q489" s="170"/>
      <c r="R489" s="66"/>
      <c r="S489" s="66"/>
    </row>
    <row r="490" spans="1:19" ht="31.5">
      <c r="A490" s="161"/>
      <c r="B490" s="181">
        <f>B489+0.01</f>
        <v>3.0299999999999994</v>
      </c>
      <c r="C490" s="185" t="s">
        <v>52</v>
      </c>
      <c r="D490" s="186">
        <v>30</v>
      </c>
      <c r="E490" s="165"/>
      <c r="F490" s="166"/>
      <c r="G490" s="167"/>
      <c r="H490" s="167"/>
      <c r="I490" s="167"/>
      <c r="J490" s="167"/>
      <c r="K490" s="167"/>
      <c r="L490" s="167">
        <f>8*M490*D490</f>
        <v>600</v>
      </c>
      <c r="M490" s="168">
        <v>2.5</v>
      </c>
      <c r="N490" s="167"/>
      <c r="O490" s="166"/>
      <c r="P490" s="169" t="s">
        <v>51</v>
      </c>
      <c r="Q490" s="170"/>
      <c r="R490" s="66"/>
      <c r="S490" s="66"/>
    </row>
    <row r="491" spans="1:19" s="9" customFormat="1" ht="15.75">
      <c r="A491" s="171"/>
      <c r="B491" s="162">
        <v>4</v>
      </c>
      <c r="C491" s="184" t="s">
        <v>36</v>
      </c>
      <c r="D491" s="173"/>
      <c r="E491" s="144"/>
      <c r="F491" s="174"/>
      <c r="G491" s="175"/>
      <c r="H491" s="175"/>
      <c r="I491" s="175"/>
      <c r="J491" s="175"/>
      <c r="K491" s="175"/>
      <c r="L491" s="175"/>
      <c r="M491" s="176"/>
      <c r="N491" s="175"/>
      <c r="O491" s="174"/>
      <c r="P491" s="177"/>
      <c r="Q491" s="170"/>
      <c r="R491" s="62"/>
      <c r="S491" s="62"/>
    </row>
    <row r="492" spans="1:19" ht="15.75">
      <c r="A492" s="161"/>
      <c r="B492" s="181">
        <f>B491+0.01</f>
        <v>4.01</v>
      </c>
      <c r="C492" s="185" t="s">
        <v>37</v>
      </c>
      <c r="D492" s="186">
        <v>16</v>
      </c>
      <c r="E492" s="165"/>
      <c r="F492" s="166"/>
      <c r="G492" s="167"/>
      <c r="H492" s="167"/>
      <c r="I492" s="167"/>
      <c r="J492" s="167"/>
      <c r="K492" s="167"/>
      <c r="L492" s="167">
        <f>8*M492*D492</f>
        <v>320</v>
      </c>
      <c r="M492" s="168">
        <v>2.5</v>
      </c>
      <c r="N492" s="167"/>
      <c r="O492" s="166"/>
      <c r="P492" s="169"/>
      <c r="Q492" s="170"/>
      <c r="R492" s="66"/>
      <c r="S492" s="66"/>
    </row>
    <row r="493" spans="1:19" s="9" customFormat="1" ht="15.75">
      <c r="A493" s="171"/>
      <c r="B493" s="187">
        <v>5</v>
      </c>
      <c r="C493" s="184" t="s">
        <v>38</v>
      </c>
      <c r="D493" s="173"/>
      <c r="E493" s="144"/>
      <c r="F493" s="174"/>
      <c r="G493" s="175"/>
      <c r="H493" s="175"/>
      <c r="I493" s="175"/>
      <c r="J493" s="175"/>
      <c r="K493" s="175"/>
      <c r="L493" s="175"/>
      <c r="M493" s="176"/>
      <c r="N493" s="175"/>
      <c r="O493" s="174"/>
      <c r="P493" s="177"/>
      <c r="Q493" s="170"/>
      <c r="R493" s="62"/>
      <c r="S493" s="62"/>
    </row>
    <row r="494" spans="1:19" s="9" customFormat="1" ht="25.5">
      <c r="A494" s="171"/>
      <c r="B494" s="188">
        <f>B493+0.01</f>
        <v>5.01</v>
      </c>
      <c r="C494" s="178" t="s">
        <v>39</v>
      </c>
      <c r="D494" s="173"/>
      <c r="E494" s="144"/>
      <c r="F494" s="174"/>
      <c r="G494" s="175"/>
      <c r="H494" s="175"/>
      <c r="I494" s="175"/>
      <c r="J494" s="175"/>
      <c r="K494" s="175"/>
      <c r="L494" s="175"/>
      <c r="M494" s="176"/>
      <c r="N494" s="175"/>
      <c r="O494" s="174"/>
      <c r="P494" s="177" t="s">
        <v>369</v>
      </c>
      <c r="Q494" s="170"/>
      <c r="R494" s="62"/>
      <c r="S494" s="62"/>
    </row>
    <row r="495" spans="1:19" ht="25.5">
      <c r="A495" s="161"/>
      <c r="B495" s="188">
        <f>B494+0.01</f>
        <v>5.02</v>
      </c>
      <c r="C495" s="185" t="s">
        <v>40</v>
      </c>
      <c r="D495" s="186">
        <v>12</v>
      </c>
      <c r="E495" s="165"/>
      <c r="F495" s="166"/>
      <c r="G495" s="167"/>
      <c r="H495" s="167"/>
      <c r="I495" s="167"/>
      <c r="J495" s="167"/>
      <c r="K495" s="167"/>
      <c r="L495" s="167">
        <f>8*M495*D495</f>
        <v>240</v>
      </c>
      <c r="M495" s="168">
        <v>2.5</v>
      </c>
      <c r="N495" s="167"/>
      <c r="O495" s="166"/>
      <c r="P495" s="169"/>
      <c r="Q495" s="170"/>
      <c r="R495" s="66"/>
      <c r="S495" s="66"/>
    </row>
    <row r="496" spans="1:19" ht="15.75">
      <c r="A496" s="161"/>
      <c r="B496" s="189">
        <f>B495+0.01</f>
        <v>5.029999999999999</v>
      </c>
      <c r="C496" s="185" t="s">
        <v>41</v>
      </c>
      <c r="D496" s="186">
        <v>3</v>
      </c>
      <c r="E496" s="165"/>
      <c r="F496" s="166"/>
      <c r="G496" s="167"/>
      <c r="H496" s="167"/>
      <c r="I496" s="167"/>
      <c r="J496" s="167"/>
      <c r="K496" s="167"/>
      <c r="L496" s="167">
        <f>8*M496*D496</f>
        <v>60</v>
      </c>
      <c r="M496" s="168">
        <v>2.5</v>
      </c>
      <c r="N496" s="167"/>
      <c r="O496" s="166"/>
      <c r="P496" s="169"/>
      <c r="Q496" s="170"/>
      <c r="R496" s="66"/>
      <c r="S496" s="66"/>
    </row>
    <row r="497" spans="1:19" s="9" customFormat="1" ht="15.75">
      <c r="A497" s="171"/>
      <c r="B497" s="162">
        <v>6</v>
      </c>
      <c r="C497" s="184" t="s">
        <v>42</v>
      </c>
      <c r="D497" s="173"/>
      <c r="E497" s="144"/>
      <c r="F497" s="174"/>
      <c r="G497" s="175"/>
      <c r="H497" s="175"/>
      <c r="I497" s="175"/>
      <c r="J497" s="175"/>
      <c r="K497" s="175"/>
      <c r="L497" s="175"/>
      <c r="M497" s="176"/>
      <c r="N497" s="175"/>
      <c r="O497" s="174"/>
      <c r="P497" s="177"/>
      <c r="Q497" s="170"/>
      <c r="R497" s="62"/>
      <c r="S497" s="62"/>
    </row>
    <row r="498" spans="1:19" s="9" customFormat="1" ht="25.5">
      <c r="A498" s="171"/>
      <c r="B498" s="162">
        <f aca="true" t="shared" si="28" ref="B498:B507">B497+0.01</f>
        <v>6.01</v>
      </c>
      <c r="C498" s="178" t="s">
        <v>43</v>
      </c>
      <c r="D498" s="173">
        <v>2</v>
      </c>
      <c r="E498" s="144"/>
      <c r="F498" s="174"/>
      <c r="G498" s="175"/>
      <c r="H498" s="175"/>
      <c r="I498" s="175"/>
      <c r="J498" s="175"/>
      <c r="K498" s="175"/>
      <c r="L498" s="175">
        <f aca="true" t="shared" si="29" ref="L498:L507">8*M498*D498</f>
        <v>40</v>
      </c>
      <c r="M498" s="176">
        <v>2.5</v>
      </c>
      <c r="N498" s="175"/>
      <c r="O498" s="174"/>
      <c r="P498" s="177"/>
      <c r="Q498" s="170"/>
      <c r="R498" s="62"/>
      <c r="S498" s="62"/>
    </row>
    <row r="499" spans="1:19" s="9" customFormat="1" ht="25.5">
      <c r="A499" s="171"/>
      <c r="B499" s="162">
        <f t="shared" si="28"/>
        <v>6.02</v>
      </c>
      <c r="C499" s="179" t="s">
        <v>44</v>
      </c>
      <c r="D499" s="173">
        <v>1</v>
      </c>
      <c r="E499" s="144"/>
      <c r="F499" s="174"/>
      <c r="G499" s="175"/>
      <c r="H499" s="175"/>
      <c r="I499" s="175"/>
      <c r="J499" s="175"/>
      <c r="K499" s="175"/>
      <c r="L499" s="175">
        <f t="shared" si="29"/>
        <v>20</v>
      </c>
      <c r="M499" s="176">
        <v>2.5</v>
      </c>
      <c r="N499" s="175"/>
      <c r="O499" s="174"/>
      <c r="P499" s="177"/>
      <c r="Q499" s="170"/>
      <c r="R499" s="62"/>
      <c r="S499" s="62"/>
    </row>
    <row r="500" spans="1:19" s="9" customFormat="1" ht="25.5">
      <c r="A500" s="171"/>
      <c r="B500" s="162">
        <f t="shared" si="28"/>
        <v>6.029999999999999</v>
      </c>
      <c r="C500" s="178" t="s">
        <v>45</v>
      </c>
      <c r="D500" s="173">
        <v>0</v>
      </c>
      <c r="E500" s="144"/>
      <c r="F500" s="174"/>
      <c r="G500" s="175"/>
      <c r="H500" s="175"/>
      <c r="I500" s="175"/>
      <c r="J500" s="175"/>
      <c r="K500" s="175"/>
      <c r="L500" s="175">
        <f t="shared" si="29"/>
        <v>0</v>
      </c>
      <c r="M500" s="176">
        <v>2.5</v>
      </c>
      <c r="N500" s="175"/>
      <c r="O500" s="174"/>
      <c r="P500" s="177"/>
      <c r="Q500" s="170"/>
      <c r="R500" s="62"/>
      <c r="S500" s="62"/>
    </row>
    <row r="501" spans="1:19" s="9" customFormat="1" ht="25.5">
      <c r="A501" s="171"/>
      <c r="B501" s="162">
        <f t="shared" si="28"/>
        <v>6.039999999999999</v>
      </c>
      <c r="C501" s="179" t="s">
        <v>46</v>
      </c>
      <c r="D501" s="173">
        <v>2</v>
      </c>
      <c r="E501" s="144"/>
      <c r="F501" s="174"/>
      <c r="G501" s="175"/>
      <c r="H501" s="175"/>
      <c r="I501" s="175"/>
      <c r="J501" s="175"/>
      <c r="K501" s="175"/>
      <c r="L501" s="175">
        <f t="shared" si="29"/>
        <v>40</v>
      </c>
      <c r="M501" s="176">
        <v>2.5</v>
      </c>
      <c r="N501" s="175"/>
      <c r="O501" s="174"/>
      <c r="P501" s="177"/>
      <c r="Q501" s="170"/>
      <c r="R501" s="62"/>
      <c r="S501" s="62"/>
    </row>
    <row r="502" spans="1:19" s="9" customFormat="1" ht="25.5">
      <c r="A502" s="171"/>
      <c r="B502" s="162">
        <f t="shared" si="28"/>
        <v>6.049999999999999</v>
      </c>
      <c r="C502" s="178" t="s">
        <v>47</v>
      </c>
      <c r="D502" s="173">
        <v>1</v>
      </c>
      <c r="E502" s="144"/>
      <c r="F502" s="174"/>
      <c r="G502" s="175"/>
      <c r="H502" s="175"/>
      <c r="I502" s="175"/>
      <c r="J502" s="175"/>
      <c r="K502" s="175"/>
      <c r="L502" s="175">
        <f t="shared" si="29"/>
        <v>20</v>
      </c>
      <c r="M502" s="176">
        <v>2.5</v>
      </c>
      <c r="N502" s="175"/>
      <c r="O502" s="174"/>
      <c r="P502" s="177"/>
      <c r="Q502" s="170"/>
      <c r="R502" s="62"/>
      <c r="S502" s="62"/>
    </row>
    <row r="503" spans="1:19" s="9" customFormat="1" ht="15.75">
      <c r="A503" s="171"/>
      <c r="B503" s="162">
        <f t="shared" si="28"/>
        <v>6.059999999999999</v>
      </c>
      <c r="C503" s="179" t="s">
        <v>48</v>
      </c>
      <c r="D503" s="173">
        <v>2</v>
      </c>
      <c r="E503" s="144"/>
      <c r="F503" s="174"/>
      <c r="G503" s="175"/>
      <c r="H503" s="175"/>
      <c r="I503" s="175"/>
      <c r="J503" s="175"/>
      <c r="K503" s="175"/>
      <c r="L503" s="175">
        <f t="shared" si="29"/>
        <v>40</v>
      </c>
      <c r="M503" s="176">
        <v>2.5</v>
      </c>
      <c r="N503" s="175"/>
      <c r="O503" s="174"/>
      <c r="P503" s="177"/>
      <c r="Q503" s="170"/>
      <c r="R503" s="62"/>
      <c r="S503" s="62"/>
    </row>
    <row r="504" spans="1:19" s="9" customFormat="1" ht="25.5">
      <c r="A504" s="171"/>
      <c r="B504" s="162">
        <f t="shared" si="28"/>
        <v>6.0699999999999985</v>
      </c>
      <c r="C504" s="178" t="s">
        <v>372</v>
      </c>
      <c r="D504" s="173">
        <v>1</v>
      </c>
      <c r="E504" s="144"/>
      <c r="F504" s="174"/>
      <c r="G504" s="175"/>
      <c r="H504" s="175"/>
      <c r="I504" s="175"/>
      <c r="J504" s="175"/>
      <c r="K504" s="175"/>
      <c r="L504" s="175">
        <f t="shared" si="29"/>
        <v>20</v>
      </c>
      <c r="M504" s="176">
        <v>2.5</v>
      </c>
      <c r="N504" s="175"/>
      <c r="O504" s="174"/>
      <c r="P504" s="177"/>
      <c r="Q504" s="170"/>
      <c r="R504" s="62"/>
      <c r="S504" s="62"/>
    </row>
    <row r="505" spans="1:19" s="9" customFormat="1" ht="25.5">
      <c r="A505" s="171"/>
      <c r="B505" s="162">
        <f t="shared" si="28"/>
        <v>6.079999999999998</v>
      </c>
      <c r="C505" s="190" t="s">
        <v>373</v>
      </c>
      <c r="D505" s="173">
        <v>3</v>
      </c>
      <c r="E505" s="144"/>
      <c r="F505" s="174"/>
      <c r="G505" s="175"/>
      <c r="H505" s="175"/>
      <c r="I505" s="175"/>
      <c r="J505" s="175"/>
      <c r="K505" s="175"/>
      <c r="L505" s="175">
        <f t="shared" si="29"/>
        <v>60</v>
      </c>
      <c r="M505" s="176">
        <v>2.5</v>
      </c>
      <c r="N505" s="175"/>
      <c r="O505" s="174"/>
      <c r="P505" s="177"/>
      <c r="Q505" s="170"/>
      <c r="R505" s="62"/>
      <c r="S505" s="62"/>
    </row>
    <row r="506" spans="1:19" s="9" customFormat="1" ht="15.75">
      <c r="A506" s="171"/>
      <c r="B506" s="162">
        <f t="shared" si="28"/>
        <v>6.089999999999998</v>
      </c>
      <c r="C506" s="178" t="s">
        <v>374</v>
      </c>
      <c r="D506" s="173">
        <v>0</v>
      </c>
      <c r="E506" s="144"/>
      <c r="F506" s="174"/>
      <c r="G506" s="175"/>
      <c r="H506" s="175"/>
      <c r="I506" s="175"/>
      <c r="J506" s="175"/>
      <c r="K506" s="175"/>
      <c r="L506" s="175">
        <f t="shared" si="29"/>
        <v>0</v>
      </c>
      <c r="M506" s="176">
        <v>2.5</v>
      </c>
      <c r="N506" s="175"/>
      <c r="O506" s="174"/>
      <c r="P506" s="177"/>
      <c r="Q506" s="170"/>
      <c r="R506" s="62"/>
      <c r="S506" s="62"/>
    </row>
    <row r="507" spans="1:19" s="9" customFormat="1" ht="25.5">
      <c r="A507" s="171"/>
      <c r="B507" s="162">
        <f t="shared" si="28"/>
        <v>6.099999999999998</v>
      </c>
      <c r="C507" s="190" t="s">
        <v>375</v>
      </c>
      <c r="D507" s="173">
        <v>1</v>
      </c>
      <c r="E507" s="144"/>
      <c r="F507" s="174"/>
      <c r="G507" s="175"/>
      <c r="H507" s="175"/>
      <c r="I507" s="175"/>
      <c r="J507" s="175"/>
      <c r="K507" s="175"/>
      <c r="L507" s="175">
        <f t="shared" si="29"/>
        <v>20</v>
      </c>
      <c r="M507" s="176">
        <v>2.5</v>
      </c>
      <c r="N507" s="175"/>
      <c r="O507" s="174"/>
      <c r="P507" s="177"/>
      <c r="Q507" s="170"/>
      <c r="R507" s="62"/>
      <c r="S507" s="62"/>
    </row>
    <row r="508" spans="1:19" s="9" customFormat="1" ht="15.75">
      <c r="A508" s="171"/>
      <c r="B508" s="162">
        <v>7</v>
      </c>
      <c r="C508" s="191" t="s">
        <v>376</v>
      </c>
      <c r="D508" s="173"/>
      <c r="E508" s="144"/>
      <c r="F508" s="174"/>
      <c r="G508" s="175"/>
      <c r="H508" s="175"/>
      <c r="I508" s="175"/>
      <c r="J508" s="175"/>
      <c r="K508" s="175"/>
      <c r="L508" s="175"/>
      <c r="M508" s="176"/>
      <c r="N508" s="175"/>
      <c r="O508" s="174"/>
      <c r="P508" s="177"/>
      <c r="Q508" s="170"/>
      <c r="R508" s="62"/>
      <c r="S508" s="62"/>
    </row>
    <row r="509" spans="1:19" s="9" customFormat="1" ht="25.5">
      <c r="A509" s="171"/>
      <c r="B509" s="180">
        <f>B508+0.01</f>
        <v>7.01</v>
      </c>
      <c r="C509" s="190" t="s">
        <v>377</v>
      </c>
      <c r="D509" s="173">
        <f>SUM(D498:D508)</f>
        <v>13</v>
      </c>
      <c r="E509" s="144"/>
      <c r="F509" s="174"/>
      <c r="G509" s="175"/>
      <c r="H509" s="175"/>
      <c r="I509" s="175"/>
      <c r="J509" s="175"/>
      <c r="K509" s="175"/>
      <c r="L509" s="175">
        <f>8*M509*D509</f>
        <v>260</v>
      </c>
      <c r="M509" s="176">
        <v>2.5</v>
      </c>
      <c r="N509" s="175"/>
      <c r="O509" s="174"/>
      <c r="P509" s="177"/>
      <c r="Q509" s="170"/>
      <c r="R509" s="62"/>
      <c r="S509" s="62"/>
    </row>
    <row r="510" spans="1:19" s="9" customFormat="1" ht="15.75">
      <c r="A510" s="171"/>
      <c r="B510" s="162">
        <v>8</v>
      </c>
      <c r="C510" s="192" t="s">
        <v>378</v>
      </c>
      <c r="D510" s="173"/>
      <c r="E510" s="144"/>
      <c r="F510" s="174"/>
      <c r="G510" s="175"/>
      <c r="H510" s="175"/>
      <c r="I510" s="175"/>
      <c r="J510" s="175"/>
      <c r="K510" s="175"/>
      <c r="L510" s="175"/>
      <c r="M510" s="176"/>
      <c r="N510" s="175"/>
      <c r="O510" s="174"/>
      <c r="P510" s="177"/>
      <c r="Q510" s="170"/>
      <c r="R510" s="62"/>
      <c r="S510" s="62"/>
    </row>
    <row r="511" spans="1:19" s="9" customFormat="1" ht="25.5">
      <c r="A511" s="171"/>
      <c r="B511" s="162">
        <f>B510+0.01</f>
        <v>8.01</v>
      </c>
      <c r="C511" s="193" t="s">
        <v>379</v>
      </c>
      <c r="D511" s="173">
        <v>5</v>
      </c>
      <c r="E511" s="144"/>
      <c r="F511" s="174"/>
      <c r="G511" s="175"/>
      <c r="H511" s="175"/>
      <c r="I511" s="175"/>
      <c r="J511" s="175"/>
      <c r="K511" s="175"/>
      <c r="L511" s="175">
        <f>8*M511*D511</f>
        <v>100</v>
      </c>
      <c r="M511" s="176">
        <v>2.5</v>
      </c>
      <c r="N511" s="175"/>
      <c r="O511" s="174"/>
      <c r="P511" s="177"/>
      <c r="Q511" s="170"/>
      <c r="R511" s="62"/>
      <c r="S511" s="62"/>
    </row>
    <row r="512" spans="1:19" s="9" customFormat="1" ht="15.75">
      <c r="A512" s="171"/>
      <c r="B512" s="187">
        <v>9</v>
      </c>
      <c r="C512" s="194" t="s">
        <v>380</v>
      </c>
      <c r="D512" s="173"/>
      <c r="E512" s="144"/>
      <c r="F512" s="174"/>
      <c r="G512" s="175"/>
      <c r="H512" s="175"/>
      <c r="I512" s="175"/>
      <c r="J512" s="175"/>
      <c r="K512" s="175"/>
      <c r="L512" s="175"/>
      <c r="M512" s="176"/>
      <c r="N512" s="175"/>
      <c r="O512" s="174"/>
      <c r="P512" s="177"/>
      <c r="Q512" s="170"/>
      <c r="R512" s="62"/>
      <c r="S512" s="62"/>
    </row>
    <row r="513" spans="1:19" s="9" customFormat="1" ht="25.5">
      <c r="A513" s="171"/>
      <c r="B513" s="162">
        <f>B512+0.01</f>
        <v>9.01</v>
      </c>
      <c r="C513" s="195" t="s">
        <v>381</v>
      </c>
      <c r="D513" s="173">
        <v>2</v>
      </c>
      <c r="E513" s="144"/>
      <c r="F513" s="174"/>
      <c r="G513" s="175"/>
      <c r="H513" s="175"/>
      <c r="I513" s="175"/>
      <c r="J513" s="175"/>
      <c r="K513" s="175"/>
      <c r="L513" s="175">
        <f>8*M513*D513</f>
        <v>40</v>
      </c>
      <c r="M513" s="176">
        <v>2.5</v>
      </c>
      <c r="N513" s="175"/>
      <c r="O513" s="174"/>
      <c r="P513" s="177"/>
      <c r="Q513" s="170"/>
      <c r="R513" s="62"/>
      <c r="S513" s="62"/>
    </row>
    <row r="514" spans="1:19" s="9" customFormat="1" ht="15.75">
      <c r="A514" s="171"/>
      <c r="B514" s="180">
        <f>B513+0.01</f>
        <v>9.02</v>
      </c>
      <c r="C514" s="196" t="s">
        <v>382</v>
      </c>
      <c r="D514" s="173">
        <v>4</v>
      </c>
      <c r="E514" s="144"/>
      <c r="F514" s="174"/>
      <c r="G514" s="175"/>
      <c r="H514" s="175"/>
      <c r="I514" s="175"/>
      <c r="J514" s="175"/>
      <c r="K514" s="175"/>
      <c r="L514" s="175">
        <f>8*M514*D514</f>
        <v>80</v>
      </c>
      <c r="M514" s="176">
        <v>2.5</v>
      </c>
      <c r="N514" s="175"/>
      <c r="O514" s="174"/>
      <c r="P514" s="177"/>
      <c r="Q514" s="170"/>
      <c r="R514" s="62"/>
      <c r="S514" s="62"/>
    </row>
    <row r="515" spans="1:19" s="9" customFormat="1" ht="15.75">
      <c r="A515" s="171"/>
      <c r="B515" s="162">
        <v>10</v>
      </c>
      <c r="C515" s="197" t="s">
        <v>383</v>
      </c>
      <c r="D515" s="173"/>
      <c r="E515" s="144"/>
      <c r="F515" s="174"/>
      <c r="G515" s="175"/>
      <c r="H515" s="175"/>
      <c r="I515" s="175"/>
      <c r="J515" s="175"/>
      <c r="K515" s="175"/>
      <c r="L515" s="175"/>
      <c r="M515" s="176"/>
      <c r="N515" s="175"/>
      <c r="O515" s="174"/>
      <c r="P515" s="177"/>
      <c r="Q515" s="170"/>
      <c r="R515" s="62"/>
      <c r="S515" s="62"/>
    </row>
    <row r="516" spans="1:19" s="9" customFormat="1" ht="38.25">
      <c r="A516" s="171"/>
      <c r="B516" s="162">
        <f>B515+0.01</f>
        <v>10.01</v>
      </c>
      <c r="C516" s="178" t="s">
        <v>384</v>
      </c>
      <c r="D516" s="173">
        <v>8</v>
      </c>
      <c r="E516" s="144"/>
      <c r="F516" s="174"/>
      <c r="G516" s="175"/>
      <c r="H516" s="175"/>
      <c r="I516" s="175"/>
      <c r="J516" s="175"/>
      <c r="K516" s="175"/>
      <c r="L516" s="175">
        <f>8*M516*D516</f>
        <v>160</v>
      </c>
      <c r="M516" s="176">
        <v>2.5</v>
      </c>
      <c r="N516" s="175"/>
      <c r="O516" s="174"/>
      <c r="P516" s="177"/>
      <c r="Q516" s="170"/>
      <c r="R516" s="62"/>
      <c r="S516" s="62"/>
    </row>
    <row r="517" spans="1:19" s="9" customFormat="1" ht="15.75">
      <c r="A517" s="171"/>
      <c r="B517" s="162">
        <v>11</v>
      </c>
      <c r="C517" s="197" t="s">
        <v>385</v>
      </c>
      <c r="D517" s="173"/>
      <c r="E517" s="144"/>
      <c r="F517" s="174"/>
      <c r="G517" s="175"/>
      <c r="H517" s="175"/>
      <c r="I517" s="175"/>
      <c r="J517" s="175"/>
      <c r="K517" s="175"/>
      <c r="L517" s="175"/>
      <c r="M517" s="176"/>
      <c r="N517" s="175"/>
      <c r="O517" s="174"/>
      <c r="P517" s="177"/>
      <c r="Q517" s="170"/>
      <c r="R517" s="62"/>
      <c r="S517" s="62"/>
    </row>
    <row r="518" spans="1:19" s="9" customFormat="1" ht="15.75">
      <c r="A518" s="171"/>
      <c r="B518" s="162">
        <f>B517+0.01</f>
        <v>11.01</v>
      </c>
      <c r="C518" s="198" t="s">
        <v>386</v>
      </c>
      <c r="D518" s="173">
        <v>3</v>
      </c>
      <c r="E518" s="144"/>
      <c r="F518" s="174"/>
      <c r="G518" s="175"/>
      <c r="H518" s="175"/>
      <c r="I518" s="175"/>
      <c r="J518" s="175"/>
      <c r="K518" s="175"/>
      <c r="L518" s="175">
        <f>8*M518*D518</f>
        <v>60</v>
      </c>
      <c r="M518" s="176">
        <v>2.5</v>
      </c>
      <c r="N518" s="175"/>
      <c r="O518" s="174"/>
      <c r="P518" s="177"/>
      <c r="Q518" s="170"/>
      <c r="R518" s="62"/>
      <c r="S518" s="62"/>
    </row>
    <row r="519" spans="1:19" s="9" customFormat="1" ht="31.5">
      <c r="A519" s="171"/>
      <c r="B519" s="162">
        <f>B518+0.01</f>
        <v>11.02</v>
      </c>
      <c r="C519" s="198" t="s">
        <v>387</v>
      </c>
      <c r="D519" s="173">
        <v>20</v>
      </c>
      <c r="E519" s="144"/>
      <c r="F519" s="174"/>
      <c r="G519" s="175"/>
      <c r="H519" s="175"/>
      <c r="I519" s="175"/>
      <c r="J519" s="175"/>
      <c r="K519" s="175"/>
      <c r="L519" s="175">
        <f>8*M519*D519</f>
        <v>400</v>
      </c>
      <c r="M519" s="176">
        <v>2.5</v>
      </c>
      <c r="N519" s="175"/>
      <c r="O519" s="174"/>
      <c r="P519" s="177" t="s">
        <v>50</v>
      </c>
      <c r="Q519" s="170"/>
      <c r="R519" s="62"/>
      <c r="S519" s="62"/>
    </row>
    <row r="520" spans="1:19" s="9" customFormat="1" ht="15.75">
      <c r="A520" s="171"/>
      <c r="B520" s="162">
        <v>12</v>
      </c>
      <c r="C520" s="197" t="s">
        <v>388</v>
      </c>
      <c r="D520" s="173"/>
      <c r="E520" s="144"/>
      <c r="F520" s="174"/>
      <c r="G520" s="175"/>
      <c r="H520" s="175"/>
      <c r="I520" s="175"/>
      <c r="J520" s="175"/>
      <c r="K520" s="175"/>
      <c r="L520" s="175"/>
      <c r="M520" s="176"/>
      <c r="N520" s="175"/>
      <c r="O520" s="174"/>
      <c r="P520" s="177"/>
      <c r="Q520" s="170"/>
      <c r="R520" s="62"/>
      <c r="S520" s="62"/>
    </row>
    <row r="521" spans="1:19" s="9" customFormat="1" ht="25.5">
      <c r="A521" s="171"/>
      <c r="B521" s="162">
        <f>B520+0.01</f>
        <v>12.01</v>
      </c>
      <c r="C521" s="190" t="s">
        <v>370</v>
      </c>
      <c r="D521" s="173">
        <v>5</v>
      </c>
      <c r="E521" s="144"/>
      <c r="F521" s="174"/>
      <c r="G521" s="175"/>
      <c r="H521" s="175"/>
      <c r="I521" s="175"/>
      <c r="J521" s="175"/>
      <c r="K521" s="175"/>
      <c r="L521" s="175">
        <f>8*M521*D521</f>
        <v>100</v>
      </c>
      <c r="M521" s="176">
        <v>2.5</v>
      </c>
      <c r="N521" s="175"/>
      <c r="O521" s="174"/>
      <c r="P521" s="177"/>
      <c r="Q521" s="170"/>
      <c r="R521" s="62"/>
      <c r="S521" s="62"/>
    </row>
    <row r="522" spans="1:19" s="9" customFormat="1" ht="15.75">
      <c r="A522" s="171"/>
      <c r="B522" s="187">
        <v>13</v>
      </c>
      <c r="C522" s="192" t="s">
        <v>389</v>
      </c>
      <c r="D522" s="173"/>
      <c r="E522" s="144"/>
      <c r="F522" s="174"/>
      <c r="G522" s="175"/>
      <c r="H522" s="175"/>
      <c r="I522" s="175"/>
      <c r="J522" s="175"/>
      <c r="K522" s="175"/>
      <c r="L522" s="175"/>
      <c r="M522" s="176"/>
      <c r="N522" s="175"/>
      <c r="O522" s="174"/>
      <c r="P522" s="177"/>
      <c r="Q522" s="170"/>
      <c r="R522" s="62"/>
      <c r="S522" s="62"/>
    </row>
    <row r="523" spans="1:19" ht="31.5">
      <c r="A523" s="161"/>
      <c r="B523" s="162">
        <f>B522+0.01</f>
        <v>13.01</v>
      </c>
      <c r="C523" s="199" t="s">
        <v>390</v>
      </c>
      <c r="D523" s="200">
        <v>5</v>
      </c>
      <c r="E523" s="201"/>
      <c r="F523" s="202"/>
      <c r="G523" s="203"/>
      <c r="H523" s="203"/>
      <c r="I523" s="203"/>
      <c r="J523" s="203"/>
      <c r="K523" s="203"/>
      <c r="L523" s="203"/>
      <c r="M523" s="204"/>
      <c r="N523" s="203">
        <v>100</v>
      </c>
      <c r="O523" s="202"/>
      <c r="P523" s="205" t="s">
        <v>433</v>
      </c>
      <c r="Q523" s="170"/>
      <c r="R523" s="66"/>
      <c r="S523" s="66"/>
    </row>
    <row r="524" spans="1:19" ht="31.5">
      <c r="A524" s="161"/>
      <c r="B524" s="162">
        <f>B523+0.01</f>
        <v>13.02</v>
      </c>
      <c r="C524" s="206" t="s">
        <v>391</v>
      </c>
      <c r="D524" s="200">
        <v>1</v>
      </c>
      <c r="E524" s="201"/>
      <c r="F524" s="202"/>
      <c r="G524" s="203"/>
      <c r="H524" s="203"/>
      <c r="I524" s="203"/>
      <c r="J524" s="203"/>
      <c r="K524" s="203"/>
      <c r="L524" s="203"/>
      <c r="M524" s="204"/>
      <c r="N524" s="203">
        <v>20</v>
      </c>
      <c r="O524" s="202"/>
      <c r="P524" s="205" t="s">
        <v>433</v>
      </c>
      <c r="Q524" s="170"/>
      <c r="R524" s="66"/>
      <c r="S524" s="66"/>
    </row>
    <row r="525" spans="1:19" s="9" customFormat="1" ht="25.5">
      <c r="A525" s="171"/>
      <c r="B525" s="162">
        <f>B524+0.01</f>
        <v>13.03</v>
      </c>
      <c r="C525" s="207" t="s">
        <v>321</v>
      </c>
      <c r="D525" s="173">
        <v>4</v>
      </c>
      <c r="E525" s="144"/>
      <c r="F525" s="174"/>
      <c r="G525" s="175"/>
      <c r="H525" s="175"/>
      <c r="I525" s="175"/>
      <c r="J525" s="175"/>
      <c r="K525" s="175"/>
      <c r="L525" s="175">
        <f>8*M525*D525</f>
        <v>80</v>
      </c>
      <c r="M525" s="176">
        <v>2.5</v>
      </c>
      <c r="N525" s="175"/>
      <c r="O525" s="174"/>
      <c r="P525" s="177"/>
      <c r="Q525" s="170"/>
      <c r="R525" s="62"/>
      <c r="S525" s="62"/>
    </row>
    <row r="526" spans="1:19" s="9" customFormat="1" ht="25.5">
      <c r="A526" s="171"/>
      <c r="B526" s="162">
        <f>B525+0.01</f>
        <v>13.04</v>
      </c>
      <c r="C526" s="190" t="s">
        <v>322</v>
      </c>
      <c r="D526" s="173">
        <v>2</v>
      </c>
      <c r="E526" s="144"/>
      <c r="F526" s="174"/>
      <c r="G526" s="175"/>
      <c r="H526" s="175"/>
      <c r="I526" s="175"/>
      <c r="J526" s="175"/>
      <c r="K526" s="175"/>
      <c r="L526" s="175">
        <f>8*M526*D526</f>
        <v>40</v>
      </c>
      <c r="M526" s="176">
        <v>2.5</v>
      </c>
      <c r="N526" s="175"/>
      <c r="O526" s="174"/>
      <c r="P526" s="177"/>
      <c r="Q526" s="170"/>
      <c r="R526" s="62"/>
      <c r="S526" s="62"/>
    </row>
    <row r="527" spans="1:19" ht="31.5">
      <c r="A527" s="161"/>
      <c r="B527" s="162">
        <f>B526+0.01</f>
        <v>13.049999999999999</v>
      </c>
      <c r="C527" s="199" t="s">
        <v>323</v>
      </c>
      <c r="D527" s="200">
        <v>5</v>
      </c>
      <c r="E527" s="201"/>
      <c r="F527" s="202"/>
      <c r="G527" s="203"/>
      <c r="H527" s="203"/>
      <c r="I527" s="203"/>
      <c r="J527" s="203"/>
      <c r="K527" s="203"/>
      <c r="L527" s="203"/>
      <c r="M527" s="204"/>
      <c r="N527" s="203">
        <v>100</v>
      </c>
      <c r="O527" s="202"/>
      <c r="P527" s="205" t="s">
        <v>433</v>
      </c>
      <c r="Q527" s="170"/>
      <c r="R527" s="66"/>
      <c r="S527" s="66"/>
    </row>
    <row r="528" spans="1:19" s="9" customFormat="1" ht="15.75">
      <c r="A528" s="171"/>
      <c r="B528" s="162">
        <v>13.1</v>
      </c>
      <c r="C528" s="192" t="s">
        <v>324</v>
      </c>
      <c r="D528" s="173"/>
      <c r="E528" s="144"/>
      <c r="F528" s="174"/>
      <c r="G528" s="175"/>
      <c r="H528" s="175"/>
      <c r="I528" s="175"/>
      <c r="J528" s="175"/>
      <c r="K528" s="175"/>
      <c r="L528" s="175"/>
      <c r="M528" s="176"/>
      <c r="N528" s="175"/>
      <c r="O528" s="174"/>
      <c r="P528" s="177"/>
      <c r="Q528" s="170"/>
      <c r="R528" s="62"/>
      <c r="S528" s="62"/>
    </row>
    <row r="529" spans="1:19" s="9" customFormat="1" ht="15.75">
      <c r="A529" s="171"/>
      <c r="B529" s="162">
        <f aca="true" t="shared" si="30" ref="B529:B534">B528+0.01</f>
        <v>13.11</v>
      </c>
      <c r="C529" s="190" t="s">
        <v>325</v>
      </c>
      <c r="D529" s="173">
        <v>5</v>
      </c>
      <c r="E529" s="144"/>
      <c r="F529" s="174"/>
      <c r="G529" s="175"/>
      <c r="H529" s="175"/>
      <c r="I529" s="175"/>
      <c r="J529" s="175"/>
      <c r="K529" s="175"/>
      <c r="L529" s="175">
        <f aca="true" t="shared" si="31" ref="L529:L534">8*M529*D529</f>
        <v>100</v>
      </c>
      <c r="M529" s="176">
        <v>2.5</v>
      </c>
      <c r="N529" s="175"/>
      <c r="O529" s="174"/>
      <c r="P529" s="177"/>
      <c r="Q529" s="170"/>
      <c r="R529" s="62"/>
      <c r="S529" s="62"/>
    </row>
    <row r="530" spans="1:19" s="9" customFormat="1" ht="15.75">
      <c r="A530" s="171"/>
      <c r="B530" s="162">
        <f t="shared" si="30"/>
        <v>13.12</v>
      </c>
      <c r="C530" s="207" t="s">
        <v>326</v>
      </c>
      <c r="D530" s="173">
        <v>5</v>
      </c>
      <c r="E530" s="144"/>
      <c r="F530" s="174"/>
      <c r="G530" s="175"/>
      <c r="H530" s="175"/>
      <c r="I530" s="175"/>
      <c r="J530" s="175"/>
      <c r="K530" s="175"/>
      <c r="L530" s="175">
        <f t="shared" si="31"/>
        <v>100</v>
      </c>
      <c r="M530" s="176">
        <v>2.5</v>
      </c>
      <c r="N530" s="175"/>
      <c r="O530" s="174"/>
      <c r="P530" s="177"/>
      <c r="Q530" s="170"/>
      <c r="R530" s="62"/>
      <c r="S530" s="62"/>
    </row>
    <row r="531" spans="1:19" s="9" customFormat="1" ht="15.75">
      <c r="A531" s="171"/>
      <c r="B531" s="162">
        <f t="shared" si="30"/>
        <v>13.129999999999999</v>
      </c>
      <c r="C531" s="208" t="s">
        <v>327</v>
      </c>
      <c r="D531" s="173">
        <v>5</v>
      </c>
      <c r="E531" s="144"/>
      <c r="F531" s="174"/>
      <c r="G531" s="175"/>
      <c r="H531" s="175"/>
      <c r="I531" s="175"/>
      <c r="J531" s="175"/>
      <c r="K531" s="175"/>
      <c r="L531" s="175">
        <f t="shared" si="31"/>
        <v>100</v>
      </c>
      <c r="M531" s="176">
        <v>2.5</v>
      </c>
      <c r="N531" s="175"/>
      <c r="O531" s="174"/>
      <c r="P531" s="177"/>
      <c r="Q531" s="170"/>
      <c r="R531" s="62"/>
      <c r="S531" s="62"/>
    </row>
    <row r="532" spans="1:19" s="9" customFormat="1" ht="15.75">
      <c r="A532" s="171"/>
      <c r="B532" s="162">
        <f t="shared" si="30"/>
        <v>13.139999999999999</v>
      </c>
      <c r="C532" s="190" t="s">
        <v>328</v>
      </c>
      <c r="D532" s="173">
        <v>6</v>
      </c>
      <c r="E532" s="144"/>
      <c r="F532" s="174"/>
      <c r="G532" s="175"/>
      <c r="H532" s="175"/>
      <c r="I532" s="175"/>
      <c r="J532" s="175"/>
      <c r="K532" s="175"/>
      <c r="L532" s="175">
        <f t="shared" si="31"/>
        <v>120</v>
      </c>
      <c r="M532" s="176">
        <v>2.5</v>
      </c>
      <c r="N532" s="175"/>
      <c r="O532" s="174"/>
      <c r="P532" s="177"/>
      <c r="Q532" s="170"/>
      <c r="R532" s="62"/>
      <c r="S532" s="62"/>
    </row>
    <row r="533" spans="1:19" s="9" customFormat="1" ht="15.75">
      <c r="A533" s="171"/>
      <c r="B533" s="162">
        <f t="shared" si="30"/>
        <v>13.149999999999999</v>
      </c>
      <c r="C533" s="190" t="s">
        <v>329</v>
      </c>
      <c r="D533" s="173">
        <v>3</v>
      </c>
      <c r="E533" s="144"/>
      <c r="F533" s="174"/>
      <c r="G533" s="175"/>
      <c r="H533" s="175"/>
      <c r="I533" s="175"/>
      <c r="J533" s="175"/>
      <c r="K533" s="175"/>
      <c r="L533" s="175">
        <f t="shared" si="31"/>
        <v>60</v>
      </c>
      <c r="M533" s="176">
        <v>2.5</v>
      </c>
      <c r="N533" s="175"/>
      <c r="O533" s="174"/>
      <c r="P533" s="177"/>
      <c r="Q533" s="170"/>
      <c r="R533" s="62"/>
      <c r="S533" s="62"/>
    </row>
    <row r="534" spans="1:19" s="9" customFormat="1" ht="15.75">
      <c r="A534" s="171"/>
      <c r="B534" s="162">
        <f t="shared" si="30"/>
        <v>13.159999999999998</v>
      </c>
      <c r="C534" s="190" t="s">
        <v>330</v>
      </c>
      <c r="D534" s="173">
        <v>6</v>
      </c>
      <c r="E534" s="144"/>
      <c r="F534" s="174"/>
      <c r="G534" s="175"/>
      <c r="H534" s="175"/>
      <c r="I534" s="175"/>
      <c r="J534" s="175"/>
      <c r="K534" s="175"/>
      <c r="L534" s="175">
        <f t="shared" si="31"/>
        <v>120</v>
      </c>
      <c r="M534" s="176">
        <v>2.5</v>
      </c>
      <c r="N534" s="175"/>
      <c r="O534" s="174"/>
      <c r="P534" s="177"/>
      <c r="Q534" s="170"/>
      <c r="R534" s="62"/>
      <c r="S534" s="62"/>
    </row>
    <row r="535" spans="1:19" s="9" customFormat="1" ht="15.75">
      <c r="A535" s="171"/>
      <c r="B535" s="187">
        <v>14</v>
      </c>
      <c r="C535" s="192" t="s">
        <v>331</v>
      </c>
      <c r="D535" s="173"/>
      <c r="E535" s="144"/>
      <c r="F535" s="174"/>
      <c r="G535" s="175"/>
      <c r="H535" s="175"/>
      <c r="I535" s="175"/>
      <c r="J535" s="175"/>
      <c r="K535" s="175"/>
      <c r="L535" s="175"/>
      <c r="M535" s="176"/>
      <c r="N535" s="175"/>
      <c r="O535" s="174"/>
      <c r="P535" s="177"/>
      <c r="Q535" s="170"/>
      <c r="R535" s="62"/>
      <c r="S535" s="62"/>
    </row>
    <row r="536" spans="1:19" s="9" customFormat="1" ht="15.75">
      <c r="A536" s="171"/>
      <c r="B536" s="162">
        <f>B535+0.01</f>
        <v>14.01</v>
      </c>
      <c r="C536" s="196" t="s">
        <v>332</v>
      </c>
      <c r="D536" s="173">
        <v>2</v>
      </c>
      <c r="E536" s="144"/>
      <c r="F536" s="174"/>
      <c r="G536" s="175"/>
      <c r="H536" s="175"/>
      <c r="I536" s="175"/>
      <c r="J536" s="175"/>
      <c r="K536" s="175"/>
      <c r="L536" s="175">
        <f>8*M536*D536</f>
        <v>40</v>
      </c>
      <c r="M536" s="176">
        <v>2.5</v>
      </c>
      <c r="N536" s="175"/>
      <c r="O536" s="174"/>
      <c r="P536" s="177"/>
      <c r="Q536" s="170"/>
      <c r="R536" s="62"/>
      <c r="S536" s="62"/>
    </row>
    <row r="537" spans="1:19" s="9" customFormat="1" ht="15.75">
      <c r="A537" s="171"/>
      <c r="B537" s="162">
        <f>B536+0.01</f>
        <v>14.02</v>
      </c>
      <c r="C537" s="196" t="s">
        <v>333</v>
      </c>
      <c r="D537" s="173">
        <v>1</v>
      </c>
      <c r="E537" s="144"/>
      <c r="F537" s="174"/>
      <c r="G537" s="175"/>
      <c r="H537" s="175"/>
      <c r="I537" s="175"/>
      <c r="J537" s="175"/>
      <c r="K537" s="175"/>
      <c r="L537" s="175">
        <f>8*M537*D537</f>
        <v>20</v>
      </c>
      <c r="M537" s="176">
        <v>2.5</v>
      </c>
      <c r="N537" s="175"/>
      <c r="O537" s="174"/>
      <c r="P537" s="177"/>
      <c r="Q537" s="170"/>
      <c r="R537" s="62"/>
      <c r="S537" s="62"/>
    </row>
    <row r="538" spans="1:19" s="9" customFormat="1" ht="15.75">
      <c r="A538" s="171"/>
      <c r="B538" s="180">
        <f>B537+0.01</f>
        <v>14.03</v>
      </c>
      <c r="C538" s="209" t="s">
        <v>439</v>
      </c>
      <c r="D538" s="173">
        <v>2</v>
      </c>
      <c r="E538" s="144"/>
      <c r="F538" s="174"/>
      <c r="G538" s="175"/>
      <c r="H538" s="175"/>
      <c r="I538" s="175"/>
      <c r="J538" s="175"/>
      <c r="K538" s="175"/>
      <c r="L538" s="175">
        <f>8*M538*D538</f>
        <v>40</v>
      </c>
      <c r="M538" s="176">
        <v>2.5</v>
      </c>
      <c r="N538" s="175"/>
      <c r="O538" s="174"/>
      <c r="P538" s="177"/>
      <c r="Q538" s="170"/>
      <c r="R538" s="62"/>
      <c r="S538" s="62"/>
    </row>
    <row r="539" spans="1:19" s="77" customFormat="1" ht="15.75">
      <c r="A539" s="210"/>
      <c r="B539" s="137"/>
      <c r="C539" s="211" t="s">
        <v>235</v>
      </c>
      <c r="D539" s="212">
        <v>15</v>
      </c>
      <c r="E539" s="144"/>
      <c r="F539" s="61">
        <v>12</v>
      </c>
      <c r="G539" s="61"/>
      <c r="H539" s="143"/>
      <c r="I539" s="143"/>
      <c r="J539" s="143"/>
      <c r="K539" s="143"/>
      <c r="L539" s="175">
        <f>8*M539*D539</f>
        <v>600</v>
      </c>
      <c r="M539" s="176">
        <v>5</v>
      </c>
      <c r="N539" s="175"/>
      <c r="O539" s="175"/>
      <c r="P539" s="170"/>
      <c r="Q539" s="170"/>
      <c r="R539" s="66"/>
      <c r="S539" s="66"/>
    </row>
    <row r="540" spans="1:19" s="76" customFormat="1" ht="20.25">
      <c r="A540" s="213"/>
      <c r="B540" s="214"/>
      <c r="C540" s="215" t="s">
        <v>438</v>
      </c>
      <c r="D540" s="216">
        <f>SUM(D497:D539,D495,D492,D489,D479:D486)</f>
        <v>211</v>
      </c>
      <c r="E540" s="217"/>
      <c r="F540" s="218"/>
      <c r="G540" s="218"/>
      <c r="H540" s="219"/>
      <c r="I540" s="219"/>
      <c r="J540" s="219"/>
      <c r="K540" s="219"/>
      <c r="L540" s="219">
        <f>SUM(L477:L539)</f>
        <v>5000</v>
      </c>
      <c r="M540" s="220"/>
      <c r="N540" s="221"/>
      <c r="O540" s="221"/>
      <c r="P540" s="222"/>
      <c r="Q540" s="222"/>
      <c r="R540" s="72"/>
      <c r="S540" s="72"/>
    </row>
    <row r="541" spans="1:19" ht="15.75">
      <c r="A541" s="171"/>
      <c r="B541" s="223" t="s">
        <v>236</v>
      </c>
      <c r="C541" s="170"/>
      <c r="D541" s="224"/>
      <c r="E541" s="144"/>
      <c r="F541" s="225"/>
      <c r="G541" s="115"/>
      <c r="H541" s="175"/>
      <c r="I541" s="175"/>
      <c r="J541" s="175"/>
      <c r="K541" s="175"/>
      <c r="L541" s="175"/>
      <c r="M541" s="174"/>
      <c r="N541" s="175"/>
      <c r="O541" s="175"/>
      <c r="P541" s="170"/>
      <c r="Q541" s="170"/>
      <c r="R541" s="63"/>
      <c r="S541" s="63"/>
    </row>
    <row r="542" spans="1:19" s="114" customFormat="1" ht="20.25">
      <c r="A542" s="226"/>
      <c r="B542" s="227"/>
      <c r="C542" s="228" t="s">
        <v>0</v>
      </c>
      <c r="D542" s="229">
        <f>+D540</f>
        <v>211</v>
      </c>
      <c r="E542" s="230"/>
      <c r="F542" s="231"/>
      <c r="G542" s="232"/>
      <c r="H542" s="232"/>
      <c r="I542" s="232"/>
      <c r="J542" s="232"/>
      <c r="K542" s="232"/>
      <c r="L542" s="219">
        <f>+L540</f>
        <v>5000</v>
      </c>
      <c r="M542" s="233">
        <v>2.5</v>
      </c>
      <c r="N542" s="232"/>
      <c r="O542" s="231"/>
      <c r="P542" s="177"/>
      <c r="Q542" s="177"/>
      <c r="R542" s="113"/>
      <c r="S542" s="113"/>
    </row>
    <row r="543" spans="1:19" ht="15.75">
      <c r="A543" s="171"/>
      <c r="B543" s="223" t="s">
        <v>237</v>
      </c>
      <c r="C543" s="170"/>
      <c r="D543" s="224"/>
      <c r="E543" s="144"/>
      <c r="F543" s="61"/>
      <c r="G543" s="115"/>
      <c r="H543" s="175"/>
      <c r="I543" s="175"/>
      <c r="J543" s="175"/>
      <c r="K543" s="175"/>
      <c r="L543" s="175"/>
      <c r="M543" s="174"/>
      <c r="N543" s="175"/>
      <c r="O543" s="175"/>
      <c r="P543" s="170"/>
      <c r="Q543" s="170"/>
      <c r="R543" s="63"/>
      <c r="S543" s="63"/>
    </row>
    <row r="544" spans="1:19" s="9" customFormat="1" ht="20.25">
      <c r="A544" s="171"/>
      <c r="B544" s="162"/>
      <c r="C544" s="228" t="s">
        <v>0</v>
      </c>
      <c r="D544" s="229">
        <f>+D540</f>
        <v>211</v>
      </c>
      <c r="E544" s="230"/>
      <c r="F544" s="231"/>
      <c r="G544" s="232"/>
      <c r="H544" s="232"/>
      <c r="I544" s="232"/>
      <c r="J544" s="232"/>
      <c r="K544" s="232"/>
      <c r="L544" s="219">
        <f>+L540</f>
        <v>5000</v>
      </c>
      <c r="M544" s="233">
        <v>2.5</v>
      </c>
      <c r="N544" s="232"/>
      <c r="O544" s="174"/>
      <c r="P544" s="177"/>
      <c r="Q544" s="170"/>
      <c r="R544" s="62"/>
      <c r="S544" s="62"/>
    </row>
    <row r="545" spans="1:19" ht="15.75">
      <c r="A545" s="171"/>
      <c r="B545" s="223" t="s">
        <v>238</v>
      </c>
      <c r="C545" s="177"/>
      <c r="D545" s="234"/>
      <c r="E545" s="144"/>
      <c r="F545" s="174"/>
      <c r="G545" s="174"/>
      <c r="H545" s="235" t="e">
        <f>SUM(#REF!,H543:H543,H540:H542,#REF!,G463:G464,#REF!,#REF!,#REF!,#REF!,#REF!,#REF!)</f>
        <v>#REF!</v>
      </c>
      <c r="I545" s="235" t="e">
        <f>SUM(#REF!,I543:I543,I540:I542,#REF!,#REF!,#REF!,#REF!,#REF!,#REF!,#REF!,#REF!)</f>
        <v>#REF!</v>
      </c>
      <c r="J545" s="235" t="e">
        <f>SUM(#REF!,J543:J543,J540:J542,H468:H539,H463:H464,#REF!,#REF!,#REF!,#REF!,#REF!,#REF!)</f>
        <v>#REF!</v>
      </c>
      <c r="K545" s="235" t="e">
        <f>SUM(#REF!,K543:K543,K540:K542,I468:I539,I463:I464,#REF!,#REF!,#REF!,#REF!,#REF!,#REF!)</f>
        <v>#REF!</v>
      </c>
      <c r="L545" s="235" t="e">
        <f>SUM(#REF!,L543:L543,L540:L541,K468:K539,K463:K464,#REF!,#REF!,#REF!,#REF!,#REF!,#REF!)</f>
        <v>#REF!</v>
      </c>
      <c r="M545" s="236" t="e">
        <f>SUM(#REF!,M543:M543,M540:M541,#REF!,#REF!,#REF!,#REF!,#REF!,#REF!,#REF!,#REF!)</f>
        <v>#REF!</v>
      </c>
      <c r="N545" s="235"/>
      <c r="O545" s="175"/>
      <c r="P545" s="170"/>
      <c r="Q545" s="170"/>
      <c r="R545" s="67"/>
      <c r="S545" s="67"/>
    </row>
    <row r="546" spans="1:19" ht="20.25">
      <c r="A546" s="171"/>
      <c r="B546" s="237" t="s">
        <v>225</v>
      </c>
      <c r="C546" s="238"/>
      <c r="D546" s="239"/>
      <c r="E546" s="239"/>
      <c r="F546" s="240">
        <f aca="true" t="shared" si="32" ref="F546:L546">SUM(F469:F543)</f>
        <v>88</v>
      </c>
      <c r="G546" s="240">
        <f t="shared" si="32"/>
        <v>0</v>
      </c>
      <c r="H546" s="241">
        <f t="shared" si="32"/>
        <v>0</v>
      </c>
      <c r="I546" s="241">
        <f t="shared" si="32"/>
        <v>0</v>
      </c>
      <c r="J546" s="241">
        <f t="shared" si="32"/>
        <v>0</v>
      </c>
      <c r="K546" s="241">
        <f t="shared" si="32"/>
        <v>0</v>
      </c>
      <c r="L546" s="241">
        <f t="shared" si="32"/>
        <v>15912</v>
      </c>
      <c r="M546" s="218"/>
      <c r="N546" s="219"/>
      <c r="O546" s="219"/>
      <c r="P546" s="242"/>
      <c r="Q546" s="242"/>
      <c r="R546" s="75"/>
      <c r="S546" s="75"/>
    </row>
    <row r="547" spans="1:19" ht="15">
      <c r="A547" s="171"/>
      <c r="B547" s="174"/>
      <c r="C547" s="170"/>
      <c r="D547" s="176"/>
      <c r="E547" s="176"/>
      <c r="F547" s="174"/>
      <c r="G547" s="174"/>
      <c r="H547" s="175"/>
      <c r="I547" s="175"/>
      <c r="J547" s="175"/>
      <c r="K547" s="175"/>
      <c r="L547" s="175"/>
      <c r="M547" s="175"/>
      <c r="N547" s="175"/>
      <c r="O547" s="175"/>
      <c r="P547" s="170"/>
      <c r="Q547" s="170"/>
      <c r="R547" s="66"/>
      <c r="S547" s="66"/>
    </row>
    <row r="548" spans="1:19" ht="15">
      <c r="A548" s="171"/>
      <c r="B548" s="174"/>
      <c r="C548" s="170"/>
      <c r="D548" s="176"/>
      <c r="E548" s="176"/>
      <c r="F548" s="174">
        <f aca="true" t="shared" si="33" ref="F548:L548">SUM(F19:F545)</f>
        <v>802</v>
      </c>
      <c r="G548" s="174">
        <f t="shared" si="33"/>
        <v>50</v>
      </c>
      <c r="H548" s="174" t="e">
        <f t="shared" si="33"/>
        <v>#REF!</v>
      </c>
      <c r="I548" s="174" t="e">
        <f t="shared" si="33"/>
        <v>#REF!</v>
      </c>
      <c r="J548" s="174" t="e">
        <f t="shared" si="33"/>
        <v>#REF!</v>
      </c>
      <c r="K548" s="174" t="e">
        <f t="shared" si="33"/>
        <v>#REF!</v>
      </c>
      <c r="L548" s="174" t="e">
        <f t="shared" si="33"/>
        <v>#REF!</v>
      </c>
      <c r="M548" s="174"/>
      <c r="N548" s="175"/>
      <c r="O548" s="174"/>
      <c r="P548" s="170"/>
      <c r="Q548" s="170"/>
      <c r="R548" s="66"/>
      <c r="S548" s="66"/>
    </row>
    <row r="549" spans="1:17" ht="12.75">
      <c r="A549" s="161"/>
      <c r="B549" s="171"/>
      <c r="C549" s="243"/>
      <c r="D549" s="244"/>
      <c r="E549" s="244"/>
      <c r="F549" s="245"/>
      <c r="G549" s="246"/>
      <c r="H549" s="247"/>
      <c r="I549" s="247"/>
      <c r="J549" s="247"/>
      <c r="K549" s="247"/>
      <c r="L549" s="247"/>
      <c r="M549" s="248"/>
      <c r="N549" s="247"/>
      <c r="O549" s="248"/>
      <c r="P549" s="243"/>
      <c r="Q549" s="249"/>
    </row>
    <row r="550" spans="1:17" ht="12.75">
      <c r="A550" s="161"/>
      <c r="B550" s="171"/>
      <c r="C550" s="243"/>
      <c r="D550" s="250"/>
      <c r="E550" s="250"/>
      <c r="F550" s="161"/>
      <c r="G550" s="251"/>
      <c r="H550" s="252"/>
      <c r="I550" s="252"/>
      <c r="J550" s="252"/>
      <c r="K550" s="252"/>
      <c r="L550" s="253"/>
      <c r="M550" s="171"/>
      <c r="N550" s="253"/>
      <c r="O550" s="161"/>
      <c r="P550" s="243"/>
      <c r="Q550" s="249"/>
    </row>
    <row r="551" spans="4:14" ht="12.75">
      <c r="D551" s="4"/>
      <c r="E551" s="4"/>
      <c r="G551" s="5"/>
      <c r="H551" s="6"/>
      <c r="I551" s="6"/>
      <c r="J551" s="6"/>
      <c r="K551" s="6"/>
      <c r="L551" s="8"/>
      <c r="M551" s="9"/>
      <c r="N551" s="8"/>
    </row>
  </sheetData>
  <mergeCells count="5">
    <mergeCell ref="P72:Q72"/>
    <mergeCell ref="P465:Q465"/>
    <mergeCell ref="G10:L10"/>
    <mergeCell ref="P18:Q18"/>
    <mergeCell ref="P19:Q19"/>
  </mergeCells>
  <printOptions gridLines="1"/>
  <pageMargins left="0.11" right="0.11" top="0.26" bottom="0.37" header="0.21" footer="0.17"/>
  <pageSetup fitToHeight="12" fitToWidth="1" horizontalDpi="600" verticalDpi="600" orientation="landscape" paperSize="17" scale="95" r:id="rId2"/>
  <headerFooter alignWithMargins="0">
    <oddFooter>&amp;Lpage &amp;P of &amp;N&amp;R&amp;F     &amp;A        &amp;D   &amp;T</oddFooter>
  </headerFooter>
  <rowBreaks count="4" manualBreakCount="4">
    <brk id="86" min="1" max="15" man="1"/>
    <brk id="153" min="1" max="15" man="1"/>
    <brk id="277" min="1" max="15" man="1"/>
    <brk id="374" min="1" max="18"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mviola</dc:creator>
  <cp:keywords/>
  <dc:description/>
  <cp:lastModifiedBy>bsimmons</cp:lastModifiedBy>
  <cp:lastPrinted>2007-06-15T13:17:08Z</cp:lastPrinted>
  <dcterms:created xsi:type="dcterms:W3CDTF">2007-06-04T14:19:57Z</dcterms:created>
  <dcterms:modified xsi:type="dcterms:W3CDTF">2007-06-15T13:17:14Z</dcterms:modified>
  <cp:category/>
  <cp:version/>
  <cp:contentType/>
  <cp:contentStatus/>
</cp:coreProperties>
</file>