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255" windowHeight="7890" firstSheet="1" activeTab="1"/>
  </bookViews>
  <sheets>
    <sheet name="CB_DATA_" sheetId="1" state="veryHidden" r:id="rId1"/>
    <sheet name="Risk Register" sheetId="2" r:id="rId2"/>
    <sheet name="Sheet1" sheetId="3" r:id="rId3"/>
    <sheet name="Risk Probability Tables" sheetId="4" r:id="rId4"/>
    <sheet name="Escalation Risk" sheetId="5" r:id="rId5"/>
  </sheets>
  <definedNames>
    <definedName name="CB_017047b78cca4b60b35808b0232b19d5" localSheetId="1" hidden="1">'Risk Register'!#REF!</definedName>
    <definedName name="CB_0607c973b42a4eb1bcfdd6e0731f6ea0" localSheetId="1" hidden="1">'Risk Register'!#REF!</definedName>
    <definedName name="CB_09884c2d2c3f4c8db43e11c8f06e4814" localSheetId="1" hidden="1">'Risk Register'!#REF!</definedName>
    <definedName name="CB_0a0c84d2efd1432ca36e9ba7bce6bbce" localSheetId="1" hidden="1">'Risk Register'!#REF!</definedName>
    <definedName name="CB_0a687c0be57e4dac992bab66c40ddd43" localSheetId="1" hidden="1">'Risk Register'!#REF!</definedName>
    <definedName name="CB_0a7d259926434cc0baae09a62a8ade5f" localSheetId="1" hidden="1">'Risk Register'!#REF!</definedName>
    <definedName name="CB_13f61f09a4dc4c3caf4b20eff9934163" localSheetId="1" hidden="1">'Risk Register'!#REF!</definedName>
    <definedName name="CB_161d7f5007d544aaa22cbdc818686d0c" localSheetId="1" hidden="1">'Risk Register'!#REF!</definedName>
    <definedName name="CB_1b5d923178cd40028124bcf00dc58076" localSheetId="0" hidden="1">#N/A</definedName>
    <definedName name="CB_2101e9cd55774607b2f99e3738fd5b79" localSheetId="1" hidden="1">'Risk Register'!#REF!</definedName>
    <definedName name="CB_217860f3c0044931957ea71b40137a67" localSheetId="1" hidden="1">'Risk Register'!#REF!</definedName>
    <definedName name="CB_25705346074f488785dbd09a6f783195" localSheetId="1" hidden="1">'Risk Register'!#REF!</definedName>
    <definedName name="CB_2b88bcb0de02497292ce49b23136c3db" localSheetId="1" hidden="1">'Risk Register'!#REF!</definedName>
    <definedName name="CB_32097a3dd7864d4190b19e518e0d73de" localSheetId="1" hidden="1">'Risk Register'!#REF!</definedName>
    <definedName name="CB_377d897741b6407faac5dd7cee656f80" localSheetId="1" hidden="1">'Risk Register'!#REF!</definedName>
    <definedName name="CB_37d6a7ee82b0420da393631cf45e7efb" localSheetId="1" hidden="1">'Risk Register'!#REF!</definedName>
    <definedName name="CB_444a460ec37d4f28ac7cd8f60f44d9bf" localSheetId="1" hidden="1">'Risk Register'!#REF!</definedName>
    <definedName name="CB_4a208c7f99674b2fac587b3e2aa55563" localSheetId="1" hidden="1">'Risk Register'!#REF!</definedName>
    <definedName name="CB_4b1d4e2c0fe345668622977507c7c55c" localSheetId="1" hidden="1">'Risk Register'!#REF!</definedName>
    <definedName name="CB_4f57fe4c242146149d9fb19179e80eb3" localSheetId="1" hidden="1">'Risk Register'!#REF!</definedName>
    <definedName name="CB_5492784eaf874bf997676fe246822a0a" localSheetId="1" hidden="1">'Risk Register'!#REF!</definedName>
    <definedName name="CB_557231ffd0cd4578a02fac332c3cbb3e" localSheetId="1" hidden="1">'Risk Register'!#REF!</definedName>
    <definedName name="CB_6062a2bc99aa43e7a3028a866c5fc57a" localSheetId="1" hidden="1">'Risk Register'!#REF!</definedName>
    <definedName name="CB_60d4a02315154214aefa18692c134d9e" localSheetId="1" hidden="1">'Risk Register'!#REF!</definedName>
    <definedName name="CB_69dd256714b94c8b81ac82cb397e1d89" localSheetId="1" hidden="1">'Risk Register'!#REF!</definedName>
    <definedName name="CB_6a0391e993f940678fda576dc84a1b22" localSheetId="1" hidden="1">'Risk Register'!#REF!</definedName>
    <definedName name="CB_6e95a8a25f1d4f0f83b0db59ca4759fa" localSheetId="1" hidden="1">'Risk Register'!#REF!</definedName>
    <definedName name="CB_6f2e7f14381740978dcd1e7810bca324" localSheetId="1" hidden="1">'Risk Register'!#REF!</definedName>
    <definedName name="CB_7008757d3d2d48c4a6eb5f2166195fae" localSheetId="1" hidden="1">'Risk Register'!#REF!</definedName>
    <definedName name="CB_704885107a38479e8be41233a9f7b14f" localSheetId="0" hidden="1">#N/A</definedName>
    <definedName name="CB_75cd53b886e6406daa9932f24bb72322" localSheetId="1" hidden="1">'Risk Register'!#REF!</definedName>
    <definedName name="CB_7a40e1a2d0a6433a9c9e5080fd584978" localSheetId="1" hidden="1">'Risk Register'!#REF!</definedName>
    <definedName name="CB_7ab54aac5d2a47c38b1e68d8c501807f" localSheetId="1" hidden="1">'Risk Register'!#REF!</definedName>
    <definedName name="CB_7b5ccaacffc8436e8e84bb1e1538b359" localSheetId="1" hidden="1">'Risk Register'!#REF!</definedName>
    <definedName name="CB_7ce005cf2118473f83d9bef90e1157a6" localSheetId="1" hidden="1">'Risk Register'!#REF!</definedName>
    <definedName name="CB_852cdc593b9e43dfa528bb594aab9203" localSheetId="1" hidden="1">'Risk Register'!#REF!</definedName>
    <definedName name="CB_8736ce4387604ef2a0b1789e9d8c3d4d" localSheetId="1" hidden="1">'Risk Register'!#REF!</definedName>
    <definedName name="CB_8be4f624bf124f00942b4fe59f780ac2" localSheetId="0" hidden="1">#N/A</definedName>
    <definedName name="CB_934c54e5a05f40a69e31c76867f8ddd3" localSheetId="1" hidden="1">'Risk Register'!#REF!</definedName>
    <definedName name="CB_a1fcc3a953414f0b9f5a1b9ee260dc94" localSheetId="1" hidden="1">'Risk Register'!#REF!</definedName>
    <definedName name="CB_a3892a3db3564ae78120edce48fe6aee" localSheetId="1" hidden="1">'Risk Register'!#REF!</definedName>
    <definedName name="CB_ab8530e45e344cd8839f2efaad032263" localSheetId="1" hidden="1">'Risk Register'!#REF!</definedName>
    <definedName name="CB_ad61fa766cc8424a8718cb42c2896386" localSheetId="1" hidden="1">'Risk Register'!#REF!</definedName>
    <definedName name="CB_b1a49f27a2904530a92ddcfaf5b86301" localSheetId="1" hidden="1">'Risk Register'!#REF!</definedName>
    <definedName name="CB_b39892f706fd46a099b0b6fd53895e8b" localSheetId="1" hidden="1">'Risk Register'!#REF!</definedName>
    <definedName name="CB_bbb3abec36284dce8e392bb06efb89a5" localSheetId="1" hidden="1">'Risk Register'!#REF!</definedName>
    <definedName name="CB_bf25ad4d9b4247a38cd14888a3946c21" localSheetId="1" hidden="1">'Risk Register'!#REF!</definedName>
    <definedName name="CB_bf96f7f4ec304dbb94ca35ea8cfcb570" localSheetId="1" hidden="1">'Risk Register'!#REF!</definedName>
    <definedName name="CB_c9f89a29e10146a59c200e5045045039" localSheetId="1" hidden="1">'Risk Register'!#REF!</definedName>
    <definedName name="CB_d341ae00fb8d480aaa950e718f65f611" localSheetId="1" hidden="1">'Risk Register'!#REF!</definedName>
    <definedName name="CB_d53819065b894e7a8202cdb4e8b05b0a" localSheetId="1" hidden="1">'Risk Register'!#REF!</definedName>
    <definedName name="CB_da455c3ffd9a4f6c97c93693d453f850" localSheetId="1" hidden="1">'Risk Register'!#REF!</definedName>
    <definedName name="CB_e3dfd2f2d045478391b8d969f50608ff" localSheetId="1" hidden="1">'Risk Register'!#REF!</definedName>
    <definedName name="CB_e3e0b67757f94c508bbeb80a02093ba4" localSheetId="1" hidden="1">'Risk Register'!#REF!</definedName>
    <definedName name="CB_e86e4e9316db42c28977f41ccd02e601" localSheetId="1" hidden="1">'Risk Register'!#REF!</definedName>
    <definedName name="CB_f06d37b77e3e4b4483dc30a2cb09df8c" localSheetId="1" hidden="1">'Risk Register'!#REF!</definedName>
    <definedName name="CB_f308f3b7ea9c49c9a2a9778c0b235600" localSheetId="1" hidden="1">'Risk Register'!#REF!</definedName>
    <definedName name="CB_f511d697de23425b98a4faf9c334e045" localSheetId="1" hidden="1">'Risk Register'!#REF!</definedName>
    <definedName name="CB_fb97f771a1914df8aada5dac584ffb35" localSheetId="1" hidden="1">'Risk Register'!#REF!</definedName>
    <definedName name="CB_ff04cfdf048b467c946ad32b30d16acb" localSheetId="1" hidden="1">'Risk Register'!#REF!</definedName>
    <definedName name="CBCR_02c31d35335c41a7943bea0442c9d3d2" localSheetId="1" hidden="1">'Risk Register'!#REF!</definedName>
    <definedName name="CBCR_0301b4785f8d4dab98dd7bb2f05bf20b" localSheetId="1" hidden="1">'Risk Register'!#REF!</definedName>
    <definedName name="CBCR_0588b5afbd0542c18eb842b6ac278e92" localSheetId="1" hidden="1">'Risk Register'!#REF!</definedName>
    <definedName name="CBCR_07ea75ada58a40a7898b8d501c5f9475" localSheetId="1" hidden="1">'Risk Register'!#REF!</definedName>
    <definedName name="CBCR_0a61c28f7d7d4e0b84e7ecbae45bf903" localSheetId="1" hidden="1">'Risk Register'!#REF!</definedName>
    <definedName name="CBCR_0ed168f81577440fa5740597a651f299" localSheetId="1" hidden="1">'Risk Register'!#REF!</definedName>
    <definedName name="CBCR_107dc059952448418f66b358ead77780" localSheetId="1" hidden="1">'Risk Register'!#REF!</definedName>
    <definedName name="CBCR_10f61f25c30249c1b3283af32132508f" localSheetId="1" hidden="1">'Risk Register'!#REF!</definedName>
    <definedName name="CBCR_116a3ed545f84dde91894c187358e211" localSheetId="1" hidden="1">'Risk Register'!$I$15</definedName>
    <definedName name="CBCR_1359250b7fbe4532879f1ce2cac53e0e" localSheetId="1" hidden="1">'Risk Register'!#REF!</definedName>
    <definedName name="CBCR_18c6803b04ac499a85b1952d7472dcbd" localSheetId="1" hidden="1">'Risk Register'!$J$5</definedName>
    <definedName name="CBCR_18eba8ee48294998bbafd41b8ceac8e0" localSheetId="1" hidden="1">'Risk Register'!#REF!</definedName>
    <definedName name="CBCR_1b7f78254cb14d1a8de30640dc8eab95" localSheetId="1" hidden="1">'Risk Register'!#REF!</definedName>
    <definedName name="CBCR_1c566fdc28f64c54acbb04f24e8e7d5d" localSheetId="1" hidden="1">'Risk Register'!#REF!</definedName>
    <definedName name="CBCR_1dbc431c19b1489f93de6d9f5952a724" localSheetId="1" hidden="1">'Risk Register'!#REF!</definedName>
    <definedName name="CBCR_2325748e128048dba064261e14f15cf5" localSheetId="1" hidden="1">'Risk Register'!$A$3</definedName>
    <definedName name="CBCR_247b052db6bf4eb1bea33728be552277" localSheetId="1" hidden="1">'Risk Register'!$J$15</definedName>
    <definedName name="CBCR_272ccc7d3c974bf28c898dfeea323a7a" localSheetId="1" hidden="1">'Risk Register'!#REF!</definedName>
    <definedName name="CBCR_2823b5dc8feb41ceb0368f4a7509ef33" localSheetId="1" hidden="1">'Risk Register'!$J$29</definedName>
    <definedName name="CBCR_2addb3f48dfc4a3b852513953b63e753" localSheetId="1" hidden="1">'Risk Register'!#REF!</definedName>
    <definedName name="CBCR_2cdb4b508de343c28864c04320dc9b8b" localSheetId="1" hidden="1">'Risk Register'!$K$3</definedName>
    <definedName name="CBCR_3385fcf7ce564965a34d2a6413ae86fe" localSheetId="1" hidden="1">'Risk Register'!#REF!</definedName>
    <definedName name="CBCR_33fb461db82c4671940bb46b77773e19" localSheetId="1" hidden="1">'Risk Register'!$A$22</definedName>
    <definedName name="CBCR_35439d34c3574a2d989ff00b5eb83963" localSheetId="1" hidden="1">'Risk Register'!#REF!</definedName>
    <definedName name="CBCR_36b485e050c74cc9927a8c419af39a7d" localSheetId="1" hidden="1">'Risk Register'!#REF!</definedName>
    <definedName name="CBCR_372db9eee4f744bfbcf1833a529caf2e" localSheetId="1" hidden="1">'Risk Register'!#REF!</definedName>
    <definedName name="CBCR_3938ce528ecc4906816f1b6cf38236b6" localSheetId="1" hidden="1">'Risk Register'!#REF!</definedName>
    <definedName name="CBCR_3b2febc21c58469b99c84fdf937cc594" localSheetId="1" hidden="1">'Risk Register'!#REF!</definedName>
    <definedName name="CBCR_3b51e5b6a12b4021b1269cd1edc7906c" localSheetId="1" hidden="1">'Risk Register'!#REF!</definedName>
    <definedName name="CBCR_3c16bebb4f1f4365991f63578eb1e1f1" localSheetId="1" hidden="1">'Risk Register'!$K$26</definedName>
    <definedName name="CBCR_3d67df45cc284046bdea76d9db6903ad" localSheetId="1" hidden="1">'Risk Register'!#REF!</definedName>
    <definedName name="CBCR_3e6b2952d7cc405283f9e48bd6994f1e" localSheetId="1" hidden="1">'Risk Register'!$L$6</definedName>
    <definedName name="CBCR_3e6ff125507549ab943b18076084df2c" localSheetId="1" hidden="1">'Risk Register'!#REF!</definedName>
    <definedName name="CBCR_3e8f319f0d2942ff9a9aedb8836e031d" localSheetId="1" hidden="1">'Risk Register'!#REF!</definedName>
    <definedName name="CBCR_3e9a7fa92a864708868c0c5cc7387174" localSheetId="1" hidden="1">'Risk Register'!#REF!</definedName>
    <definedName name="CBCR_4010483cfbd64a53a106e8c2cf7f6e74" localSheetId="1" hidden="1">'Risk Register'!$K$6</definedName>
    <definedName name="CBCR_44b83e41e0e644dc9bdeb8401546aef7" localSheetId="1" hidden="1">'Risk Register'!#REF!</definedName>
    <definedName name="CBCR_45ada32cf7e548b38188312662980d6c" localSheetId="1" hidden="1">'Risk Register'!#REF!</definedName>
    <definedName name="CBCR_45e129f577dd4cfd94912a8a5d048b77" localSheetId="1" hidden="1">'Risk Register'!$A$26</definedName>
    <definedName name="CBCR_47d1056801414fdd99370110e22fabaf" localSheetId="1" hidden="1">'Risk Register'!#REF!</definedName>
    <definedName name="CBCR_4835dc034c864a569e2f19581c4a42fb" localSheetId="1" hidden="1">'Risk Register'!#REF!</definedName>
    <definedName name="CBCR_484d9140447048ce9f753dbca5c94aed" localSheetId="1" hidden="1">'Risk Register'!#REF!</definedName>
    <definedName name="CBCR_4a0596cadb4b450e8e91ae7cde53f8a6" localSheetId="1" hidden="1">'Risk Register'!$L$3</definedName>
    <definedName name="CBCR_4a4dbd163a7f47ecaaee9d8987ea7df1" localSheetId="1" hidden="1">'Risk Register'!#REF!</definedName>
    <definedName name="CBCR_4a6878c8f13b43768c314416b5ab0346" localSheetId="1" hidden="1">'Risk Register'!#REF!</definedName>
    <definedName name="CBCR_4a981e0a2332404baa6ae81015763312" localSheetId="1" hidden="1">'Risk Register'!#REF!</definedName>
    <definedName name="CBCR_4b5cd68380454e02a79fd6400649fce3" localSheetId="1" hidden="1">'Risk Register'!$I$29</definedName>
    <definedName name="CBCR_4b9967fb85ed4dab956df1eb55c9730b" localSheetId="1" hidden="1">'Risk Register'!#REF!</definedName>
    <definedName name="CBCR_4c77f8c113b34d948a00a075ed3ae388" localSheetId="1" hidden="1">'Risk Register'!#REF!</definedName>
    <definedName name="CBCR_4c8e6477c1114df5863f22ff2822c495" localSheetId="1" hidden="1">'Risk Register'!#REF!</definedName>
    <definedName name="CBCR_50797de581514abc9b3f124e649222e7" localSheetId="1" hidden="1">'Risk Register'!$L$26</definedName>
    <definedName name="CBCR_518efed57442493493bc1b36cdacccec" localSheetId="1" hidden="1">'Risk Register'!$A$6</definedName>
    <definedName name="CBCR_54dd638086cd4d319c7fd43a72fa16d6" localSheetId="1" hidden="1">'Risk Register'!$J$22</definedName>
    <definedName name="CBCR_5531fca00a2e462fac95d2303fa31f2c" localSheetId="1" hidden="1">'Risk Register'!#REF!</definedName>
    <definedName name="CBCR_567a4e12c4bd4be78cc84fc22b66108f" localSheetId="1" hidden="1">'Risk Register'!#REF!</definedName>
    <definedName name="CBCR_5a14626955a64fd8888fc25b3a250bd5" localSheetId="1" hidden="1">'Risk Register'!#REF!</definedName>
    <definedName name="CBCR_5c7436da6ef54a309324a7fb9e05cdb0" localSheetId="1" hidden="1">'Risk Register'!#REF!</definedName>
    <definedName name="CBCR_5ce9ed39ba7d4a6bb80920a43858b275" localSheetId="1" hidden="1">'Risk Register'!$A$29</definedName>
    <definedName name="CBCR_5f488aa2e31e450f9a6783d8189fe9f8" localSheetId="1" hidden="1">'Risk Register'!#REF!</definedName>
    <definedName name="CBCR_61050dc394224759ae84017a752bc6ed" localSheetId="1" hidden="1">'Risk Register'!#REF!</definedName>
    <definedName name="CBCR_6234a986d39245f19842b3b4a7953cc6" localSheetId="1" hidden="1">'Risk Register'!$L$8</definedName>
    <definedName name="CBCR_62553d137b7f4ad98e3baa87451ff156" localSheetId="1" hidden="1">'Risk Register'!#REF!</definedName>
    <definedName name="CBCR_63bec570b8784279a29d66823fa2d299" localSheetId="1" hidden="1">'Risk Register'!#REF!</definedName>
    <definedName name="CBCR_6582e32adb0c48878c0426920650e5bd" localSheetId="1" hidden="1">'Risk Register'!#REF!</definedName>
    <definedName name="CBCR_662964109e60485d95b876eca412935f" localSheetId="1" hidden="1">'Risk Register'!#REF!</definedName>
    <definedName name="CBCR_66474e0f2e384c55b9e2af9f12e32bfb" localSheetId="1" hidden="1">'Risk Register'!#REF!</definedName>
    <definedName name="CBCR_681583edfefe45f7ae6c0102ecaf3fda" localSheetId="1" hidden="1">'Risk Register'!#REF!</definedName>
    <definedName name="CBCR_6a539dd5282045d2910a64a49dd7117d" localSheetId="1" hidden="1">'Risk Register'!$I$10</definedName>
    <definedName name="CBCR_6a97785d6225471c8e517dcaa48156b1" localSheetId="1" hidden="1">'Risk Register'!#REF!</definedName>
    <definedName name="CBCR_6bf4a8ed87734475b1b3bf020c1aa9dc" localSheetId="1" hidden="1">'Risk Register'!#REF!</definedName>
    <definedName name="CBCR_6f79892cfb864d34b4e1151ef2c1be42" localSheetId="1" hidden="1">'Risk Register'!$J$26</definedName>
    <definedName name="CBCR_6f9f6f49f21a4ed293f385632feb0746" localSheetId="1" hidden="1">'Risk Register'!#REF!</definedName>
    <definedName name="CBCR_704610d21e3e4188afe43d22f2df1eb2" localSheetId="1" hidden="1">'Risk Register'!#REF!</definedName>
    <definedName name="CBCR_7152d8747c8f48b5afb98ca58a9aaeaf" localSheetId="1" hidden="1">'Risk Register'!#REF!</definedName>
    <definedName name="CBCR_7406d33c0a5548dda2f4bcdc43beb0ad" localSheetId="1" hidden="1">'Risk Register'!$J$6</definedName>
    <definedName name="CBCR_76dd7c97abf1407ea2d53a1adadeeaa9" localSheetId="1" hidden="1">'Risk Register'!#REF!</definedName>
    <definedName name="CBCR_76f97154a45b4ccfa02cd50f95e3280c" localSheetId="1" hidden="1">'Risk Register'!$I$3</definedName>
    <definedName name="CBCR_7cc012f13a3d4292986553e59ed1c99f" localSheetId="1" hidden="1">'Risk Register'!#REF!</definedName>
    <definedName name="CBCR_80984b65ae7543c3a3d7290514600b21" localSheetId="1" hidden="1">'Risk Register'!#REF!</definedName>
    <definedName name="CBCR_850860e69f524340b1b287fd71a716d9" localSheetId="1" hidden="1">'Risk Register'!#REF!</definedName>
    <definedName name="CBCR_87795fe3adef4c89be784934f8e575d9" localSheetId="1" hidden="1">'Risk Register'!#REF!</definedName>
    <definedName name="CBCR_8cd7e61d5d4b49628ca9a62dabcabeee" localSheetId="1" hidden="1">'Risk Register'!#REF!</definedName>
    <definedName name="CBCR_8df594292e3d448c8aacd8a083ce5b98" localSheetId="1" hidden="1">'Risk Register'!#REF!</definedName>
    <definedName name="CBCR_8e989a3ede5b4538a3c24217df52e0ab" localSheetId="1" hidden="1">'Risk Register'!#REF!</definedName>
    <definedName name="CBCR_90c2ce7afe7d487da8bd5e4c094671d9" localSheetId="1" hidden="1">'Risk Register'!#REF!</definedName>
    <definedName name="CBCR_92beec17e3f64c2b8f6484053ae5c626" localSheetId="1" hidden="1">'Risk Register'!$J$3</definedName>
    <definedName name="CBCR_93acf82eb5fb454db1b2295240ab1312" localSheetId="1" hidden="1">'Risk Register'!#REF!</definedName>
    <definedName name="CBCR_955ebcf68daf42b8941aba653f1fb54c" localSheetId="1" hidden="1">'Risk Register'!#REF!</definedName>
    <definedName name="CBCR_957ad7ce0ff34c07b177d2c7513b4dec" localSheetId="1" hidden="1">'Risk Register'!#REF!</definedName>
    <definedName name="CBCR_95f04ed2489941e2902f090c585121cb" localSheetId="1" hidden="1">'Risk Register'!$L$5</definedName>
    <definedName name="CBCR_9756c6659b734ebd9f4d5a28ae7d13b5" localSheetId="1" hidden="1">'Risk Register'!#REF!</definedName>
    <definedName name="CBCR_9855726faf49437f8c4e9bd4b4dc168a" localSheetId="1" hidden="1">'Risk Register'!#REF!</definedName>
    <definedName name="CBCR_9e76aa13677a445f8892505299931242" localSheetId="1" hidden="1">'Risk Register'!$A$10</definedName>
    <definedName name="CBCR_9f92fc0b21f34910a63c532b5ee84dc2" localSheetId="1" hidden="1">'Risk Register'!#REF!</definedName>
    <definedName name="CBCR_9fd1217c7d084a19b0a2f6f57acf9a95" localSheetId="1" hidden="1">'Risk Register'!#REF!</definedName>
    <definedName name="CBCR_a0339042a5774ac39510e1ec0744c470" localSheetId="1" hidden="1">'Risk Register'!#REF!</definedName>
    <definedName name="CBCR_a17cb8a3644b40a6a0dd442d70c986d1" localSheetId="1" hidden="1">'Risk Register'!#REF!</definedName>
    <definedName name="CBCR_a2918f64bce74e64a443264eceaafddd" localSheetId="1" hidden="1">'Risk Register'!#REF!</definedName>
    <definedName name="CBCR_aa30b875580e463c803754f9c66498b0" localSheetId="1" hidden="1">'Risk Register'!#REF!</definedName>
    <definedName name="CBCR_b5edd9c822314c3f818204ea81163c31" localSheetId="1" hidden="1">'Risk Register'!$L$10</definedName>
    <definedName name="CBCR_b9976ff63c744fc09cba8f9998875edc" localSheetId="1" hidden="1">'Risk Register'!#REF!</definedName>
    <definedName name="CBCR_b9eb44b7b1ad4c4eb2c35c247b5b8a7f" localSheetId="1" hidden="1">'Risk Register'!$A$15</definedName>
    <definedName name="CBCR_bed70f2bf16c4ef8b9f39f6b68ca68e9" localSheetId="1" hidden="1">'Risk Register'!#REF!</definedName>
    <definedName name="CBCR_c03017a50e4845cd9e35448eee2f5097" localSheetId="1" hidden="1">'Risk Register'!#REF!</definedName>
    <definedName name="CBCR_c341b37108da4b108d36ae5ed3aa9350" localSheetId="1" hidden="1">'Risk Register'!#REF!</definedName>
    <definedName name="CBCR_c57eca4715354f589bf097855f94f2c5" localSheetId="1" hidden="1">'Risk Register'!#REF!</definedName>
    <definedName name="CBCR_c60821c56714435e969f25b1d788179e" localSheetId="1" hidden="1">'Risk Register'!$I$5</definedName>
    <definedName name="CBCR_c7fdb67464e6400ebe5c0c0fa3dcdbf5" localSheetId="1" hidden="1">'Risk Register'!#REF!</definedName>
    <definedName name="CBCR_cbbf2f201332406e809ff38308a37919" localSheetId="1" hidden="1">'Risk Register'!#REF!</definedName>
    <definedName name="CBCR_cd48765ea75b41f4a4c0c4d7be027420" localSheetId="1" hidden="1">'Risk Register'!$A$5</definedName>
    <definedName name="CBCR_cdc9a7397de4409790af0a24975da9bd" localSheetId="1" hidden="1">'Risk Register'!$K$8</definedName>
    <definedName name="CBCR_cdd3a55344614f01a4496fa604f8e5d4" localSheetId="1" hidden="1">'Risk Register'!$A$8</definedName>
    <definedName name="CBCR_cf8bb531ed93436ea9e2c49f8cf5350d" localSheetId="1" hidden="1">'Risk Register'!#REF!</definedName>
    <definedName name="CBCR_cff34d01516a4eadbeb0259d83e7d0cf" localSheetId="1" hidden="1">'Risk Register'!#REF!</definedName>
    <definedName name="CBCR_da64766bbde34325ac5ce8ae2dd6e46f" localSheetId="1" hidden="1">'Risk Register'!#REF!</definedName>
    <definedName name="CBCR_dbb3909b9f834dee88181dde4fa273bc" localSheetId="1" hidden="1">'Risk Register'!#REF!</definedName>
    <definedName name="CBCR_dce6cf79e01048fdb67e2ee1eff8d026" localSheetId="1" hidden="1">'Risk Register'!#REF!</definedName>
    <definedName name="CBCR_dd5967c8ca364c158d0340dd961e290f" localSheetId="1" hidden="1">'Risk Register'!#REF!</definedName>
    <definedName name="CBCR_dec6d373134d484c940d5deb91463195" localSheetId="1" hidden="1">'Risk Register'!$K$5</definedName>
    <definedName name="CBCR_df8276d703f04ba3bb4b123a51d29807" localSheetId="1" hidden="1">'Risk Register'!#REF!</definedName>
    <definedName name="CBCR_dfb05a76c9494b298f6a673aa24f65a8" localSheetId="1" hidden="1">'Risk Register'!#REF!</definedName>
    <definedName name="CBCR_dfb3ede4012d40e1a85ac9a37ba545cf" localSheetId="1" hidden="1">'Risk Register'!#REF!</definedName>
    <definedName name="CBCR_dff3bab005c94b07b0ee28c1f067deda" localSheetId="1" hidden="1">'Risk Register'!$J$10</definedName>
    <definedName name="CBCR_e33c9676f1eb438f90d88eaf9381ee4e" localSheetId="1" hidden="1">'Risk Register'!#REF!</definedName>
    <definedName name="CBCR_e501eda28f2b4ec682340f2c00f62316" localSheetId="1" hidden="1">'Risk Register'!#REF!</definedName>
    <definedName name="CBCR_e9a204882da74d4992ae602f24d5ea1e" localSheetId="1" hidden="1">'Risk Register'!#REF!</definedName>
    <definedName name="CBCR_ee1254a92ba6456aac3e20e66bab3313" localSheetId="1" hidden="1">'Risk Register'!#REF!</definedName>
    <definedName name="CBCR_ee3762232b404609984dfa3f8fa4c17a" localSheetId="1" hidden="1">'Risk Register'!$K$10</definedName>
    <definedName name="CBCR_efddb886a389469b9a34c7bb1eabc744" localSheetId="1" hidden="1">'Risk Register'!#REF!</definedName>
    <definedName name="CBCR_f02ab084fbfd4128882614e7275efb10" localSheetId="1" hidden="1">'Risk Register'!#REF!</definedName>
    <definedName name="CBCR_f1712cb728cc4850ba98c756e8f81023" localSheetId="1" hidden="1">'Risk Register'!#REF!</definedName>
    <definedName name="CBCR_f1cb3e68c6f846658c580d193e4a5f57" localSheetId="1" hidden="1">'Risk Register'!#REF!</definedName>
    <definedName name="CBCR_f40b0d4c30f54cd19e68243e055a75f4" localSheetId="1" hidden="1">'Risk Register'!#REF!</definedName>
    <definedName name="CBCR_f410c99c466c4b8f8c429f373afc3e54" localSheetId="1" hidden="1">'Risk Register'!#REF!</definedName>
    <definedName name="CBCR_f45e9d633c534575979fbc2cd13533c2" localSheetId="1" hidden="1">'Risk Register'!#REF!</definedName>
    <definedName name="CBCR_f90dc558cc904433a55aee2201aa37c2" localSheetId="1" hidden="1">'Risk Register'!$I$22</definedName>
    <definedName name="CBCR_fb1c350ec418498598e06f407e4cac04" localSheetId="1" hidden="1">'Risk Register'!$I$26</definedName>
    <definedName name="CBCR_fb51bb42a8fb420f922f0e77b82290ee" localSheetId="1" hidden="1">'Risk Register'!#REF!</definedName>
    <definedName name="CBCR_fc63b100871f440dad5ca789db4b546b" localSheetId="1" hidden="1">'Risk Register'!#REF!</definedName>
    <definedName name="CBCR_fe16fc5b99944748a5aa2cbf8b8d85e6" localSheetId="1" hidden="1">'Risk Register'!#REF!</definedName>
    <definedName name="CBCR_fe5c6eaedcbc459d9e7b8a95fb3d9357" localSheetId="1" hidden="1">'Risk Register'!#REF!</definedName>
    <definedName name="CBCR_ff54f22dbe9f4511aefe7791f50ba667" localSheetId="1" hidden="1">'Risk Register'!$I$6</definedName>
    <definedName name="CBCR_ff954cbc6d354ae79cf6ca0c0c2fce3c" localSheetId="1" hidden="1">'Risk Register'!#REF!</definedName>
    <definedName name="CBWorkbookPriority" hidden="1">-53766829</definedName>
    <definedName name="CBx_31bcb805e7e84f90bc17e98efe0de2ae" localSheetId="0" hidden="1">"'Risk Register'!$A$1"</definedName>
    <definedName name="CBx_5212bd1f2fbc495ea1240ef2497ef112" localSheetId="0" hidden="1">"'CB_DATA_'!$A$1"</definedName>
    <definedName name="CBx_Sheet_Guid" localSheetId="0" hidden="1">"'5212bd1f-2fbc-495e-a124-0ef2497ef112"</definedName>
    <definedName name="CBx_Sheet_Guid" localSheetId="1" hidden="1">"'31bcb805-e7e8-4f90-bc17-e98efe0de2ae"</definedName>
    <definedName name="CBx_StorageType" localSheetId="0" hidden="1">1</definedName>
    <definedName name="CBx_StorageType" localSheetId="1" hidden="1">1</definedName>
    <definedName name="_xlnm.Print_Area" localSheetId="1">'Risk Register'!$A:$L</definedName>
    <definedName name="_xlnm.Print_Titles" localSheetId="1">'Risk Register'!$1:$1</definedName>
  </definedNames>
  <calcPr fullCalcOnLoad="1"/>
</workbook>
</file>

<file path=xl/sharedStrings.xml><?xml version="1.0" encoding="utf-8"?>
<sst xmlns="http://schemas.openxmlformats.org/spreadsheetml/2006/main" count="313" uniqueCount="181">
  <si>
    <t>No.</t>
  </si>
  <si>
    <t>Risk Description</t>
  </si>
  <si>
    <t>Low</t>
  </si>
  <si>
    <t>High</t>
  </si>
  <si>
    <t>U</t>
  </si>
  <si>
    <t>VL</t>
  </si>
  <si>
    <t>L</t>
  </si>
  <si>
    <t>Additional trim coils may be required to suppress field errors from n&gt;1 modes</t>
  </si>
  <si>
    <t>Analysis being performed to firm up requirements</t>
  </si>
  <si>
    <t>impacts sta 2 3,5 &amp;6  on oversight&amp;support crews &amp;$151 &amp; 79k/mo.</t>
  </si>
  <si>
    <t>cost factored into stretchout cost</t>
  </si>
  <si>
    <t>$42m etc</t>
  </si>
  <si>
    <t>160k/mo leakcheck plus 79k/mo oversight</t>
  </si>
  <si>
    <t>Overhead rates may vary which in turn could impact cost and schedule</t>
  </si>
  <si>
    <t>Funding profile may not match assumptions which in turn could impact cost and schedule</t>
  </si>
  <si>
    <t>Probability of Occurrence</t>
  </si>
  <si>
    <t>Criteria</t>
  </si>
  <si>
    <t>Qualitative</t>
  </si>
  <si>
    <t>Quantitative</t>
  </si>
  <si>
    <t>Use Pr</t>
  </si>
  <si>
    <t>VU</t>
  </si>
  <si>
    <t>Very Unlikely</t>
  </si>
  <si>
    <t>&lt;0.1</t>
  </si>
  <si>
    <t>Will not likely occur anytime in the project life cycle, or  the probability of the occurrence is judged to be less than 10%.</t>
  </si>
  <si>
    <t>Unlikely</t>
  </si>
  <si>
    <t>&gt;0.1 but &lt;0.4</t>
  </si>
  <si>
    <t>Unlikely to occur in the project life cycle ,  or the probability of the occurrence is judged to be greater than 10% but less than 40%.</t>
  </si>
  <si>
    <t>Likely</t>
  </si>
  <si>
    <t>&gt;0.4 but &lt;0.8</t>
  </si>
  <si>
    <t>Will likely occur sometime during the project life cycle of the project or its facilities, or the probability of the occurrence is judged to be greater than 40% but less than 80%.</t>
  </si>
  <si>
    <t>Very Likely</t>
  </si>
  <si>
    <t>&gt;0.8</t>
  </si>
  <si>
    <t>Very likely to occur sometime during the project life cycle or the probability of occurrence is judged to be 80% or greater.</t>
  </si>
  <si>
    <t>* P = Probability of Occurrence</t>
  </si>
  <si>
    <t>Concept Explanation</t>
  </si>
  <si>
    <t>For each identified risk, a Probability of Occurrence is defined using the above criteria.</t>
  </si>
  <si>
    <t>Also for each risk, the consequential impacts are estimated -- as either an absolute value or a range with most likely, low and high values defined</t>
  </si>
  <si>
    <t>Both cost impacts and schedule impacts should be estimated.</t>
  </si>
  <si>
    <t>For schedule impact, the value (or range) should reflect impact to the project completion -- that is the impact to the project critical path</t>
  </si>
  <si>
    <t>Separate models will then be constructed to determine overall cost and schedule probability profiles (using Monte Carlo simulation)</t>
  </si>
  <si>
    <t xml:space="preserve">Each risk will represent a variable in the model.  The Pr of Occurrence will use the values shown on the right above and </t>
  </si>
  <si>
    <t xml:space="preserve">  the ranges for cost and schedule impacts.</t>
  </si>
  <si>
    <t>Escalation of Copper higher than base escalation rates</t>
  </si>
  <si>
    <t>Funding limits preclude early procurements to avoid escalation impacts</t>
  </si>
  <si>
    <t>see separate sheet - assume 5% to 20% higher per year escalation rate</t>
  </si>
  <si>
    <t>Escalation of Stainless Sheet and Inconel higher than base escalation rates</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</si>
  <si>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</si>
  <si>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</si>
  <si>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</si>
  <si>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</si>
  <si>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</si>
  <si>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</si>
  <si>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</si>
  <si>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</si>
  <si>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TOTAL</t>
  </si>
  <si>
    <t>C - copper</t>
  </si>
  <si>
    <t>1352 - Job: 1352 - PF Coil Procurement-KALISH</t>
  </si>
  <si>
    <t>141-038.1</t>
  </si>
  <si>
    <t>PF Conductor  Delivery</t>
  </si>
  <si>
    <t>1354 - Job: 1354 - Trim Coil Design &amp;Procurement-KALISH</t>
  </si>
  <si>
    <t>184-037</t>
  </si>
  <si>
    <t xml:space="preserve">External Trim Coil  Procurement                 </t>
  </si>
  <si>
    <t>1601 - Job: 1601 - Coil Services  Design-GORANSON</t>
  </si>
  <si>
    <t>132-038</t>
  </si>
  <si>
    <t xml:space="preserve">Deliver  Lead hardware and cables               </t>
  </si>
  <si>
    <t>4101 - Job: 4101 - AC Power-RAMAKRISHNAN</t>
  </si>
  <si>
    <t>411-2-4</t>
  </si>
  <si>
    <t>Grounding-Procure</t>
  </si>
  <si>
    <t>4301 - Job: 4301 - DC Systems-RAMAKRISHNAN</t>
  </si>
  <si>
    <t>431-265</t>
  </si>
  <si>
    <t>Fabricate bus components</t>
  </si>
  <si>
    <t>431-275</t>
  </si>
  <si>
    <t>Power cabling &amp; Installation</t>
  </si>
  <si>
    <t>S - Stainless Steel/Inconnel</t>
  </si>
  <si>
    <t>1204 - Job: 1204 - VV Sys Procurements (nonVVSA)-DUDEK</t>
  </si>
  <si>
    <t>124-130</t>
  </si>
  <si>
    <t xml:space="preserve"> VV NB port cover Fabrication</t>
  </si>
  <si>
    <t>1421 - Job: 1421 - Mod Coil Interface Design-WILLIAMSON</t>
  </si>
  <si>
    <t>INTRF-001</t>
  </si>
  <si>
    <t xml:space="preserve">PPPL buy SS plate for weld trials               </t>
  </si>
  <si>
    <t>1431 - Job: 1431 - Mod. Coil Interface Hardware-DUDEK</t>
  </si>
  <si>
    <t>1421-3060</t>
  </si>
  <si>
    <t>Deliver Stud Kit (PE007330) (for 1st 3 pack only</t>
  </si>
  <si>
    <t>1429-3060</t>
  </si>
  <si>
    <t>Deliver Shim Stock</t>
  </si>
  <si>
    <t>1752 - Job: 1752 - Base Support Proc-DAHLGREN</t>
  </si>
  <si>
    <t>161-036.9</t>
  </si>
  <si>
    <t xml:space="preserve">Deliver base support materials                  </t>
  </si>
  <si>
    <t>1550 - Job: 1550 - Coil Struct. Procurement -DAHLGREN</t>
  </si>
  <si>
    <t>162-037</t>
  </si>
  <si>
    <t xml:space="preserve">Fabricate TF/MCWF mounting Components           </t>
  </si>
  <si>
    <t>162-038</t>
  </si>
  <si>
    <t xml:space="preserve">Fabricate PF Mounting components                </t>
  </si>
  <si>
    <t>162-039</t>
  </si>
  <si>
    <t xml:space="preserve">Fabricate Final TF Assy components Components   </t>
  </si>
  <si>
    <t>162-040</t>
  </si>
  <si>
    <t xml:space="preserve">Fabricate Machine/base support interface        </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</si>
  <si>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</si>
  <si>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</si>
  <si>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</si>
  <si>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</si>
  <si>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</si>
  <si>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</si>
  <si>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</si>
  <si>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</si>
  <si>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</si>
  <si>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</si>
  <si>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see separate sheet - assume 3% to 20% higher per year escalation rate</t>
  </si>
  <si>
    <t>Consequences</t>
  </si>
  <si>
    <t>Critical</t>
  </si>
  <si>
    <t>Marginal</t>
  </si>
  <si>
    <t>Significant</t>
  </si>
  <si>
    <t>Negligible</t>
  </si>
  <si>
    <t>Mitigation Plan</t>
  </si>
  <si>
    <t>Basis of Estimate</t>
  </si>
  <si>
    <t>Design of the MC interface is on the critical path. Potential impacts include [1] additional design and development (4 engineers for 2-4 months) [2] a change in the cost of field period and final assembly to a change in the design (+/- $300K) and [3] "standing army" costs for an additional 2-4 months</t>
  </si>
  <si>
    <t>Modular coil interface design needs to change significantly from the baseline for technical reasons</t>
  </si>
  <si>
    <t>Risk Class</t>
  </si>
  <si>
    <t>Moderate</t>
  </si>
  <si>
    <t>Excessive distortion during port welding requiring cutting off and re-welding port</t>
  </si>
  <si>
    <t>Close monitoring during welding will minimize likelihood</t>
  </si>
  <si>
    <t>Modular coil damaged during assembly requiring significant rework to coil</t>
  </si>
  <si>
    <t>Coils will be handled during FPA using carefully constructed procedures to minimize likelihood</t>
  </si>
  <si>
    <t>Nominally repaired with a 2-man crew in 2 weeks</t>
  </si>
  <si>
    <t>Nominally repaired with a 2-man crew in 1 week</t>
  </si>
  <si>
    <t>VV surface component (coolant tube, flux loop, or TC) damaged during FPA requiring significant rework</t>
  </si>
  <si>
    <t>Conductor for extra coil already procured.  Ample float in schedule to avoid critical path impact.</t>
  </si>
  <si>
    <t>Increase PPPL Title III by 1 man-month</t>
  </si>
  <si>
    <t>Task force formed to expedite resolution of feasibility issues</t>
  </si>
  <si>
    <t>Costs could more than double the present estimate</t>
  </si>
  <si>
    <t>NC</t>
  </si>
  <si>
    <t>Unanticipated problems with cryostat penetrations (icing, excessive condensation) require warming up the stellarator core to effect repair with consequent impacts to critical path activities</t>
  </si>
  <si>
    <t>Nominally repaired with a 4-man crew in 1 week</t>
  </si>
  <si>
    <t xml:space="preserve">Loss or prolonged unavailability of certain key personnel (Brown, Cole, and Brooks) from the project could substantially impact the schedule. </t>
  </si>
  <si>
    <t>NA</t>
  </si>
  <si>
    <t>Many</t>
  </si>
  <si>
    <t>Continue to use same process used for first twelve coils</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</si>
  <si>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</si>
  <si>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</si>
  <si>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</si>
  <si>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~$10K for equipment plus repair costs</t>
  </si>
  <si>
    <t>Low CI</t>
  </si>
  <si>
    <t>High CI</t>
  </si>
  <si>
    <t>Low SI</t>
  </si>
  <si>
    <t>High SI</t>
  </si>
  <si>
    <r>
      <t xml:space="preserve">Likelihood of Occurrence </t>
    </r>
    <r>
      <rPr>
        <b/>
        <vertAlign val="superscript"/>
        <sz val="12"/>
        <rFont val="Arial"/>
        <family val="2"/>
      </rPr>
      <t>a</t>
    </r>
  </si>
  <si>
    <t>Risk Level Matrix</t>
  </si>
  <si>
    <t>Likelihood</t>
  </si>
  <si>
    <t>Non-credible</t>
  </si>
  <si>
    <t>Crisis</t>
  </si>
  <si>
    <t>Consequence</t>
  </si>
  <si>
    <t>Cold mass does not cool down within 96 hours or does not cool down all the way to 77K</t>
  </si>
  <si>
    <t>Coils are hooked up with incorrect polarity</t>
  </si>
  <si>
    <t>Ground insulation on modular coil fails during initial cooldown</t>
  </si>
  <si>
    <t>Modular coils are shorted across toroidal break between field periods</t>
  </si>
  <si>
    <t>Multiple vacuum leaks appear following welding of the ports</t>
  </si>
  <si>
    <t>Field period damaged during loading, transport, and unloading from TFTR TC to NCSX TC</t>
  </si>
  <si>
    <t>Field period does not fit through TC door on transporter</t>
  </si>
  <si>
    <t>Field period weight exceeds crane capacity</t>
  </si>
  <si>
    <t>Ground insulation on TF/PF coil fails during initial cooldown</t>
  </si>
  <si>
    <t>Unacceptable distortion in field period when welding modular coil shims</t>
  </si>
  <si>
    <t>Assembly sled for final assembly is not adequately stiff or does not provide repeatable motion</t>
  </si>
  <si>
    <t>Damage or loss of modular coil during VPI or testing requiring the conductor to be stripped off and re-wound</t>
  </si>
  <si>
    <t>Baseline schedule predicated on continued availability of key personnel.  Bob Ellis has been budgeted to provide support to Tom Brown in Design Integration.  Mitigation plans for Cole and Brooks are still not addressed in our plans.</t>
  </si>
  <si>
    <t>Other escalation rates, e.g. labor rates, are higher than budgeted</t>
  </si>
  <si>
    <t>GPP projects not completed in time to support proejct needs</t>
  </si>
  <si>
    <t>Job (s)</t>
  </si>
  <si>
    <t>1806, 8203,8204</t>
  </si>
  <si>
    <r>
      <t>a</t>
    </r>
    <r>
      <rPr>
        <b/>
        <sz val="10"/>
        <rFont val="Arial"/>
        <family val="2"/>
      </rPr>
      <t xml:space="preserve">  VL= Very Likely (P&gt;80%), L=Likely (80%&gt;P&gt;40%), U=Unlikley (40%&gt;P&gt;10%), VU=Very Unlikely (P&lt;10%), NC=Non-credible (P&lt;1%)</t>
    </r>
  </si>
  <si>
    <t>Extra conductor purchased.  Ample float provided in schedule to avoid critical path impacts.</t>
  </si>
  <si>
    <t>No schedule impact, but could extend PPPL Title III efforts by ~ 2 months (~$30K)</t>
  </si>
  <si>
    <t>Vendor damages or buiilds non-compliant coil requiring PF coil to be rebuilt.</t>
  </si>
  <si>
    <t>TF vendor produces a non-compliant coil requiring fabrication of an additional coil</t>
  </si>
  <si>
    <t>???</t>
  </si>
  <si>
    <t>Not listed on Job Sheet</t>
  </si>
  <si>
    <t>Hi Temp rogowski Loop damaged dring installation reaulting in loss of toroidal current measurement capability.</t>
  </si>
  <si>
    <t>Tripel redundancy - 3 installed, only 1 required.</t>
  </si>
  <si>
    <t>3 installed - only need 1</t>
  </si>
  <si>
    <t>+$0K</t>
  </si>
  <si>
    <t>7401, 7501, 7503</t>
  </si>
  <si>
    <t>???. Nor listed on Job Sheet.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</si>
</sst>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0_);[Red]\(0.00\)"/>
    <numFmt numFmtId="170" formatCode="&quot;$&quot;#,##0.0_);[Red]\(&quot;$&quot;#,##0.0\)"/>
    <numFmt numFmtId="171" formatCode="[Blue]\+\ \$#,##0_);[Red]\(&quot;$&quot;#,##0\)"/>
    <numFmt numFmtId="172" formatCode="[Blue]\+\ 0.00_);[Red]\(0.00\)"/>
    <numFmt numFmtId="173" formatCode="&quot;$&quot;#,##0.00"/>
    <numFmt numFmtId="174" formatCode="&quot;$&quot;#,##0.0"/>
    <numFmt numFmtId="175" formatCode="#,##0.000"/>
    <numFmt numFmtId="176" formatCode="&quot;$&quot;#,##0.000"/>
  </numFmts>
  <fonts count="16">
    <font>
      <sz val="10"/>
      <name val="Arial"/>
      <family val="0"/>
    </font>
    <font>
      <sz val="8"/>
      <name val="Arial"/>
      <family val="0"/>
    </font>
    <font>
      <b/>
      <sz val="10"/>
      <name val="Arial"/>
      <family val="2"/>
    </font>
    <font>
      <b/>
      <u val="single"/>
      <sz val="10"/>
      <name val="Arial"/>
      <family val="2"/>
    </font>
    <font>
      <b/>
      <i/>
      <sz val="10"/>
      <name val="Arial"/>
      <family val="2"/>
    </font>
    <font>
      <u val="single"/>
      <sz val="10"/>
      <color indexed="12"/>
      <name val="Arial"/>
      <family val="0"/>
    </font>
    <font>
      <u val="single"/>
      <sz val="10"/>
      <color indexed="36"/>
      <name val="Arial"/>
      <family val="0"/>
    </font>
    <font>
      <b/>
      <sz val="12"/>
      <name val="Arial"/>
      <family val="2"/>
    </font>
    <font>
      <b/>
      <vertAlign val="superscript"/>
      <sz val="12"/>
      <name val="Arial"/>
      <family val="2"/>
    </font>
    <font>
      <sz val="12"/>
      <name val="Arial"/>
      <family val="2"/>
    </font>
    <font>
      <sz val="16"/>
      <name val="Arial"/>
      <family val="0"/>
    </font>
    <font>
      <b/>
      <sz val="16"/>
      <name val="Arial"/>
      <family val="0"/>
    </font>
    <font>
      <i/>
      <sz val="10"/>
      <name val="Arial"/>
      <family val="2"/>
    </font>
    <font>
      <b/>
      <vertAlign val="superscript"/>
      <sz val="10"/>
      <name val="Arial"/>
      <family val="2"/>
    </font>
    <font>
      <b/>
      <sz val="10"/>
      <color indexed="10"/>
      <name val="Arial"/>
      <family val="2"/>
    </font>
    <font>
      <sz val="10"/>
      <color indexed="12"/>
      <name val="Arial"/>
      <family val="2"/>
    </font>
  </fonts>
  <fills count="7">
    <fill>
      <patternFill/>
    </fill>
    <fill>
      <patternFill patternType="gray125"/>
    </fill>
    <fill>
      <patternFill patternType="gray0625">
        <bgColor indexed="9"/>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17">
    <border>
      <left/>
      <right/>
      <top/>
      <bottom/>
      <diagonal/>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0" fillId="0" borderId="0" xfId="0" applyFont="1" applyAlignment="1">
      <alignment/>
    </xf>
    <xf numFmtId="0" fontId="0" fillId="0" borderId="0" xfId="0" applyAlignment="1">
      <alignment horizontal="center"/>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3" fillId="0" borderId="0" xfId="0" applyFont="1" applyAlignment="1">
      <alignment horizontal="center"/>
    </xf>
    <xf numFmtId="0" fontId="0" fillId="0" borderId="1" xfId="0" applyFont="1" applyBorder="1" applyAlignment="1">
      <alignment vertical="top" wrapText="1"/>
    </xf>
    <xf numFmtId="0" fontId="0" fillId="0" borderId="2" xfId="0" applyFont="1" applyBorder="1" applyAlignment="1">
      <alignment vertical="top" wrapText="1"/>
    </xf>
    <xf numFmtId="0" fontId="3" fillId="0" borderId="0" xfId="0" applyFont="1" applyAlignment="1">
      <alignment/>
    </xf>
    <xf numFmtId="168" fontId="0" fillId="0" borderId="0" xfId="0" applyNumberFormat="1" applyAlignment="1">
      <alignment/>
    </xf>
    <xf numFmtId="168" fontId="0" fillId="0" borderId="3" xfId="0" applyNumberFormat="1" applyBorder="1" applyAlignment="1">
      <alignment/>
    </xf>
    <xf numFmtId="168" fontId="2" fillId="0" borderId="0" xfId="0" applyNumberFormat="1" applyFont="1" applyAlignment="1">
      <alignment/>
    </xf>
    <xf numFmtId="9" fontId="0" fillId="0" borderId="0" xfId="0" applyNumberFormat="1" applyAlignment="1">
      <alignment/>
    </xf>
    <xf numFmtId="175" fontId="0" fillId="0" borderId="0" xfId="0" applyNumberFormat="1" applyFont="1" applyAlignment="1">
      <alignment/>
    </xf>
    <xf numFmtId="168" fontId="2" fillId="3" borderId="0" xfId="0" applyNumberFormat="1" applyFont="1" applyFill="1" applyAlignment="1">
      <alignment/>
    </xf>
    <xf numFmtId="0" fontId="4" fillId="0" borderId="0" xfId="0" applyFont="1" applyAlignment="1">
      <alignment/>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xf>
    <xf numFmtId="0" fontId="9" fillId="0" borderId="0" xfId="0" applyFont="1" applyBorder="1" applyAlignment="1">
      <alignment wrapText="1"/>
    </xf>
    <xf numFmtId="0" fontId="9" fillId="0" borderId="0" xfId="0" applyFont="1" applyBorder="1" applyAlignment="1">
      <alignment horizontal="center"/>
    </xf>
    <xf numFmtId="0" fontId="9" fillId="0" borderId="0" xfId="0" applyFont="1" applyBorder="1" applyAlignment="1">
      <alignment/>
    </xf>
    <xf numFmtId="0" fontId="9" fillId="0" borderId="0" xfId="0" applyFont="1" applyBorder="1" applyAlignment="1" quotePrefix="1">
      <alignment horizontal="center"/>
    </xf>
    <xf numFmtId="0" fontId="10" fillId="0" borderId="4" xfId="0" applyFont="1" applyBorder="1" applyAlignment="1">
      <alignment/>
    </xf>
    <xf numFmtId="0" fontId="10" fillId="0" borderId="5" xfId="0" applyFont="1" applyBorder="1" applyAlignment="1">
      <alignment/>
    </xf>
    <xf numFmtId="0" fontId="11" fillId="0" borderId="5" xfId="0" applyFont="1" applyBorder="1" applyAlignment="1">
      <alignment/>
    </xf>
    <xf numFmtId="0" fontId="11" fillId="4" borderId="4" xfId="0" applyFont="1" applyFill="1" applyBorder="1" applyAlignment="1">
      <alignment horizontal="center"/>
    </xf>
    <xf numFmtId="0" fontId="11" fillId="5" borderId="5" xfId="0" applyFont="1" applyFill="1" applyBorder="1" applyAlignment="1">
      <alignment horizontal="center"/>
    </xf>
    <xf numFmtId="0" fontId="11" fillId="6" borderId="5" xfId="0" applyFont="1" applyFill="1" applyBorder="1" applyAlignment="1">
      <alignment horizontal="center"/>
    </xf>
    <xf numFmtId="0" fontId="11" fillId="6" borderId="6" xfId="0" applyFont="1" applyFill="1" applyBorder="1" applyAlignment="1">
      <alignment horizontal="center"/>
    </xf>
    <xf numFmtId="0" fontId="11" fillId="0" borderId="0" xfId="0" applyFont="1" applyBorder="1" applyAlignment="1">
      <alignment/>
    </xf>
    <xf numFmtId="0" fontId="11" fillId="4" borderId="7" xfId="0" applyFont="1" applyFill="1" applyBorder="1" applyAlignment="1">
      <alignment horizontal="center"/>
    </xf>
    <xf numFmtId="0" fontId="11" fillId="5" borderId="0" xfId="0" applyFont="1" applyFill="1" applyBorder="1" applyAlignment="1">
      <alignment horizontal="center"/>
    </xf>
    <xf numFmtId="0" fontId="11" fillId="6" borderId="0" xfId="0" applyFont="1" applyFill="1" applyBorder="1" applyAlignment="1">
      <alignment horizontal="center"/>
    </xf>
    <xf numFmtId="0" fontId="11" fillId="6" borderId="8" xfId="0" applyFont="1" applyFill="1" applyBorder="1" applyAlignment="1">
      <alignment horizontal="center"/>
    </xf>
    <xf numFmtId="0" fontId="11" fillId="4" borderId="0" xfId="0" applyFont="1" applyFill="1" applyBorder="1" applyAlignment="1">
      <alignment horizontal="center"/>
    </xf>
    <xf numFmtId="0" fontId="11" fillId="0" borderId="3" xfId="0" applyFont="1" applyBorder="1" applyAlignment="1">
      <alignment/>
    </xf>
    <xf numFmtId="0" fontId="11" fillId="4" borderId="9" xfId="0" applyFont="1" applyFill="1" applyBorder="1" applyAlignment="1">
      <alignment horizontal="center"/>
    </xf>
    <xf numFmtId="0" fontId="11" fillId="4" borderId="3" xfId="0" applyFont="1" applyFill="1" applyBorder="1" applyAlignment="1">
      <alignment horizontal="center"/>
    </xf>
    <xf numFmtId="0" fontId="11" fillId="4" borderId="10" xfId="0" applyFont="1" applyFill="1" applyBorder="1" applyAlignment="1">
      <alignment horizontal="center"/>
    </xf>
    <xf numFmtId="0" fontId="11" fillId="0" borderId="7" xfId="0" applyFont="1" applyBorder="1" applyAlignment="1">
      <alignment/>
    </xf>
    <xf numFmtId="0" fontId="11" fillId="0" borderId="7" xfId="0" applyFont="1" applyBorder="1" applyAlignment="1">
      <alignment horizontal="center"/>
    </xf>
    <xf numFmtId="0" fontId="11" fillId="0" borderId="0" xfId="0" applyFont="1" applyBorder="1" applyAlignment="1">
      <alignment horizontal="center"/>
    </xf>
    <xf numFmtId="0" fontId="11" fillId="0" borderId="8" xfId="0" applyFont="1" applyBorder="1" applyAlignment="1">
      <alignment horizontal="center"/>
    </xf>
    <xf numFmtId="0" fontId="10" fillId="0" borderId="9" xfId="0" applyFont="1" applyBorder="1" applyAlignment="1">
      <alignment/>
    </xf>
    <xf numFmtId="0" fontId="10" fillId="0" borderId="3" xfId="0" applyFont="1" applyBorder="1" applyAlignment="1">
      <alignment/>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4" xfId="0" applyFont="1" applyBorder="1" applyAlignment="1">
      <alignment horizontal="center" textRotation="90"/>
    </xf>
    <xf numFmtId="0" fontId="11" fillId="0" borderId="7" xfId="0" applyFont="1" applyBorder="1" applyAlignment="1">
      <alignment horizontal="center" textRotation="90"/>
    </xf>
    <xf numFmtId="0" fontId="11" fillId="0" borderId="9" xfId="0" applyFont="1" applyBorder="1" applyAlignment="1">
      <alignment horizontal="center" textRotation="90"/>
    </xf>
    <xf numFmtId="0" fontId="11" fillId="0" borderId="9" xfId="0" applyFont="1" applyBorder="1" applyAlignment="1">
      <alignment horizontal="center"/>
    </xf>
    <xf numFmtId="0" fontId="11" fillId="0" borderId="3" xfId="0" applyFont="1" applyBorder="1" applyAlignment="1">
      <alignment horizontal="center"/>
    </xf>
    <xf numFmtId="0" fontId="11" fillId="0" borderId="10" xfId="0" applyFont="1" applyBorder="1" applyAlignment="1">
      <alignment horizontal="center"/>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2" fillId="2" borderId="1" xfId="0" applyFont="1" applyFill="1" applyBorder="1" applyAlignment="1">
      <alignment horizontal="center" vertical="top" wrapText="1"/>
    </xf>
    <xf numFmtId="0" fontId="7" fillId="0" borderId="9" xfId="0" applyFont="1" applyFill="1" applyBorder="1" applyAlignment="1">
      <alignment vertical="top"/>
    </xf>
    <xf numFmtId="0" fontId="7" fillId="0" borderId="3" xfId="0" applyFont="1" applyFill="1" applyBorder="1" applyAlignment="1">
      <alignment horizontal="center" vertical="top" wrapText="1"/>
    </xf>
    <xf numFmtId="0" fontId="7" fillId="0" borderId="3" xfId="0" applyFont="1" applyFill="1" applyBorder="1" applyAlignment="1">
      <alignment vertical="top" wrapText="1"/>
    </xf>
    <xf numFmtId="0" fontId="7" fillId="0" borderId="9"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3" xfId="0" applyFont="1" applyBorder="1" applyAlignment="1">
      <alignment vertical="top"/>
    </xf>
    <xf numFmtId="0" fontId="0" fillId="0" borderId="14" xfId="0" applyFont="1" applyFill="1" applyBorder="1" applyAlignment="1">
      <alignment horizontal="center" vertical="top" wrapText="1"/>
    </xf>
    <xf numFmtId="0" fontId="0" fillId="0" borderId="14" xfId="0" applyFont="1" applyFill="1" applyBorder="1" applyAlignment="1">
      <alignment vertical="top" wrapText="1"/>
    </xf>
    <xf numFmtId="0" fontId="0" fillId="0" borderId="14" xfId="0" applyFont="1" applyBorder="1" applyAlignment="1">
      <alignment vertical="top" wrapText="1"/>
    </xf>
    <xf numFmtId="171" fontId="0" fillId="0" borderId="14" xfId="0" applyNumberFormat="1" applyFont="1" applyFill="1" applyBorder="1" applyAlignment="1">
      <alignment vertical="top" wrapText="1"/>
    </xf>
    <xf numFmtId="171" fontId="0" fillId="0" borderId="14" xfId="0" applyNumberFormat="1" applyFont="1" applyFill="1" applyBorder="1" applyAlignment="1">
      <alignment vertical="top"/>
    </xf>
    <xf numFmtId="172" fontId="0" fillId="0" borderId="14" xfId="0" applyNumberFormat="1" applyFont="1" applyFill="1" applyBorder="1" applyAlignment="1">
      <alignment vertical="top"/>
    </xf>
    <xf numFmtId="0" fontId="0" fillId="0" borderId="0" xfId="0" applyFont="1" applyAlignment="1">
      <alignment vertical="top"/>
    </xf>
    <xf numFmtId="0" fontId="0" fillId="0" borderId="15" xfId="0" applyFont="1" applyFill="1" applyBorder="1" applyAlignment="1">
      <alignment vertical="top" wrapText="1"/>
    </xf>
    <xf numFmtId="49" fontId="0" fillId="0" borderId="15" xfId="0" applyNumberFormat="1" applyFont="1" applyFill="1" applyBorder="1" applyAlignment="1">
      <alignment horizontal="center" vertical="top" wrapText="1"/>
    </xf>
    <xf numFmtId="0" fontId="0" fillId="0" borderId="15" xfId="0" applyNumberFormat="1" applyFont="1" applyFill="1" applyBorder="1" applyAlignment="1">
      <alignment horizontal="center" vertical="top" wrapText="1"/>
    </xf>
    <xf numFmtId="0" fontId="0" fillId="0" borderId="15" xfId="0" applyFont="1" applyBorder="1" applyAlignment="1">
      <alignment vertical="top" wrapText="1"/>
    </xf>
    <xf numFmtId="171" fontId="0" fillId="0" borderId="15" xfId="0" applyNumberFormat="1" applyFont="1" applyBorder="1" applyAlignment="1">
      <alignment vertical="top" wrapText="1"/>
    </xf>
    <xf numFmtId="171" fontId="0" fillId="0" borderId="15" xfId="0" applyNumberFormat="1" applyFont="1" applyBorder="1" applyAlignment="1">
      <alignment vertical="top"/>
    </xf>
    <xf numFmtId="172" fontId="0" fillId="0" borderId="15" xfId="0" applyNumberFormat="1" applyFont="1" applyBorder="1" applyAlignment="1">
      <alignment vertical="top"/>
    </xf>
    <xf numFmtId="0" fontId="0" fillId="0" borderId="14" xfId="0" applyNumberFormat="1" applyFont="1" applyFill="1" applyBorder="1" applyAlignment="1">
      <alignment horizontal="center" vertical="top" wrapText="1"/>
    </xf>
    <xf numFmtId="171" fontId="0" fillId="0" borderId="14" xfId="0" applyNumberFormat="1" applyFont="1" applyBorder="1" applyAlignment="1">
      <alignment vertical="top" wrapText="1"/>
    </xf>
    <xf numFmtId="171" fontId="0" fillId="0" borderId="14" xfId="0" applyNumberFormat="1" applyFont="1" applyBorder="1" applyAlignment="1">
      <alignment vertical="top"/>
    </xf>
    <xf numFmtId="172" fontId="0" fillId="0" borderId="14" xfId="0" applyNumberFormat="1" applyFont="1" applyBorder="1" applyAlignment="1">
      <alignment vertical="top"/>
    </xf>
    <xf numFmtId="49" fontId="0" fillId="0" borderId="14" xfId="0" applyNumberFormat="1" applyFont="1" applyFill="1" applyBorder="1" applyAlignment="1">
      <alignment horizontal="center" vertical="top" wrapText="1"/>
    </xf>
    <xf numFmtId="0" fontId="0" fillId="0" borderId="16" xfId="0" applyFont="1" applyBorder="1" applyAlignment="1">
      <alignment vertical="top" wrapText="1"/>
    </xf>
    <xf numFmtId="0" fontId="0" fillId="0" borderId="14" xfId="0" applyFont="1" applyBorder="1" applyAlignment="1">
      <alignment horizontal="center" vertical="top" wrapText="1"/>
    </xf>
    <xf numFmtId="0" fontId="12" fillId="0" borderId="0" xfId="0" applyFont="1" applyAlignment="1">
      <alignment vertical="top"/>
    </xf>
    <xf numFmtId="0" fontId="0" fillId="0" borderId="14" xfId="0" applyFont="1" applyBorder="1" applyAlignment="1" quotePrefix="1">
      <alignment vertical="top" wrapText="1"/>
    </xf>
    <xf numFmtId="0" fontId="0" fillId="0" borderId="16" xfId="0" applyFont="1" applyFill="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xf>
    <xf numFmtId="0" fontId="0" fillId="0" borderId="0" xfId="0" applyFont="1" applyBorder="1" applyAlignment="1">
      <alignment vertical="top"/>
    </xf>
    <xf numFmtId="0" fontId="2" fillId="0" borderId="14" xfId="0" applyFont="1" applyFill="1" applyBorder="1" applyAlignment="1">
      <alignment horizontal="center" vertical="top"/>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13" fillId="0" borderId="0" xfId="0" applyFont="1" applyBorder="1" applyAlignment="1">
      <alignment horizontal="left" vertical="top"/>
    </xf>
    <xf numFmtId="0" fontId="13" fillId="0" borderId="0" xfId="0" applyFont="1" applyBorder="1" applyAlignment="1">
      <alignment horizontal="left" vertical="top" wrapText="1"/>
    </xf>
    <xf numFmtId="0" fontId="2" fillId="0" borderId="0" xfId="0" applyFont="1" applyBorder="1" applyAlignment="1">
      <alignment horizontal="center" vertical="top"/>
    </xf>
    <xf numFmtId="0" fontId="2" fillId="0" borderId="0" xfId="0" applyFont="1" applyBorder="1" applyAlignment="1">
      <alignment horizontal="center" vertical="top" wrapText="1"/>
    </xf>
    <xf numFmtId="0" fontId="7" fillId="0" borderId="0" xfId="0" applyFont="1" applyBorder="1" applyAlignment="1">
      <alignment horizontal="center"/>
    </xf>
    <xf numFmtId="0" fontId="7" fillId="0" borderId="0" xfId="0" applyFont="1" applyBorder="1" applyAlignment="1">
      <alignment horizontal="center" wrapText="1"/>
    </xf>
    <xf numFmtId="0" fontId="7" fillId="0" borderId="0" xfId="0" applyFont="1" applyAlignment="1">
      <alignment horizontal="center"/>
    </xf>
    <xf numFmtId="0" fontId="7" fillId="0" borderId="0" xfId="0" applyFont="1" applyAlignment="1">
      <alignment horizontal="center" wrapText="1"/>
    </xf>
    <xf numFmtId="0" fontId="2" fillId="5" borderId="15" xfId="0" applyFont="1" applyFill="1" applyBorder="1" applyAlignment="1">
      <alignment horizontal="center" vertical="top"/>
    </xf>
    <xf numFmtId="0" fontId="2" fillId="5" borderId="15" xfId="0" applyFont="1" applyFill="1" applyBorder="1" applyAlignment="1">
      <alignment horizontal="center" vertical="top" wrapText="1"/>
    </xf>
    <xf numFmtId="0" fontId="0" fillId="5" borderId="15" xfId="0" applyFont="1" applyFill="1" applyBorder="1" applyAlignment="1">
      <alignment vertical="top" wrapText="1"/>
    </xf>
    <xf numFmtId="49" fontId="0" fillId="5" borderId="15" xfId="0" applyNumberFormat="1" applyFont="1" applyFill="1" applyBorder="1" applyAlignment="1">
      <alignment horizontal="center" vertical="top" wrapText="1"/>
    </xf>
    <xf numFmtId="49" fontId="0" fillId="5" borderId="14" xfId="0" applyNumberFormat="1" applyFont="1" applyFill="1" applyBorder="1" applyAlignment="1">
      <alignment horizontal="center" vertical="top" wrapText="1"/>
    </xf>
    <xf numFmtId="0" fontId="0" fillId="5" borderId="15" xfId="0" applyNumberFormat="1" applyFont="1" applyFill="1" applyBorder="1" applyAlignment="1">
      <alignment horizontal="center" vertical="top" wrapText="1"/>
    </xf>
    <xf numFmtId="172" fontId="0" fillId="5" borderId="14" xfId="0" applyNumberFormat="1" applyFont="1" applyFill="1" applyBorder="1" applyAlignment="1">
      <alignment vertical="top"/>
    </xf>
    <xf numFmtId="171" fontId="0" fillId="5" borderId="14" xfId="0" applyNumberFormat="1" applyFont="1" applyFill="1" applyBorder="1" applyAlignment="1">
      <alignment vertical="top" wrapText="1"/>
    </xf>
    <xf numFmtId="171" fontId="0" fillId="5" borderId="14" xfId="0" applyNumberFormat="1" applyFont="1" applyFill="1" applyBorder="1" applyAlignment="1">
      <alignment vertical="top"/>
    </xf>
    <xf numFmtId="0" fontId="14" fillId="0" borderId="14" xfId="0" applyFont="1" applyFill="1" applyBorder="1" applyAlignment="1">
      <alignment vertical="top" wrapText="1"/>
    </xf>
    <xf numFmtId="0" fontId="14" fillId="0" borderId="16" xfId="0" applyFont="1" applyFill="1" applyBorder="1" applyAlignment="1">
      <alignment horizontal="center" vertical="top" wrapText="1"/>
    </xf>
    <xf numFmtId="0" fontId="14" fillId="0" borderId="14" xfId="0" applyFont="1" applyBorder="1" applyAlignment="1">
      <alignment vertical="top" wrapText="1"/>
    </xf>
    <xf numFmtId="0" fontId="2" fillId="5" borderId="14" xfId="0" applyFont="1" applyFill="1" applyBorder="1" applyAlignment="1">
      <alignment horizontal="center" vertical="top"/>
    </xf>
    <xf numFmtId="0" fontId="2" fillId="5" borderId="14" xfId="0" applyFont="1" applyFill="1" applyBorder="1" applyAlignment="1">
      <alignment horizontal="center" vertical="top" wrapText="1"/>
    </xf>
    <xf numFmtId="0" fontId="0" fillId="5" borderId="14" xfId="0" applyFont="1" applyFill="1" applyBorder="1" applyAlignment="1">
      <alignment vertical="top" wrapText="1"/>
    </xf>
    <xf numFmtId="0" fontId="0" fillId="5" borderId="14" xfId="0" applyFont="1" applyFill="1" applyBorder="1" applyAlignment="1">
      <alignment horizontal="center" vertical="top" wrapText="1"/>
    </xf>
    <xf numFmtId="171" fontId="15" fillId="5" borderId="14" xfId="0" applyNumberFormat="1" applyFont="1" applyFill="1" applyBorder="1" applyAlignment="1" quotePrefix="1">
      <alignment horizontal="righ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19050</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1905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19050</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1905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19050</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1905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19050</xdr:rowOff>
    </xdr:to>
    <xdr:pic>
      <xdr:nvPicPr>
        <xdr:cNvPr id="4" name="CB_Block_0" hidden="1"/>
        <xdr:cNvPicPr preferRelativeResize="1">
          <a:picLocks noChangeAspect="1"/>
        </xdr:cNvPicPr>
      </xdr:nvPicPr>
      <xdr:blipFill>
        <a:blip r:embed="rId1"/>
        <a:stretch>
          <a:fillRect/>
        </a:stretch>
      </xdr:blipFill>
      <xdr:spPr>
        <a:xfrm>
          <a:off x="0" y="0"/>
          <a:ext cx="9525" cy="1905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19050</xdr:rowOff>
    </xdr:to>
    <xdr:pic>
      <xdr:nvPicPr>
        <xdr:cNvPr id="5" name="CB_Block_7.0.0.0:3" hidden="1"/>
        <xdr:cNvPicPr preferRelativeResize="1">
          <a:picLocks noChangeAspect="1"/>
        </xdr:cNvPicPr>
      </xdr:nvPicPr>
      <xdr:blipFill>
        <a:blip r:embed="rId1"/>
        <a:stretch>
          <a:fillRect/>
        </a:stretch>
      </xdr:blipFill>
      <xdr:spPr>
        <a:xfrm>
          <a:off x="0" y="0"/>
          <a:ext cx="9525" cy="1905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19050</xdr:rowOff>
    </xdr:to>
    <xdr:pic>
      <xdr:nvPicPr>
        <xdr:cNvPr id="6" name="CB_Block_7.0.0.0:2" hidden="1"/>
        <xdr:cNvPicPr preferRelativeResize="1">
          <a:picLocks noChangeAspect="1"/>
        </xdr:cNvPicPr>
      </xdr:nvPicPr>
      <xdr:blipFill>
        <a:blip r:embed="rId1"/>
        <a:stretch>
          <a:fillRect/>
        </a:stretch>
      </xdr:blipFill>
      <xdr:spPr>
        <a:xfrm>
          <a:off x="0" y="0"/>
          <a:ext cx="9525" cy="19050"/>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19050</xdr:rowOff>
    </xdr:to>
    <xdr:pic>
      <xdr:nvPicPr>
        <xdr:cNvPr id="7" name="CB_Block_7.0.0.0:1" hidden="1"/>
        <xdr:cNvPicPr preferRelativeResize="1">
          <a:picLocks noChangeAspect="1"/>
        </xdr:cNvPicPr>
      </xdr:nvPicPr>
      <xdr:blipFill>
        <a:blip r:embed="rId1"/>
        <a:stretch>
          <a:fillRect/>
        </a:stretch>
      </xdr:blipFill>
      <xdr:spPr>
        <a:xfrm>
          <a:off x="0" y="0"/>
          <a:ext cx="952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49"/>
  <sheetViews>
    <sheetView tabSelected="1" zoomScale="104" zoomScaleNormal="104" workbookViewId="0" topLeftCell="A1">
      <pane xSplit="3" ySplit="1" topLeftCell="D2" activePane="bottomRight" state="frozen"/>
      <selection pane="topLeft" activeCell="A1" sqref="A1"/>
      <selection pane="topRight" activeCell="C1" sqref="C1"/>
      <selection pane="bottomLeft" activeCell="A4" sqref="A4"/>
      <selection pane="bottomRight" activeCell="D25" sqref="D25"/>
    </sheetView>
  </sheetViews>
  <sheetFormatPr defaultColWidth="9.140625" defaultRowHeight="12.75"/>
  <cols>
    <col min="1" max="1" width="5.7109375" style="103" customWidth="1"/>
    <col min="2" max="2" width="12.7109375" style="104" customWidth="1"/>
    <col min="3" max="3" width="43.7109375" style="16" bestFit="1" customWidth="1"/>
    <col min="4" max="4" width="32.140625" style="16" customWidth="1"/>
    <col min="5" max="5" width="16.140625" style="17" customWidth="1"/>
    <col min="6" max="6" width="18.421875" style="18" customWidth="1"/>
    <col min="7" max="7" width="13.28125" style="18" customWidth="1"/>
    <col min="8" max="8" width="23.140625" style="18" customWidth="1"/>
    <col min="9" max="9" width="9.140625" style="18" bestFit="1" customWidth="1"/>
    <col min="10" max="10" width="11.00390625" style="18" bestFit="1" customWidth="1"/>
    <col min="11" max="11" width="8.8515625" style="18" bestFit="1" customWidth="1"/>
    <col min="12" max="12" width="9.28125" style="18" bestFit="1" customWidth="1"/>
    <col min="13" max="16384" width="9.140625" style="18" customWidth="1"/>
  </cols>
  <sheetData>
    <row r="1" spans="1:12" s="64" customFormat="1" ht="72">
      <c r="A1" s="59" t="s">
        <v>0</v>
      </c>
      <c r="B1" s="60" t="s">
        <v>166</v>
      </c>
      <c r="C1" s="61" t="s">
        <v>1</v>
      </c>
      <c r="D1" s="61" t="s">
        <v>113</v>
      </c>
      <c r="E1" s="61" t="s">
        <v>145</v>
      </c>
      <c r="F1" s="60" t="s">
        <v>108</v>
      </c>
      <c r="G1" s="60" t="s">
        <v>117</v>
      </c>
      <c r="H1" s="61" t="s">
        <v>114</v>
      </c>
      <c r="I1" s="62" t="s">
        <v>141</v>
      </c>
      <c r="J1" s="60" t="s">
        <v>142</v>
      </c>
      <c r="K1" s="62" t="s">
        <v>143</v>
      </c>
      <c r="L1" s="63" t="s">
        <v>144</v>
      </c>
    </row>
    <row r="2" spans="1:12" s="71" customFormat="1" ht="89.25">
      <c r="A2" s="92">
        <v>1</v>
      </c>
      <c r="B2" s="93" t="s">
        <v>167</v>
      </c>
      <c r="C2" s="66" t="s">
        <v>133</v>
      </c>
      <c r="D2" s="66" t="s">
        <v>163</v>
      </c>
      <c r="E2" s="65" t="s">
        <v>4</v>
      </c>
      <c r="F2" s="65" t="s">
        <v>109</v>
      </c>
      <c r="G2" s="65" t="s">
        <v>118</v>
      </c>
      <c r="H2" s="67" t="s">
        <v>9</v>
      </c>
      <c r="I2" s="68">
        <f>(230*3)+(96*1.5)</f>
        <v>834</v>
      </c>
      <c r="J2" s="69">
        <f>(230*6)+(96*3)</f>
        <v>1668</v>
      </c>
      <c r="K2" s="70">
        <f>3-(3/2)</f>
        <v>1.5</v>
      </c>
      <c r="L2" s="70">
        <f>6-(6/2)</f>
        <v>3</v>
      </c>
    </row>
    <row r="3" spans="1:12" s="71" customFormat="1" ht="175.5" customHeight="1">
      <c r="A3" s="94">
        <v>2</v>
      </c>
      <c r="B3" s="95">
        <v>1421</v>
      </c>
      <c r="C3" s="72" t="s">
        <v>116</v>
      </c>
      <c r="D3" s="72" t="s">
        <v>128</v>
      </c>
      <c r="E3" s="73" t="s">
        <v>4</v>
      </c>
      <c r="F3" s="73" t="s">
        <v>109</v>
      </c>
      <c r="G3" s="74" t="s">
        <v>118</v>
      </c>
      <c r="H3" s="75" t="s">
        <v>115</v>
      </c>
      <c r="I3" s="76">
        <v>0</v>
      </c>
      <c r="J3" s="77">
        <v>800</v>
      </c>
      <c r="K3" s="78">
        <v>2</v>
      </c>
      <c r="L3" s="78">
        <v>4</v>
      </c>
    </row>
    <row r="4" spans="1:12" s="71" customFormat="1" ht="51">
      <c r="A4" s="105"/>
      <c r="B4" s="106">
        <v>1352</v>
      </c>
      <c r="C4" s="107" t="s">
        <v>171</v>
      </c>
      <c r="D4" s="107" t="s">
        <v>169</v>
      </c>
      <c r="E4" s="108" t="s">
        <v>20</v>
      </c>
      <c r="F4" s="109" t="s">
        <v>112</v>
      </c>
      <c r="G4" s="110" t="s">
        <v>2</v>
      </c>
      <c r="H4" s="107" t="s">
        <v>170</v>
      </c>
      <c r="I4" s="112">
        <v>10</v>
      </c>
      <c r="J4" s="113">
        <v>30</v>
      </c>
      <c r="K4" s="111">
        <v>0</v>
      </c>
      <c r="L4" s="111">
        <v>0</v>
      </c>
    </row>
    <row r="5" spans="1:12" s="71" customFormat="1" ht="38.25">
      <c r="A5" s="92">
        <v>3</v>
      </c>
      <c r="B5" s="93">
        <v>1354</v>
      </c>
      <c r="C5" s="66" t="s">
        <v>7</v>
      </c>
      <c r="D5" s="66" t="s">
        <v>8</v>
      </c>
      <c r="E5" s="65" t="s">
        <v>4</v>
      </c>
      <c r="F5" s="65" t="s">
        <v>110</v>
      </c>
      <c r="G5" s="79" t="s">
        <v>2</v>
      </c>
      <c r="H5" s="67" t="s">
        <v>129</v>
      </c>
      <c r="I5" s="80">
        <v>150</v>
      </c>
      <c r="J5" s="81">
        <v>300</v>
      </c>
      <c r="K5" s="82">
        <v>0</v>
      </c>
      <c r="L5" s="82">
        <v>0</v>
      </c>
    </row>
    <row r="6" spans="1:12" s="71" customFormat="1" ht="38.25">
      <c r="A6" s="92">
        <v>4</v>
      </c>
      <c r="B6" s="93">
        <v>1361</v>
      </c>
      <c r="C6" s="66" t="s">
        <v>172</v>
      </c>
      <c r="D6" s="66" t="s">
        <v>126</v>
      </c>
      <c r="E6" s="83" t="s">
        <v>20</v>
      </c>
      <c r="F6" s="83" t="s">
        <v>112</v>
      </c>
      <c r="G6" s="79" t="s">
        <v>2</v>
      </c>
      <c r="H6" s="67" t="s">
        <v>127</v>
      </c>
      <c r="I6" s="80">
        <v>10</v>
      </c>
      <c r="J6" s="81">
        <v>30</v>
      </c>
      <c r="K6" s="82">
        <v>0</v>
      </c>
      <c r="L6" s="82">
        <v>0</v>
      </c>
    </row>
    <row r="7" spans="1:12" s="71" customFormat="1" ht="76.5">
      <c r="A7" s="92">
        <v>5</v>
      </c>
      <c r="B7" s="93">
        <v>1451</v>
      </c>
      <c r="C7" s="66" t="s">
        <v>162</v>
      </c>
      <c r="D7" s="66" t="s">
        <v>136</v>
      </c>
      <c r="E7" s="83" t="s">
        <v>4</v>
      </c>
      <c r="F7" s="83" t="s">
        <v>111</v>
      </c>
      <c r="G7" s="79" t="s">
        <v>118</v>
      </c>
      <c r="H7" s="67" t="s">
        <v>137</v>
      </c>
      <c r="I7" s="80">
        <v>400</v>
      </c>
      <c r="J7" s="81">
        <v>450</v>
      </c>
      <c r="K7" s="82">
        <v>0</v>
      </c>
      <c r="L7" s="82">
        <v>2</v>
      </c>
    </row>
    <row r="8" spans="1:12" s="71" customFormat="1" ht="38.25">
      <c r="A8" s="92">
        <v>6</v>
      </c>
      <c r="B8" s="93">
        <v>1451</v>
      </c>
      <c r="C8" s="66" t="s">
        <v>138</v>
      </c>
      <c r="D8" s="66" t="s">
        <v>139</v>
      </c>
      <c r="E8" s="83" t="s">
        <v>4</v>
      </c>
      <c r="F8" s="83" t="s">
        <v>112</v>
      </c>
      <c r="G8" s="79" t="s">
        <v>2</v>
      </c>
      <c r="H8" s="67" t="s">
        <v>140</v>
      </c>
      <c r="I8" s="80">
        <v>10</v>
      </c>
      <c r="J8" s="81">
        <v>30</v>
      </c>
      <c r="K8" s="82">
        <v>0</v>
      </c>
      <c r="L8" s="82">
        <v>0</v>
      </c>
    </row>
    <row r="9" spans="1:12" s="86" customFormat="1" ht="38.25">
      <c r="A9" s="92">
        <v>7</v>
      </c>
      <c r="B9" s="96">
        <v>1810</v>
      </c>
      <c r="C9" s="84" t="s">
        <v>121</v>
      </c>
      <c r="D9" s="67" t="s">
        <v>122</v>
      </c>
      <c r="E9" s="85" t="s">
        <v>20</v>
      </c>
      <c r="F9" s="85" t="s">
        <v>112</v>
      </c>
      <c r="G9" s="85" t="s">
        <v>2</v>
      </c>
      <c r="H9" s="67" t="s">
        <v>123</v>
      </c>
      <c r="I9" s="80">
        <v>20</v>
      </c>
      <c r="J9" s="69">
        <v>30</v>
      </c>
      <c r="K9" s="82">
        <v>0</v>
      </c>
      <c r="L9" s="82">
        <v>1</v>
      </c>
    </row>
    <row r="10" spans="1:12" s="86" customFormat="1" ht="38.25">
      <c r="A10" s="92">
        <v>8</v>
      </c>
      <c r="B10" s="93">
        <v>1810</v>
      </c>
      <c r="C10" s="67" t="s">
        <v>125</v>
      </c>
      <c r="D10" s="116" t="s">
        <v>174</v>
      </c>
      <c r="E10" s="85" t="s">
        <v>20</v>
      </c>
      <c r="F10" s="85" t="s">
        <v>112</v>
      </c>
      <c r="G10" s="85" t="s">
        <v>2</v>
      </c>
      <c r="H10" s="67" t="s">
        <v>124</v>
      </c>
      <c r="I10" s="80">
        <v>10</v>
      </c>
      <c r="J10" s="69">
        <v>20</v>
      </c>
      <c r="K10" s="82">
        <v>0</v>
      </c>
      <c r="L10" s="82">
        <v>0.5</v>
      </c>
    </row>
    <row r="11" spans="1:12" s="86" customFormat="1" ht="25.5">
      <c r="A11" s="92">
        <v>9</v>
      </c>
      <c r="B11" s="93">
        <v>1810</v>
      </c>
      <c r="C11" s="66" t="s">
        <v>160</v>
      </c>
      <c r="D11" s="116" t="s">
        <v>174</v>
      </c>
      <c r="E11" s="65"/>
      <c r="F11" s="65"/>
      <c r="G11" s="65"/>
      <c r="H11" s="67"/>
      <c r="I11" s="80"/>
      <c r="J11" s="81"/>
      <c r="K11" s="82"/>
      <c r="L11" s="82"/>
    </row>
    <row r="12" spans="1:12" s="86" customFormat="1" ht="25.5">
      <c r="A12" s="92">
        <v>10</v>
      </c>
      <c r="B12" s="93">
        <v>1810</v>
      </c>
      <c r="C12" s="66" t="s">
        <v>156</v>
      </c>
      <c r="D12" s="116" t="s">
        <v>174</v>
      </c>
      <c r="E12" s="65"/>
      <c r="F12" s="65"/>
      <c r="G12" s="65"/>
      <c r="H12" s="67"/>
      <c r="I12" s="80"/>
      <c r="J12" s="81"/>
      <c r="K12" s="82"/>
      <c r="L12" s="82"/>
    </row>
    <row r="13" spans="1:12" s="86" customFormat="1" ht="25.5">
      <c r="A13" s="92">
        <v>11</v>
      </c>
      <c r="B13" s="93">
        <v>1810</v>
      </c>
      <c r="C13" s="66" t="s">
        <v>157</v>
      </c>
      <c r="D13" s="116" t="s">
        <v>174</v>
      </c>
      <c r="E13" s="65"/>
      <c r="F13" s="65"/>
      <c r="G13" s="65"/>
      <c r="H13" s="67"/>
      <c r="I13" s="80"/>
      <c r="J13" s="81"/>
      <c r="K13" s="82"/>
      <c r="L13" s="82"/>
    </row>
    <row r="14" spans="1:12" s="86" customFormat="1" ht="12.75">
      <c r="A14" s="92">
        <v>12</v>
      </c>
      <c r="B14" s="93">
        <v>1810</v>
      </c>
      <c r="C14" s="66" t="s">
        <v>158</v>
      </c>
      <c r="D14" s="116" t="s">
        <v>174</v>
      </c>
      <c r="E14" s="65"/>
      <c r="F14" s="65"/>
      <c r="G14" s="65"/>
      <c r="H14" s="67"/>
      <c r="I14" s="80"/>
      <c r="J14" s="81"/>
      <c r="K14" s="82"/>
      <c r="L14" s="82"/>
    </row>
    <row r="15" spans="1:12" s="86" customFormat="1" ht="25.5">
      <c r="A15" s="92">
        <v>13</v>
      </c>
      <c r="B15" s="93">
        <v>1815</v>
      </c>
      <c r="C15" s="67" t="s">
        <v>119</v>
      </c>
      <c r="D15" s="67" t="s">
        <v>120</v>
      </c>
      <c r="E15" s="85" t="s">
        <v>4</v>
      </c>
      <c r="F15" s="85" t="s">
        <v>112</v>
      </c>
      <c r="G15" s="85" t="s">
        <v>2</v>
      </c>
      <c r="H15" s="67" t="s">
        <v>123</v>
      </c>
      <c r="I15" s="80">
        <v>20</v>
      </c>
      <c r="J15" s="69">
        <v>30</v>
      </c>
      <c r="K15" s="70">
        <v>0</v>
      </c>
      <c r="L15" s="70">
        <v>0</v>
      </c>
    </row>
    <row r="16" spans="1:12" s="86" customFormat="1" ht="38.25">
      <c r="A16" s="117"/>
      <c r="B16" s="118">
        <v>3101</v>
      </c>
      <c r="C16" s="119" t="s">
        <v>175</v>
      </c>
      <c r="D16" s="119" t="s">
        <v>176</v>
      </c>
      <c r="E16" s="120" t="s">
        <v>20</v>
      </c>
      <c r="F16" s="120" t="s">
        <v>112</v>
      </c>
      <c r="G16" s="120" t="s">
        <v>2</v>
      </c>
      <c r="H16" s="119" t="s">
        <v>177</v>
      </c>
      <c r="I16" s="121" t="s">
        <v>178</v>
      </c>
      <c r="J16" s="121" t="s">
        <v>178</v>
      </c>
      <c r="K16" s="111">
        <v>0</v>
      </c>
      <c r="L16" s="111">
        <v>0</v>
      </c>
    </row>
    <row r="17" spans="1:12" s="71" customFormat="1" ht="25.5">
      <c r="A17" s="92">
        <v>14</v>
      </c>
      <c r="B17" s="93" t="s">
        <v>179</v>
      </c>
      <c r="C17" s="66" t="s">
        <v>155</v>
      </c>
      <c r="D17" s="114" t="s">
        <v>180</v>
      </c>
      <c r="E17" s="65" t="s">
        <v>20</v>
      </c>
      <c r="F17" s="65" t="s">
        <v>111</v>
      </c>
      <c r="G17" s="65" t="s">
        <v>118</v>
      </c>
      <c r="H17" s="87" t="s">
        <v>12</v>
      </c>
      <c r="I17" s="80">
        <v>240</v>
      </c>
      <c r="J17" s="81">
        <f>+I17*2</f>
        <v>480</v>
      </c>
      <c r="K17" s="82">
        <v>1</v>
      </c>
      <c r="L17" s="82">
        <v>2</v>
      </c>
    </row>
    <row r="18" spans="1:12" s="86" customFormat="1" ht="38.25">
      <c r="A18" s="92">
        <v>15</v>
      </c>
      <c r="B18" s="93">
        <v>7503</v>
      </c>
      <c r="C18" s="66" t="s">
        <v>161</v>
      </c>
      <c r="D18" s="114" t="s">
        <v>180</v>
      </c>
      <c r="E18" s="65"/>
      <c r="F18" s="65"/>
      <c r="G18" s="65"/>
      <c r="H18" s="67"/>
      <c r="I18" s="80"/>
      <c r="J18" s="81"/>
      <c r="K18" s="82"/>
      <c r="L18" s="82"/>
    </row>
    <row r="19" spans="1:12" s="86" customFormat="1" ht="25.5">
      <c r="A19" s="92">
        <v>16</v>
      </c>
      <c r="B19" s="93">
        <v>7503</v>
      </c>
      <c r="C19" s="66" t="s">
        <v>154</v>
      </c>
      <c r="D19" s="114" t="s">
        <v>180</v>
      </c>
      <c r="E19" s="65"/>
      <c r="F19" s="65"/>
      <c r="G19" s="65"/>
      <c r="H19" s="67"/>
      <c r="I19" s="80"/>
      <c r="J19" s="81"/>
      <c r="K19" s="82"/>
      <c r="L19" s="82"/>
    </row>
    <row r="20" spans="1:12" s="86" customFormat="1" ht="12.75">
      <c r="A20" s="92">
        <v>17</v>
      </c>
      <c r="B20" s="93">
        <v>7503</v>
      </c>
      <c r="C20" s="66" t="s">
        <v>152</v>
      </c>
      <c r="D20" s="114" t="s">
        <v>180</v>
      </c>
      <c r="E20" s="65"/>
      <c r="F20" s="65"/>
      <c r="G20" s="65"/>
      <c r="H20" s="67"/>
      <c r="I20" s="80"/>
      <c r="J20" s="81"/>
      <c r="K20" s="82"/>
      <c r="L20" s="82"/>
    </row>
    <row r="21" spans="1:12" s="71" customFormat="1" ht="51">
      <c r="A21" s="92">
        <v>18</v>
      </c>
      <c r="B21" s="96">
        <v>1701</v>
      </c>
      <c r="C21" s="88" t="s">
        <v>131</v>
      </c>
      <c r="D21" s="114" t="s">
        <v>180</v>
      </c>
      <c r="E21" s="65" t="s">
        <v>4</v>
      </c>
      <c r="F21" s="65" t="s">
        <v>110</v>
      </c>
      <c r="G21" s="65" t="s">
        <v>2</v>
      </c>
      <c r="H21" s="67" t="s">
        <v>132</v>
      </c>
      <c r="I21" s="80">
        <v>15</v>
      </c>
      <c r="J21" s="81">
        <v>45</v>
      </c>
      <c r="K21" s="82">
        <v>0.75</v>
      </c>
      <c r="L21" s="82">
        <v>1.5</v>
      </c>
    </row>
    <row r="22" spans="1:12" s="71" customFormat="1" ht="25.5">
      <c r="A22" s="92">
        <v>19</v>
      </c>
      <c r="B22" s="96">
        <v>1701</v>
      </c>
      <c r="C22" s="66" t="s">
        <v>151</v>
      </c>
      <c r="D22" s="114" t="s">
        <v>180</v>
      </c>
      <c r="E22" s="65"/>
      <c r="F22" s="65"/>
      <c r="G22" s="65"/>
      <c r="H22" s="67"/>
      <c r="I22" s="80"/>
      <c r="J22" s="81"/>
      <c r="K22" s="82"/>
      <c r="L22" s="82"/>
    </row>
    <row r="23" spans="1:12" s="86" customFormat="1" ht="25.5">
      <c r="A23" s="92">
        <v>20</v>
      </c>
      <c r="B23" s="96">
        <v>1701</v>
      </c>
      <c r="C23" s="66" t="s">
        <v>153</v>
      </c>
      <c r="D23" s="114" t="s">
        <v>180</v>
      </c>
      <c r="E23" s="65"/>
      <c r="F23" s="65"/>
      <c r="G23" s="65"/>
      <c r="H23" s="67"/>
      <c r="I23" s="80"/>
      <c r="J23" s="81"/>
      <c r="K23" s="82"/>
      <c r="L23" s="82"/>
    </row>
    <row r="24" spans="1:12" s="86" customFormat="1" ht="25.5">
      <c r="A24" s="92">
        <v>21</v>
      </c>
      <c r="B24" s="96">
        <v>1701</v>
      </c>
      <c r="C24" s="66" t="s">
        <v>159</v>
      </c>
      <c r="D24" s="114" t="s">
        <v>180</v>
      </c>
      <c r="E24" s="65"/>
      <c r="F24" s="65"/>
      <c r="G24" s="65"/>
      <c r="H24" s="67"/>
      <c r="I24" s="80"/>
      <c r="J24" s="81"/>
      <c r="K24" s="82"/>
      <c r="L24" s="82"/>
    </row>
    <row r="25" spans="1:12" s="86" customFormat="1" ht="25.5">
      <c r="A25" s="92"/>
      <c r="B25" s="115" t="s">
        <v>173</v>
      </c>
      <c r="C25" s="88" t="s">
        <v>165</v>
      </c>
      <c r="D25" s="114" t="s">
        <v>180</v>
      </c>
      <c r="E25" s="65"/>
      <c r="F25" s="65"/>
      <c r="G25" s="65"/>
      <c r="H25" s="67"/>
      <c r="I25" s="80"/>
      <c r="J25" s="81"/>
      <c r="K25" s="82"/>
      <c r="L25" s="82"/>
    </row>
    <row r="26" spans="1:12" s="71" customFormat="1" ht="38.25">
      <c r="A26" s="92">
        <v>22</v>
      </c>
      <c r="B26" s="96" t="s">
        <v>135</v>
      </c>
      <c r="C26" s="88" t="s">
        <v>45</v>
      </c>
      <c r="D26" s="66" t="s">
        <v>43</v>
      </c>
      <c r="E26" s="65" t="s">
        <v>5</v>
      </c>
      <c r="F26" s="65" t="s">
        <v>110</v>
      </c>
      <c r="G26" s="65" t="s">
        <v>118</v>
      </c>
      <c r="H26" s="67" t="s">
        <v>107</v>
      </c>
      <c r="I26" s="80">
        <f>'Escalation Risk'!J37</f>
        <v>37.00114244999999</v>
      </c>
      <c r="J26" s="81">
        <f>'Escalation Risk'!J39</f>
        <v>266.16479999999996</v>
      </c>
      <c r="K26" s="82">
        <v>0</v>
      </c>
      <c r="L26" s="82">
        <v>0</v>
      </c>
    </row>
    <row r="27" spans="1:12" s="86" customFormat="1" ht="38.25">
      <c r="A27" s="92">
        <v>23</v>
      </c>
      <c r="B27" s="93" t="s">
        <v>135</v>
      </c>
      <c r="C27" s="66" t="s">
        <v>42</v>
      </c>
      <c r="D27" s="66" t="s">
        <v>43</v>
      </c>
      <c r="E27" s="65" t="s">
        <v>5</v>
      </c>
      <c r="F27" s="65" t="s">
        <v>112</v>
      </c>
      <c r="G27" s="65" t="s">
        <v>2</v>
      </c>
      <c r="H27" s="67" t="s">
        <v>44</v>
      </c>
      <c r="I27" s="80">
        <f>'Escalation Risk'!J30</f>
        <v>0</v>
      </c>
      <c r="J27" s="81">
        <f>'Escalation Risk'!J32</f>
        <v>0</v>
      </c>
      <c r="K27" s="82">
        <v>0</v>
      </c>
      <c r="L27" s="82">
        <v>0</v>
      </c>
    </row>
    <row r="28" spans="1:12" s="86" customFormat="1" ht="25.5">
      <c r="A28" s="92"/>
      <c r="B28" s="93"/>
      <c r="C28" s="66" t="s">
        <v>164</v>
      </c>
      <c r="D28" s="66"/>
      <c r="E28" s="65"/>
      <c r="F28" s="65"/>
      <c r="G28" s="65"/>
      <c r="H28" s="67"/>
      <c r="I28" s="80"/>
      <c r="J28" s="81"/>
      <c r="K28" s="82"/>
      <c r="L28" s="82"/>
    </row>
    <row r="29" spans="1:12" s="71" customFormat="1" ht="25.5">
      <c r="A29" s="92">
        <v>24</v>
      </c>
      <c r="B29" s="93" t="s">
        <v>134</v>
      </c>
      <c r="C29" s="66" t="s">
        <v>14</v>
      </c>
      <c r="D29" s="66"/>
      <c r="E29" s="65" t="s">
        <v>4</v>
      </c>
      <c r="F29" s="65" t="s">
        <v>111</v>
      </c>
      <c r="G29" s="65" t="s">
        <v>118</v>
      </c>
      <c r="H29" s="66" t="s">
        <v>10</v>
      </c>
      <c r="I29" s="68">
        <v>0</v>
      </c>
      <c r="J29" s="69">
        <v>0</v>
      </c>
      <c r="K29" s="70">
        <v>-2</v>
      </c>
      <c r="L29" s="70">
        <v>2</v>
      </c>
    </row>
    <row r="30" spans="1:12" s="71" customFormat="1" ht="25.5">
      <c r="A30" s="92">
        <v>25</v>
      </c>
      <c r="B30" s="96" t="s">
        <v>134</v>
      </c>
      <c r="C30" s="88" t="s">
        <v>13</v>
      </c>
      <c r="D30" s="66"/>
      <c r="E30" s="65" t="s">
        <v>4</v>
      </c>
      <c r="F30" s="65" t="s">
        <v>111</v>
      </c>
      <c r="G30" s="65" t="s">
        <v>118</v>
      </c>
      <c r="H30" s="67" t="s">
        <v>11</v>
      </c>
      <c r="I30" s="80">
        <f>-42000*0.02</f>
        <v>-840</v>
      </c>
      <c r="J30" s="81">
        <f>42000*0.02</f>
        <v>840</v>
      </c>
      <c r="K30" s="82">
        <v>0</v>
      </c>
      <c r="L30" s="82">
        <v>0</v>
      </c>
    </row>
    <row r="31" spans="1:12" s="91" customFormat="1" ht="14.25">
      <c r="A31" s="97" t="s">
        <v>168</v>
      </c>
      <c r="B31" s="98"/>
      <c r="C31" s="89"/>
      <c r="D31" s="89"/>
      <c r="E31" s="90"/>
      <c r="F31" s="90"/>
      <c r="G31" s="90"/>
      <c r="H31" s="90"/>
      <c r="I31" s="90"/>
      <c r="J31" s="90"/>
      <c r="K31" s="90"/>
      <c r="L31" s="90"/>
    </row>
    <row r="32" spans="1:12" s="91" customFormat="1" ht="12.75">
      <c r="A32" s="99"/>
      <c r="B32" s="100"/>
      <c r="C32" s="89"/>
      <c r="D32" s="89"/>
      <c r="E32" s="90"/>
      <c r="F32" s="90"/>
      <c r="G32" s="90"/>
      <c r="H32" s="90"/>
      <c r="I32" s="90"/>
      <c r="J32" s="90"/>
      <c r="K32" s="90"/>
      <c r="L32" s="90"/>
    </row>
    <row r="33" spans="1:12" s="21" customFormat="1" ht="15.75">
      <c r="A33" s="101"/>
      <c r="B33" s="102"/>
      <c r="C33" s="19"/>
      <c r="D33" s="19"/>
      <c r="E33" s="20"/>
      <c r="F33" s="20"/>
      <c r="G33" s="20"/>
      <c r="H33" s="20"/>
      <c r="I33" s="20"/>
      <c r="J33" s="20"/>
      <c r="K33" s="20"/>
      <c r="L33" s="20"/>
    </row>
    <row r="34" spans="1:12" s="21" customFormat="1" ht="15.75">
      <c r="A34" s="101"/>
      <c r="B34" s="102"/>
      <c r="C34" s="19"/>
      <c r="D34" s="19"/>
      <c r="E34" s="22"/>
      <c r="F34" s="22"/>
      <c r="G34" s="20"/>
      <c r="H34" s="20"/>
      <c r="I34" s="20"/>
      <c r="J34" s="20"/>
      <c r="K34" s="20"/>
      <c r="L34" s="20"/>
    </row>
    <row r="35" spans="1:12" s="21" customFormat="1" ht="15.75">
      <c r="A35" s="101"/>
      <c r="B35" s="102"/>
      <c r="C35" s="19"/>
      <c r="D35" s="19"/>
      <c r="E35" s="20"/>
      <c r="F35" s="20"/>
      <c r="G35" s="20"/>
      <c r="H35" s="20"/>
      <c r="I35" s="20"/>
      <c r="J35" s="20"/>
      <c r="K35" s="20"/>
      <c r="L35" s="20"/>
    </row>
    <row r="36" spans="1:12" s="21" customFormat="1" ht="15.75">
      <c r="A36" s="101"/>
      <c r="B36" s="102"/>
      <c r="C36" s="19"/>
      <c r="D36" s="19"/>
      <c r="E36" s="20"/>
      <c r="F36" s="20"/>
      <c r="G36" s="20"/>
      <c r="H36" s="20"/>
      <c r="I36" s="20"/>
      <c r="J36" s="20"/>
      <c r="K36" s="20"/>
      <c r="L36" s="20"/>
    </row>
    <row r="37" spans="1:12" s="21" customFormat="1" ht="15.75">
      <c r="A37" s="101"/>
      <c r="B37" s="102"/>
      <c r="C37" s="19"/>
      <c r="D37" s="19"/>
      <c r="E37" s="20"/>
      <c r="F37" s="20"/>
      <c r="G37" s="20"/>
      <c r="H37" s="20"/>
      <c r="I37" s="20"/>
      <c r="J37" s="20"/>
      <c r="K37" s="20"/>
      <c r="L37" s="20"/>
    </row>
    <row r="38" spans="1:12" s="21" customFormat="1" ht="15.75">
      <c r="A38" s="101"/>
      <c r="B38" s="102"/>
      <c r="C38" s="19"/>
      <c r="D38" s="19"/>
      <c r="E38" s="20"/>
      <c r="F38" s="20"/>
      <c r="G38" s="20"/>
      <c r="H38" s="20"/>
      <c r="I38" s="20"/>
      <c r="J38" s="20"/>
      <c r="K38" s="20"/>
      <c r="L38" s="20"/>
    </row>
    <row r="39" spans="1:12" s="21" customFormat="1" ht="15.75">
      <c r="A39" s="101"/>
      <c r="B39" s="102"/>
      <c r="C39" s="19"/>
      <c r="D39" s="19"/>
      <c r="E39" s="20"/>
      <c r="F39" s="20"/>
      <c r="G39" s="20"/>
      <c r="H39" s="20"/>
      <c r="I39" s="20"/>
      <c r="J39" s="20"/>
      <c r="K39" s="20"/>
      <c r="L39" s="20"/>
    </row>
    <row r="40" spans="1:12" s="21" customFormat="1" ht="15.75">
      <c r="A40" s="101"/>
      <c r="B40" s="102"/>
      <c r="C40" s="19"/>
      <c r="D40" s="19"/>
      <c r="E40" s="20"/>
      <c r="F40" s="20"/>
      <c r="G40" s="20"/>
      <c r="H40" s="20"/>
      <c r="I40" s="20"/>
      <c r="J40" s="20"/>
      <c r="K40" s="20"/>
      <c r="L40" s="20"/>
    </row>
    <row r="41" spans="1:12" s="21" customFormat="1" ht="15.75">
      <c r="A41" s="101"/>
      <c r="B41" s="102"/>
      <c r="C41" s="19"/>
      <c r="D41" s="19"/>
      <c r="E41" s="20"/>
      <c r="F41" s="20"/>
      <c r="G41" s="20"/>
      <c r="H41" s="20"/>
      <c r="I41" s="20"/>
      <c r="J41" s="20"/>
      <c r="K41" s="20"/>
      <c r="L41" s="20"/>
    </row>
    <row r="42" spans="1:12" s="21" customFormat="1" ht="15.75">
      <c r="A42" s="101"/>
      <c r="B42" s="102"/>
      <c r="C42" s="19"/>
      <c r="D42" s="19"/>
      <c r="E42" s="20"/>
      <c r="F42" s="20"/>
      <c r="G42" s="20"/>
      <c r="H42" s="20"/>
      <c r="I42" s="20"/>
      <c r="J42" s="20"/>
      <c r="K42" s="20"/>
      <c r="L42" s="20"/>
    </row>
    <row r="43" spans="1:12" s="21" customFormat="1" ht="15.75">
      <c r="A43" s="101"/>
      <c r="B43" s="102"/>
      <c r="C43" s="19"/>
      <c r="D43" s="19"/>
      <c r="E43" s="20"/>
      <c r="F43" s="20"/>
      <c r="G43" s="20"/>
      <c r="H43" s="20"/>
      <c r="I43" s="20"/>
      <c r="J43" s="20"/>
      <c r="K43" s="20"/>
      <c r="L43" s="20"/>
    </row>
    <row r="44" spans="1:12" s="21" customFormat="1" ht="15.75">
      <c r="A44" s="101"/>
      <c r="B44" s="102"/>
      <c r="C44" s="19"/>
      <c r="D44" s="19"/>
      <c r="E44" s="20"/>
      <c r="F44" s="20"/>
      <c r="G44" s="20"/>
      <c r="H44" s="20"/>
      <c r="I44" s="20"/>
      <c r="J44" s="20"/>
      <c r="K44" s="20"/>
      <c r="L44" s="20"/>
    </row>
    <row r="45" spans="1:12" s="21" customFormat="1" ht="15.75">
      <c r="A45" s="101"/>
      <c r="B45" s="102"/>
      <c r="C45" s="19"/>
      <c r="D45" s="19"/>
      <c r="E45" s="20"/>
      <c r="F45" s="20"/>
      <c r="G45" s="20"/>
      <c r="H45" s="20"/>
      <c r="I45" s="20"/>
      <c r="J45" s="20"/>
      <c r="K45" s="20"/>
      <c r="L45" s="20"/>
    </row>
    <row r="46" spans="1:12" s="21" customFormat="1" ht="15.75">
      <c r="A46" s="101"/>
      <c r="B46" s="102"/>
      <c r="C46" s="19"/>
      <c r="D46" s="19"/>
      <c r="E46" s="20"/>
      <c r="F46" s="20"/>
      <c r="G46" s="20"/>
      <c r="H46" s="20"/>
      <c r="I46" s="20"/>
      <c r="J46" s="20"/>
      <c r="K46" s="20"/>
      <c r="L46" s="20"/>
    </row>
    <row r="47" spans="1:12" s="21" customFormat="1" ht="15.75">
      <c r="A47" s="101"/>
      <c r="B47" s="102"/>
      <c r="C47" s="19"/>
      <c r="D47" s="19"/>
      <c r="E47" s="20"/>
      <c r="F47" s="20"/>
      <c r="G47" s="20"/>
      <c r="H47" s="20"/>
      <c r="I47" s="20"/>
      <c r="J47" s="20"/>
      <c r="K47" s="20"/>
      <c r="L47" s="20"/>
    </row>
    <row r="48" spans="1:12" s="21" customFormat="1" ht="15.75">
      <c r="A48" s="101"/>
      <c r="B48" s="102"/>
      <c r="C48" s="19"/>
      <c r="D48" s="19"/>
      <c r="E48" s="20"/>
      <c r="F48" s="20"/>
      <c r="G48" s="20"/>
      <c r="H48" s="20"/>
      <c r="I48" s="20"/>
      <c r="J48" s="20"/>
      <c r="K48" s="20"/>
      <c r="L48" s="20"/>
    </row>
    <row r="49" spans="1:5" s="21" customFormat="1" ht="15.75">
      <c r="A49" s="101"/>
      <c r="B49" s="102"/>
      <c r="C49" s="19"/>
      <c r="D49" s="19"/>
      <c r="E49" s="20"/>
    </row>
  </sheetData>
  <printOptions/>
  <pageMargins left="0.75" right="0.75" top="1" bottom="1" header="0.5" footer="0.5"/>
  <pageSetup fitToHeight="0" fitToWidth="1" horizontalDpi="600" verticalDpi="600" orientation="landscape" paperSize="17" scale="99" r:id="rId2"/>
  <headerFooter alignWithMargins="0">
    <oddHeader>&amp;C&amp;"Arial,Bold"&amp;14NCSX Risk Register</oddHeader>
    <oddFooter>&amp;L&amp;F&amp;R&amp;P</oddFooter>
  </headerFooter>
  <drawing r:id="rId1"/>
</worksheet>
</file>

<file path=xl/worksheets/sheet3.xml><?xml version="1.0" encoding="utf-8"?>
<worksheet xmlns="http://schemas.openxmlformats.org/spreadsheetml/2006/main" xmlns:r="http://schemas.openxmlformats.org/officeDocument/2006/relationships">
  <dimension ref="A1:H19"/>
  <sheetViews>
    <sheetView workbookViewId="0" topLeftCell="A1">
      <selection activeCell="A12" sqref="A12:H19"/>
    </sheetView>
  </sheetViews>
  <sheetFormatPr defaultColWidth="9.140625" defaultRowHeight="12.75"/>
  <cols>
    <col min="1" max="1" width="5.00390625" style="0" bestFit="1" customWidth="1"/>
    <col min="2" max="2" width="19.7109375" style="0" bestFit="1" customWidth="1"/>
    <col min="3" max="3" width="5.421875" style="0" bestFit="1" customWidth="1"/>
    <col min="4" max="4" width="15.28125" style="0" bestFit="1" customWidth="1"/>
    <col min="5" max="5" width="14.8515625" style="0" bestFit="1" customWidth="1"/>
    <col min="6" max="6" width="16.57421875" style="0" bestFit="1" customWidth="1"/>
    <col min="7" max="7" width="14.8515625" style="0" bestFit="1" customWidth="1"/>
    <col min="8" max="8" width="9.421875" style="0" bestFit="1" customWidth="1"/>
  </cols>
  <sheetData>
    <row r="1" spans="4:8" ht="12.75">
      <c r="D1" s="2"/>
      <c r="E1" s="2"/>
      <c r="F1" s="2"/>
      <c r="G1" s="2"/>
      <c r="H1" s="2"/>
    </row>
    <row r="2" spans="1:8" ht="20.25">
      <c r="A2" s="23"/>
      <c r="B2" s="24"/>
      <c r="C2" s="24"/>
      <c r="D2" s="46" t="s">
        <v>146</v>
      </c>
      <c r="E2" s="47"/>
      <c r="F2" s="47"/>
      <c r="G2" s="47"/>
      <c r="H2" s="48"/>
    </row>
    <row r="3" spans="1:8" ht="20.25">
      <c r="A3" s="49" t="s">
        <v>147</v>
      </c>
      <c r="B3" s="25" t="s">
        <v>30</v>
      </c>
      <c r="C3" s="25" t="s">
        <v>5</v>
      </c>
      <c r="D3" s="26" t="s">
        <v>2</v>
      </c>
      <c r="E3" s="27" t="s">
        <v>118</v>
      </c>
      <c r="F3" s="28" t="s">
        <v>3</v>
      </c>
      <c r="G3" s="28" t="s">
        <v>3</v>
      </c>
      <c r="H3" s="29" t="s">
        <v>3</v>
      </c>
    </row>
    <row r="4" spans="1:8" ht="20.25">
      <c r="A4" s="50"/>
      <c r="B4" s="30" t="s">
        <v>27</v>
      </c>
      <c r="C4" s="30" t="s">
        <v>6</v>
      </c>
      <c r="D4" s="31" t="s">
        <v>2</v>
      </c>
      <c r="E4" s="32" t="s">
        <v>118</v>
      </c>
      <c r="F4" s="32" t="s">
        <v>118</v>
      </c>
      <c r="G4" s="33" t="s">
        <v>3</v>
      </c>
      <c r="H4" s="34" t="s">
        <v>3</v>
      </c>
    </row>
    <row r="5" spans="1:8" ht="20.25">
      <c r="A5" s="50"/>
      <c r="B5" s="30" t="s">
        <v>24</v>
      </c>
      <c r="C5" s="30" t="s">
        <v>4</v>
      </c>
      <c r="D5" s="31" t="s">
        <v>2</v>
      </c>
      <c r="E5" s="35" t="s">
        <v>2</v>
      </c>
      <c r="F5" s="32" t="s">
        <v>118</v>
      </c>
      <c r="G5" s="32" t="s">
        <v>118</v>
      </c>
      <c r="H5" s="34" t="s">
        <v>3</v>
      </c>
    </row>
    <row r="6" spans="1:8" ht="20.25">
      <c r="A6" s="50"/>
      <c r="B6" s="30" t="s">
        <v>21</v>
      </c>
      <c r="C6" s="30" t="s">
        <v>20</v>
      </c>
      <c r="D6" s="31" t="s">
        <v>2</v>
      </c>
      <c r="E6" s="35" t="s">
        <v>2</v>
      </c>
      <c r="F6" s="35" t="s">
        <v>2</v>
      </c>
      <c r="G6" s="32" t="s">
        <v>118</v>
      </c>
      <c r="H6" s="34" t="s">
        <v>3</v>
      </c>
    </row>
    <row r="7" spans="1:8" ht="20.25">
      <c r="A7" s="51"/>
      <c r="B7" s="36" t="s">
        <v>148</v>
      </c>
      <c r="C7" s="36" t="s">
        <v>130</v>
      </c>
      <c r="D7" s="37" t="s">
        <v>2</v>
      </c>
      <c r="E7" s="38" t="s">
        <v>2</v>
      </c>
      <c r="F7" s="38" t="s">
        <v>2</v>
      </c>
      <c r="G7" s="38" t="s">
        <v>2</v>
      </c>
      <c r="H7" s="39" t="s">
        <v>2</v>
      </c>
    </row>
    <row r="8" spans="1:8" ht="20.25">
      <c r="A8" s="40"/>
      <c r="B8" s="30"/>
      <c r="C8" s="30"/>
      <c r="D8" s="41" t="s">
        <v>112</v>
      </c>
      <c r="E8" s="42" t="s">
        <v>110</v>
      </c>
      <c r="F8" s="42" t="s">
        <v>111</v>
      </c>
      <c r="G8" s="42" t="s">
        <v>109</v>
      </c>
      <c r="H8" s="43" t="s">
        <v>149</v>
      </c>
    </row>
    <row r="9" spans="1:8" ht="20.25">
      <c r="A9" s="44"/>
      <c r="B9" s="45"/>
      <c r="C9" s="45"/>
      <c r="D9" s="52" t="s">
        <v>150</v>
      </c>
      <c r="E9" s="53"/>
      <c r="F9" s="53"/>
      <c r="G9" s="53"/>
      <c r="H9" s="54"/>
    </row>
    <row r="12" spans="1:8" ht="20.25">
      <c r="A12" s="23"/>
      <c r="B12" s="24"/>
      <c r="C12" s="24"/>
      <c r="D12" s="46" t="s">
        <v>146</v>
      </c>
      <c r="E12" s="47"/>
      <c r="F12" s="47"/>
      <c r="G12" s="47"/>
      <c r="H12" s="48"/>
    </row>
    <row r="13" spans="1:8" ht="20.25">
      <c r="A13" s="49" t="s">
        <v>147</v>
      </c>
      <c r="B13" s="25" t="s">
        <v>30</v>
      </c>
      <c r="C13" s="25" t="s">
        <v>5</v>
      </c>
      <c r="D13" s="26">
        <v>1</v>
      </c>
      <c r="E13" s="27">
        <v>1</v>
      </c>
      <c r="F13" s="28"/>
      <c r="G13" s="28"/>
      <c r="H13" s="29"/>
    </row>
    <row r="14" spans="1:8" ht="20.25">
      <c r="A14" s="50"/>
      <c r="B14" s="30" t="s">
        <v>27</v>
      </c>
      <c r="C14" s="30" t="s">
        <v>6</v>
      </c>
      <c r="D14" s="31"/>
      <c r="E14" s="32"/>
      <c r="F14" s="32"/>
      <c r="G14" s="33"/>
      <c r="H14" s="34"/>
    </row>
    <row r="15" spans="1:8" ht="20.25">
      <c r="A15" s="50"/>
      <c r="B15" s="30" t="s">
        <v>24</v>
      </c>
      <c r="C15" s="30" t="s">
        <v>4</v>
      </c>
      <c r="D15" s="31">
        <v>2</v>
      </c>
      <c r="E15" s="35">
        <v>2</v>
      </c>
      <c r="F15" s="32">
        <v>3</v>
      </c>
      <c r="G15" s="32">
        <v>2</v>
      </c>
      <c r="H15" s="34"/>
    </row>
    <row r="16" spans="1:8" ht="20.25">
      <c r="A16" s="50"/>
      <c r="B16" s="30" t="s">
        <v>21</v>
      </c>
      <c r="C16" s="30" t="s">
        <v>20</v>
      </c>
      <c r="D16" s="31">
        <v>3</v>
      </c>
      <c r="E16" s="35"/>
      <c r="F16" s="35">
        <v>1</v>
      </c>
      <c r="G16" s="32"/>
      <c r="H16" s="34"/>
    </row>
    <row r="17" spans="1:8" ht="20.25">
      <c r="A17" s="51"/>
      <c r="B17" s="36" t="s">
        <v>148</v>
      </c>
      <c r="C17" s="36" t="s">
        <v>130</v>
      </c>
      <c r="D17" s="37"/>
      <c r="E17" s="38"/>
      <c r="F17" s="38"/>
      <c r="G17" s="38"/>
      <c r="H17" s="39"/>
    </row>
    <row r="18" spans="1:8" ht="20.25">
      <c r="A18" s="40"/>
      <c r="B18" s="30"/>
      <c r="C18" s="30"/>
      <c r="D18" s="41" t="s">
        <v>112</v>
      </c>
      <c r="E18" s="42" t="s">
        <v>110</v>
      </c>
      <c r="F18" s="42" t="s">
        <v>111</v>
      </c>
      <c r="G18" s="42" t="s">
        <v>109</v>
      </c>
      <c r="H18" s="43" t="s">
        <v>149</v>
      </c>
    </row>
    <row r="19" spans="1:8" ht="20.25">
      <c r="A19" s="44"/>
      <c r="B19" s="45"/>
      <c r="C19" s="45"/>
      <c r="D19" s="52" t="s">
        <v>150</v>
      </c>
      <c r="E19" s="53"/>
      <c r="F19" s="53"/>
      <c r="G19" s="53"/>
      <c r="H19" s="54"/>
    </row>
  </sheetData>
  <mergeCells count="6">
    <mergeCell ref="D2:H2"/>
    <mergeCell ref="D12:H12"/>
    <mergeCell ref="A13:A17"/>
    <mergeCell ref="D19:H19"/>
    <mergeCell ref="A3:A7"/>
    <mergeCell ref="D9:H9"/>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3:F27"/>
  <sheetViews>
    <sheetView workbookViewId="0" topLeftCell="A1">
      <selection activeCell="B3" sqref="B3:D8"/>
    </sheetView>
  </sheetViews>
  <sheetFormatPr defaultColWidth="9.140625" defaultRowHeight="12.75"/>
  <cols>
    <col min="2" max="2" width="17.28125" style="0" customWidth="1"/>
    <col min="3" max="3" width="14.421875" style="0" customWidth="1"/>
    <col min="4" max="4" width="45.7109375" style="0" customWidth="1"/>
    <col min="5" max="5" width="25.8515625" style="0" customWidth="1"/>
  </cols>
  <sheetData>
    <row r="2" ht="13.5" thickBot="1"/>
    <row r="3" spans="2:4" ht="13.5" thickBot="1">
      <c r="B3" s="55" t="s">
        <v>15</v>
      </c>
      <c r="C3" s="56"/>
      <c r="D3" s="57" t="s">
        <v>16</v>
      </c>
    </row>
    <row r="4" spans="2:6" ht="13.5" thickBot="1">
      <c r="B4" s="3" t="s">
        <v>17</v>
      </c>
      <c r="C4" s="4" t="s">
        <v>18</v>
      </c>
      <c r="D4" s="58"/>
      <c r="F4" s="5" t="s">
        <v>19</v>
      </c>
    </row>
    <row r="5" spans="1:6" ht="39" thickBot="1">
      <c r="A5" t="s">
        <v>20</v>
      </c>
      <c r="B5" s="6" t="s">
        <v>21</v>
      </c>
      <c r="C5" s="7" t="s">
        <v>22</v>
      </c>
      <c r="D5" s="7" t="s">
        <v>23</v>
      </c>
      <c r="F5" s="2">
        <v>0.05</v>
      </c>
    </row>
    <row r="6" spans="1:6" ht="39" thickBot="1">
      <c r="A6" t="s">
        <v>4</v>
      </c>
      <c r="B6" s="6" t="s">
        <v>24</v>
      </c>
      <c r="C6" s="7" t="s">
        <v>25</v>
      </c>
      <c r="D6" s="7" t="s">
        <v>26</v>
      </c>
      <c r="F6" s="2">
        <v>0.25</v>
      </c>
    </row>
    <row r="7" spans="1:6" ht="51.75" thickBot="1">
      <c r="A7" t="s">
        <v>6</v>
      </c>
      <c r="B7" s="6" t="s">
        <v>27</v>
      </c>
      <c r="C7" s="7" t="s">
        <v>28</v>
      </c>
      <c r="D7" s="7" t="s">
        <v>29</v>
      </c>
      <c r="F7" s="2">
        <v>0.6</v>
      </c>
    </row>
    <row r="8" spans="1:6" ht="39" thickBot="1">
      <c r="A8" t="s">
        <v>5</v>
      </c>
      <c r="B8" s="6" t="s">
        <v>30</v>
      </c>
      <c r="C8" s="7" t="s">
        <v>31</v>
      </c>
      <c r="D8" s="7" t="s">
        <v>32</v>
      </c>
      <c r="F8" s="2">
        <v>0.9</v>
      </c>
    </row>
    <row r="9" ht="12.75">
      <c r="B9" s="1" t="s">
        <v>33</v>
      </c>
    </row>
    <row r="13" ht="12.75">
      <c r="A13" s="8" t="s">
        <v>34</v>
      </c>
    </row>
    <row r="14" ht="12.75">
      <c r="A14" t="s">
        <v>35</v>
      </c>
    </row>
    <row r="15" ht="12.75">
      <c r="A15" t="s">
        <v>36</v>
      </c>
    </row>
    <row r="16" ht="12.75">
      <c r="A16" t="s">
        <v>37</v>
      </c>
    </row>
    <row r="17" ht="12.75">
      <c r="A17" t="s">
        <v>38</v>
      </c>
    </row>
    <row r="19" ht="12.75">
      <c r="A19" t="s">
        <v>39</v>
      </c>
    </row>
    <row r="20" ht="12.75">
      <c r="A20" t="s">
        <v>40</v>
      </c>
    </row>
    <row r="21" ht="12.75">
      <c r="A21" t="s">
        <v>41</v>
      </c>
    </row>
    <row r="24" spans="1:2" ht="12.75">
      <c r="A24" t="s">
        <v>6</v>
      </c>
      <c r="B24" s="2">
        <v>0.6</v>
      </c>
    </row>
    <row r="25" spans="1:2" ht="12.75">
      <c r="A25" t="s">
        <v>4</v>
      </c>
      <c r="B25" s="2">
        <v>0.25</v>
      </c>
    </row>
    <row r="26" spans="1:2" ht="12.75">
      <c r="A26" t="s">
        <v>5</v>
      </c>
      <c r="B26" s="2">
        <v>0.9</v>
      </c>
    </row>
    <row r="27" spans="1:2" ht="12.75">
      <c r="A27" t="s">
        <v>20</v>
      </c>
      <c r="B27" s="2">
        <v>0.05</v>
      </c>
    </row>
  </sheetData>
  <mergeCells count="2">
    <mergeCell ref="B3:C3"/>
    <mergeCell ref="D3:D4"/>
  </mergeCell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codeName="Sheet4"/>
  <dimension ref="A1:J39"/>
  <sheetViews>
    <sheetView workbookViewId="0" topLeftCell="C1">
      <selection activeCell="E26" sqref="E26"/>
    </sheetView>
  </sheetViews>
  <sheetFormatPr defaultColWidth="9.140625" defaultRowHeight="12.75"/>
  <cols>
    <col min="1" max="1" width="6.57421875" style="0" customWidth="1"/>
    <col min="2" max="2" width="53.28125" style="0" bestFit="1" customWidth="1"/>
    <col min="3" max="3" width="9.7109375" style="0" bestFit="1" customWidth="1"/>
    <col min="4" max="4" width="39.8515625" style="0" customWidth="1"/>
    <col min="5" max="9" width="9.8515625" style="0" bestFit="1" customWidth="1"/>
  </cols>
  <sheetData>
    <row r="1" ht="12.75">
      <c r="A1" s="8" t="s">
        <v>46</v>
      </c>
    </row>
    <row r="2" spans="1:5" ht="12.75">
      <c r="A2" t="s">
        <v>47</v>
      </c>
      <c r="E2" t="s">
        <v>48</v>
      </c>
    </row>
    <row r="3" spans="5:10" ht="12.75">
      <c r="E3" s="8" t="s">
        <v>49</v>
      </c>
      <c r="F3" s="8" t="s">
        <v>50</v>
      </c>
      <c r="G3" s="8" t="s">
        <v>51</v>
      </c>
      <c r="H3" s="8" t="s">
        <v>52</v>
      </c>
      <c r="I3" s="8" t="s">
        <v>53</v>
      </c>
      <c r="J3" s="8" t="s">
        <v>54</v>
      </c>
    </row>
    <row r="4" spans="1:10" ht="12.75">
      <c r="A4" t="s">
        <v>55</v>
      </c>
      <c r="E4" s="9"/>
      <c r="F4" s="9"/>
      <c r="G4" s="9"/>
      <c r="H4" s="9"/>
      <c r="I4" s="9"/>
      <c r="J4" s="9"/>
    </row>
    <row r="5" spans="2:10" ht="12.75">
      <c r="B5" t="s">
        <v>56</v>
      </c>
      <c r="C5" t="s">
        <v>57</v>
      </c>
      <c r="D5" t="s">
        <v>58</v>
      </c>
      <c r="E5" s="9"/>
      <c r="F5" s="9">
        <v>95.3</v>
      </c>
      <c r="G5" s="9"/>
      <c r="H5" s="9"/>
      <c r="I5" s="9"/>
      <c r="J5" s="9">
        <v>95.3</v>
      </c>
    </row>
    <row r="6" spans="2:10" ht="12.75">
      <c r="B6" t="s">
        <v>59</v>
      </c>
      <c r="C6" t="s">
        <v>60</v>
      </c>
      <c r="D6" t="s">
        <v>61</v>
      </c>
      <c r="E6" s="9"/>
      <c r="F6" s="9"/>
      <c r="G6" s="9">
        <v>33.7</v>
      </c>
      <c r="H6" s="9"/>
      <c r="I6" s="9"/>
      <c r="J6" s="9">
        <v>33.7</v>
      </c>
    </row>
    <row r="7" spans="2:10" ht="12.75">
      <c r="B7" t="s">
        <v>62</v>
      </c>
      <c r="C7" t="s">
        <v>63</v>
      </c>
      <c r="D7" t="s">
        <v>64</v>
      </c>
      <c r="E7" s="9"/>
      <c r="F7" s="9"/>
      <c r="G7" s="9">
        <v>64.7</v>
      </c>
      <c r="H7" s="9">
        <v>17.8</v>
      </c>
      <c r="I7" s="9"/>
      <c r="J7" s="9">
        <v>82.5</v>
      </c>
    </row>
    <row r="8" spans="2:10" ht="12.75">
      <c r="B8" t="s">
        <v>65</v>
      </c>
      <c r="C8" t="s">
        <v>66</v>
      </c>
      <c r="D8" t="s">
        <v>67</v>
      </c>
      <c r="E8" s="9"/>
      <c r="F8" s="9"/>
      <c r="G8" s="9">
        <v>10</v>
      </c>
      <c r="H8" s="9"/>
      <c r="I8" s="9"/>
      <c r="J8" s="9">
        <v>10</v>
      </c>
    </row>
    <row r="9" spans="2:10" ht="12.75">
      <c r="B9" t="s">
        <v>68</v>
      </c>
      <c r="C9" t="s">
        <v>69</v>
      </c>
      <c r="D9" t="s">
        <v>70</v>
      </c>
      <c r="E9" s="9"/>
      <c r="F9" s="9"/>
      <c r="G9" s="9">
        <v>45</v>
      </c>
      <c r="H9" s="9"/>
      <c r="I9" s="9"/>
      <c r="J9" s="9">
        <v>45</v>
      </c>
    </row>
    <row r="10" spans="2:10" ht="12.75">
      <c r="B10" t="s">
        <v>68</v>
      </c>
      <c r="C10" t="s">
        <v>71</v>
      </c>
      <c r="D10" t="s">
        <v>72</v>
      </c>
      <c r="E10" s="10"/>
      <c r="F10" s="10"/>
      <c r="G10" s="10">
        <v>140</v>
      </c>
      <c r="H10" s="10"/>
      <c r="I10" s="10"/>
      <c r="J10" s="10">
        <v>140</v>
      </c>
    </row>
    <row r="11" spans="5:10" ht="12.75">
      <c r="E11" s="11">
        <f aca="true" t="shared" si="0" ref="E11:J11">SUM(E4:E10)</f>
        <v>0</v>
      </c>
      <c r="F11" s="11">
        <f t="shared" si="0"/>
        <v>95.3</v>
      </c>
      <c r="G11" s="11">
        <f t="shared" si="0"/>
        <v>293.4</v>
      </c>
      <c r="H11" s="11">
        <f t="shared" si="0"/>
        <v>17.8</v>
      </c>
      <c r="I11" s="11">
        <f t="shared" si="0"/>
        <v>0</v>
      </c>
      <c r="J11" s="11">
        <f t="shared" si="0"/>
        <v>406.5</v>
      </c>
    </row>
    <row r="12" spans="1:10" ht="12.75">
      <c r="A12" t="s">
        <v>73</v>
      </c>
      <c r="E12" s="9"/>
      <c r="F12" s="9"/>
      <c r="G12" s="9"/>
      <c r="H12" s="9"/>
      <c r="I12" s="9"/>
      <c r="J12" s="9"/>
    </row>
    <row r="13" spans="2:10" ht="12.75">
      <c r="B13" t="s">
        <v>74</v>
      </c>
      <c r="C13" t="s">
        <v>75</v>
      </c>
      <c r="D13" t="s">
        <v>76</v>
      </c>
      <c r="E13" s="9"/>
      <c r="F13" s="9"/>
      <c r="G13" s="9">
        <v>58.5</v>
      </c>
      <c r="H13" s="9"/>
      <c r="I13" s="9"/>
      <c r="J13" s="9">
        <v>58.5</v>
      </c>
    </row>
    <row r="14" spans="2:10" ht="12.75">
      <c r="B14" t="s">
        <v>77</v>
      </c>
      <c r="C14" t="s">
        <v>78</v>
      </c>
      <c r="D14" t="s">
        <v>79</v>
      </c>
      <c r="E14" s="9">
        <v>30</v>
      </c>
      <c r="F14" s="9"/>
      <c r="G14" s="9"/>
      <c r="H14" s="9"/>
      <c r="I14" s="9"/>
      <c r="J14" s="9">
        <v>30</v>
      </c>
    </row>
    <row r="15" spans="2:10" ht="12.75">
      <c r="B15" t="s">
        <v>80</v>
      </c>
      <c r="C15" t="s">
        <v>81</v>
      </c>
      <c r="D15" t="s">
        <v>82</v>
      </c>
      <c r="E15" s="9">
        <v>77.6</v>
      </c>
      <c r="F15" s="9"/>
      <c r="G15" s="9"/>
      <c r="H15" s="9"/>
      <c r="I15" s="9"/>
      <c r="J15" s="9">
        <v>77.6</v>
      </c>
    </row>
    <row r="16" spans="2:10" ht="12.75">
      <c r="B16" t="s">
        <v>80</v>
      </c>
      <c r="C16" t="s">
        <v>83</v>
      </c>
      <c r="D16" t="s">
        <v>84</v>
      </c>
      <c r="E16" s="9">
        <v>57.1</v>
      </c>
      <c r="F16" s="9">
        <v>3.5</v>
      </c>
      <c r="G16" s="9"/>
      <c r="H16" s="9"/>
      <c r="I16" s="9"/>
      <c r="J16" s="9">
        <v>60.6</v>
      </c>
    </row>
    <row r="17" spans="2:10" ht="12.75">
      <c r="B17" t="s">
        <v>85</v>
      </c>
      <c r="C17" t="s">
        <v>86</v>
      </c>
      <c r="D17" t="s">
        <v>87</v>
      </c>
      <c r="E17" s="9"/>
      <c r="F17" s="9">
        <v>30</v>
      </c>
      <c r="G17" s="9"/>
      <c r="H17" s="9"/>
      <c r="I17" s="9"/>
      <c r="J17" s="9">
        <v>30</v>
      </c>
    </row>
    <row r="18" spans="2:10" ht="12.75">
      <c r="B18" t="s">
        <v>88</v>
      </c>
      <c r="C18" t="s">
        <v>89</v>
      </c>
      <c r="D18" t="s">
        <v>90</v>
      </c>
      <c r="E18" s="9"/>
      <c r="F18" s="9">
        <v>371.2</v>
      </c>
      <c r="G18" s="9">
        <v>88.4</v>
      </c>
      <c r="H18" s="9"/>
      <c r="I18" s="9"/>
      <c r="J18" s="9">
        <v>459.6</v>
      </c>
    </row>
    <row r="19" spans="2:10" ht="12.75">
      <c r="B19" t="s">
        <v>88</v>
      </c>
      <c r="C19" t="s">
        <v>91</v>
      </c>
      <c r="D19" t="s">
        <v>92</v>
      </c>
      <c r="E19" s="9"/>
      <c r="F19" s="9"/>
      <c r="G19" s="9">
        <v>480.1</v>
      </c>
      <c r="H19" s="9">
        <v>108.7</v>
      </c>
      <c r="I19" s="9"/>
      <c r="J19" s="9">
        <v>588.8</v>
      </c>
    </row>
    <row r="20" spans="2:10" ht="12.75">
      <c r="B20" t="s">
        <v>88</v>
      </c>
      <c r="C20" t="s">
        <v>93</v>
      </c>
      <c r="D20" t="s">
        <v>94</v>
      </c>
      <c r="E20" s="9"/>
      <c r="F20" s="9"/>
      <c r="G20" s="9">
        <v>83.6</v>
      </c>
      <c r="H20" s="9"/>
      <c r="I20" s="9"/>
      <c r="J20" s="9">
        <v>83.6</v>
      </c>
    </row>
    <row r="21" spans="2:10" ht="12.75">
      <c r="B21" t="s">
        <v>88</v>
      </c>
      <c r="C21" t="s">
        <v>95</v>
      </c>
      <c r="D21" t="s">
        <v>96</v>
      </c>
      <c r="E21" s="9"/>
      <c r="F21" s="9"/>
      <c r="G21" s="9">
        <v>84.8</v>
      </c>
      <c r="H21" s="9"/>
      <c r="I21" s="9"/>
      <c r="J21" s="9">
        <v>84.8</v>
      </c>
    </row>
    <row r="22" spans="2:10" ht="12.75">
      <c r="B22" t="s">
        <v>88</v>
      </c>
      <c r="C22" t="s">
        <v>97</v>
      </c>
      <c r="D22" t="s">
        <v>98</v>
      </c>
      <c r="E22" s="9"/>
      <c r="F22" s="9">
        <v>97.5</v>
      </c>
      <c r="G22" s="9"/>
      <c r="H22" s="9"/>
      <c r="I22" s="9"/>
      <c r="J22" s="9">
        <v>97.5</v>
      </c>
    </row>
    <row r="23" spans="2:10" ht="12.75">
      <c r="B23" t="s">
        <v>88</v>
      </c>
      <c r="C23" t="s">
        <v>99</v>
      </c>
      <c r="D23" t="s">
        <v>100</v>
      </c>
      <c r="E23" s="10"/>
      <c r="F23" s="10">
        <v>13.9</v>
      </c>
      <c r="G23" s="10"/>
      <c r="H23" s="10"/>
      <c r="I23" s="10"/>
      <c r="J23" s="10">
        <v>13.9</v>
      </c>
    </row>
    <row r="24" spans="5:10" ht="12.75">
      <c r="E24" s="11">
        <f aca="true" t="shared" si="1" ref="E24:J24">SUM(E13:E23)</f>
        <v>164.7</v>
      </c>
      <c r="F24" s="11">
        <f t="shared" si="1"/>
        <v>516.1</v>
      </c>
      <c r="G24" s="11">
        <f t="shared" si="1"/>
        <v>795.4</v>
      </c>
      <c r="H24" s="11">
        <f t="shared" si="1"/>
        <v>108.7</v>
      </c>
      <c r="I24" s="11">
        <f t="shared" si="1"/>
        <v>0</v>
      </c>
      <c r="J24" s="11">
        <f t="shared" si="1"/>
        <v>1584.8999999999999</v>
      </c>
    </row>
    <row r="25" spans="5:10" ht="12.75">
      <c r="E25" s="9"/>
      <c r="F25" s="9"/>
      <c r="G25" s="9"/>
      <c r="H25" s="9"/>
      <c r="I25" s="9"/>
      <c r="J25" s="9"/>
    </row>
    <row r="26" spans="5:10" ht="12.75">
      <c r="E26" s="9"/>
      <c r="F26" s="9"/>
      <c r="G26" s="9"/>
      <c r="H26" s="9"/>
      <c r="I26" s="9"/>
      <c r="J26" s="9"/>
    </row>
    <row r="27" spans="1:10" ht="12.75">
      <c r="A27" s="15" t="s">
        <v>101</v>
      </c>
      <c r="E27" s="9"/>
      <c r="F27" s="9"/>
      <c r="G27" s="9"/>
      <c r="H27" s="9"/>
      <c r="I27" s="9"/>
      <c r="J27" s="9"/>
    </row>
    <row r="28" spans="5:10" ht="12.75">
      <c r="E28" s="9"/>
      <c r="F28" s="9"/>
      <c r="G28" s="9"/>
      <c r="H28" s="9"/>
      <c r="I28" s="9"/>
      <c r="J28" s="9"/>
    </row>
    <row r="29" spans="2:10" ht="12.75">
      <c r="B29" t="s">
        <v>102</v>
      </c>
      <c r="E29" s="11">
        <f aca="true" t="shared" si="2" ref="E29:J29">+E11/2</f>
        <v>0</v>
      </c>
      <c r="F29" s="11">
        <f t="shared" si="2"/>
        <v>47.65</v>
      </c>
      <c r="G29" s="11">
        <f t="shared" si="2"/>
        <v>146.7</v>
      </c>
      <c r="H29" s="11">
        <f t="shared" si="2"/>
        <v>8.9</v>
      </c>
      <c r="I29" s="11">
        <f t="shared" si="2"/>
        <v>0</v>
      </c>
      <c r="J29" s="11">
        <f t="shared" si="2"/>
        <v>203.25</v>
      </c>
    </row>
    <row r="30" spans="2:10" ht="12.75">
      <c r="B30" t="s">
        <v>103</v>
      </c>
      <c r="C30" s="12">
        <v>0.03</v>
      </c>
      <c r="D30" t="s">
        <v>104</v>
      </c>
      <c r="E30" s="13">
        <v>0</v>
      </c>
      <c r="F30" s="13">
        <f>(1+$C$30)-1</f>
        <v>0.030000000000000027</v>
      </c>
      <c r="G30" s="13">
        <f>((1+C30)*(1+C30))-1</f>
        <v>0.060899999999999954</v>
      </c>
      <c r="H30" s="13">
        <f>((1+C30)*(1+C30)*(1+C30))-1</f>
        <v>0.092727</v>
      </c>
      <c r="I30" s="13">
        <f>((1+C30)*(1+C30)*(1+C30)*(1+C30))-1</f>
        <v>0.12550881000000014</v>
      </c>
      <c r="J30" s="13"/>
    </row>
    <row r="31" spans="3:10" ht="12.75">
      <c r="C31" s="12"/>
      <c r="E31" s="11">
        <f>E30*E$29</f>
        <v>0</v>
      </c>
      <c r="F31" s="11">
        <f>F30*F$29</f>
        <v>1.4295000000000013</v>
      </c>
      <c r="G31" s="11">
        <f>G30*G$29</f>
        <v>8.934029999999993</v>
      </c>
      <c r="H31" s="11">
        <f>H30*H$29</f>
        <v>0.8252703</v>
      </c>
      <c r="I31" s="11">
        <f>I30*I$29</f>
        <v>0</v>
      </c>
      <c r="J31" s="14">
        <f>SUM(E31:I31)</f>
        <v>11.188800299999993</v>
      </c>
    </row>
    <row r="32" spans="2:10" ht="12.75">
      <c r="B32" t="s">
        <v>105</v>
      </c>
      <c r="C32" s="12">
        <v>0.2</v>
      </c>
      <c r="D32" t="s">
        <v>104</v>
      </c>
      <c r="E32" s="13">
        <v>0</v>
      </c>
      <c r="F32" s="13">
        <f>(1+$C$32)-1</f>
        <v>0.19999999999999996</v>
      </c>
      <c r="G32" s="13">
        <f>((1+C32)*(1+C32))-1</f>
        <v>0.43999999999999995</v>
      </c>
      <c r="H32" s="13">
        <f>((1+C32)*(1+C32)*(1+C32))-1</f>
        <v>0.728</v>
      </c>
      <c r="I32" s="13">
        <f>((1+C32)*(1+C32)*(1+C32)*(1+C32))-1</f>
        <v>1.0735999999999999</v>
      </c>
      <c r="J32" s="13"/>
    </row>
    <row r="33" spans="5:10" ht="12.75">
      <c r="E33" s="11">
        <f>E32*E$29</f>
        <v>0</v>
      </c>
      <c r="F33" s="11">
        <f>F32*F$29</f>
        <v>9.529999999999998</v>
      </c>
      <c r="G33" s="11">
        <f>G32*G$29</f>
        <v>64.54799999999999</v>
      </c>
      <c r="H33" s="11">
        <f>H32*H$29</f>
        <v>6.4792000000000005</v>
      </c>
      <c r="I33" s="11">
        <f>I32*I$29</f>
        <v>0</v>
      </c>
      <c r="J33" s="14">
        <f>SUM(E33:I33)</f>
        <v>80.5572</v>
      </c>
    </row>
    <row r="34" spans="5:10" ht="12.75">
      <c r="E34" s="11"/>
      <c r="F34" s="11"/>
      <c r="G34" s="11"/>
      <c r="H34" s="11"/>
      <c r="I34" s="11"/>
      <c r="J34" s="11"/>
    </row>
    <row r="35" spans="2:10" ht="12.75">
      <c r="B35" t="s">
        <v>106</v>
      </c>
      <c r="E35" s="11">
        <f aca="true" t="shared" si="3" ref="E35:J35">+E24/2</f>
        <v>82.35</v>
      </c>
      <c r="F35" s="11">
        <f t="shared" si="3"/>
        <v>258.05</v>
      </c>
      <c r="G35" s="11">
        <f t="shared" si="3"/>
        <v>397.7</v>
      </c>
      <c r="H35" s="11">
        <f t="shared" si="3"/>
        <v>54.35</v>
      </c>
      <c r="I35" s="11">
        <f t="shared" si="3"/>
        <v>0</v>
      </c>
      <c r="J35" s="11">
        <f t="shared" si="3"/>
        <v>792.4499999999999</v>
      </c>
    </row>
    <row r="36" spans="2:10" ht="12.75">
      <c r="B36" t="s">
        <v>103</v>
      </c>
      <c r="C36" s="12">
        <v>0.03</v>
      </c>
      <c r="D36" t="s">
        <v>104</v>
      </c>
      <c r="E36" s="13">
        <v>0</v>
      </c>
      <c r="F36" s="13">
        <f>(1+$C$36)-1</f>
        <v>0.030000000000000027</v>
      </c>
      <c r="G36" s="13">
        <f>((1+C36)*(1+C36))-1</f>
        <v>0.060899999999999954</v>
      </c>
      <c r="H36" s="13">
        <f>((1+C36)*(1+C36)*(1+C36))-1</f>
        <v>0.092727</v>
      </c>
      <c r="I36" s="13">
        <f>((1+C36)*(1+C36)*(1+C36)*(1+C36))-1</f>
        <v>0.12550881000000014</v>
      </c>
      <c r="J36" s="13"/>
    </row>
    <row r="37" spans="3:10" ht="12.75">
      <c r="C37" s="12"/>
      <c r="E37" s="11">
        <f>E36*E$35</f>
        <v>0</v>
      </c>
      <c r="F37" s="11">
        <f>F36*F$35</f>
        <v>7.741500000000007</v>
      </c>
      <c r="G37" s="11">
        <f>G36*G$35</f>
        <v>24.21992999999998</v>
      </c>
      <c r="H37" s="11">
        <f>H36*H$35</f>
        <v>5.039712450000001</v>
      </c>
      <c r="I37" s="11">
        <f>I36*I$35</f>
        <v>0</v>
      </c>
      <c r="J37" s="14">
        <f>SUM(E37:I37)</f>
        <v>37.00114244999999</v>
      </c>
    </row>
    <row r="38" spans="2:10" ht="12.75">
      <c r="B38" t="s">
        <v>105</v>
      </c>
      <c r="C38" s="12">
        <v>0.2</v>
      </c>
      <c r="D38" t="s">
        <v>104</v>
      </c>
      <c r="E38" s="13">
        <v>0</v>
      </c>
      <c r="F38" s="13">
        <f>(1+$C$38)-1</f>
        <v>0.19999999999999996</v>
      </c>
      <c r="G38" s="13">
        <f>((1+C38)*(1+C38))-1</f>
        <v>0.43999999999999995</v>
      </c>
      <c r="H38" s="13">
        <f>((1+C38)*(1+C38)*(1+C38))-1</f>
        <v>0.728</v>
      </c>
      <c r="I38" s="13">
        <f>((1+C38)*(1+C38)*(1+C38)*(1+C38))-1</f>
        <v>1.0735999999999999</v>
      </c>
      <c r="J38" s="13"/>
    </row>
    <row r="39" spans="5:10" ht="12.75">
      <c r="E39" s="11">
        <f>E38*E$35</f>
        <v>0</v>
      </c>
      <c r="F39" s="11">
        <f>F38*F$35</f>
        <v>51.60999999999999</v>
      </c>
      <c r="G39" s="11">
        <f>G38*G$35</f>
        <v>174.98799999999997</v>
      </c>
      <c r="H39" s="11">
        <f>H38*H$35</f>
        <v>39.5668</v>
      </c>
      <c r="I39" s="11">
        <f>I38*I$35</f>
        <v>0</v>
      </c>
      <c r="J39" s="14">
        <f>SUM(E39:I39)</f>
        <v>266.16479999999996</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Project Time &amp; Cost,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Gruber</dc:creator>
  <cp:keywords/>
  <dc:description/>
  <cp:lastModifiedBy>bsimmons</cp:lastModifiedBy>
  <cp:lastPrinted>2007-06-06T17:52:11Z</cp:lastPrinted>
  <dcterms:created xsi:type="dcterms:W3CDTF">2007-05-23T13:56:30Z</dcterms:created>
  <dcterms:modified xsi:type="dcterms:W3CDTF">2007-06-06T17:52:15Z</dcterms:modified>
  <cp:category/>
  <cp:version/>
  <cp:contentType/>
  <cp:contentStatus/>
</cp:coreProperties>
</file>