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0550" windowHeight="11505" firstSheet="1" activeTab="1"/>
  </bookViews>
  <sheets>
    <sheet name="CB_DATA_" sheetId="1" state="veryHidden" r:id="rId1"/>
    <sheet name="Risk Register" sheetId="2" r:id="rId2"/>
    <sheet name="Consequences" sheetId="3" r:id="rId3"/>
    <sheet name="Likelihood" sheetId="4" r:id="rId4"/>
    <sheet name="Risk Level Matrix" sheetId="5" r:id="rId5"/>
    <sheet name="Escalation Risk" sheetId="6" r:id="rId6"/>
  </sheets>
  <definedNames>
    <definedName name="CB_017047b78cca4b60b35808b0232b19d5" localSheetId="1" hidden="1">'Risk Register'!#REF!</definedName>
    <definedName name="CB_0607c973b42a4eb1bcfdd6e0731f6ea0" localSheetId="1" hidden="1">'Risk Register'!#REF!</definedName>
    <definedName name="CB_09884c2d2c3f4c8db43e11c8f06e4814" localSheetId="1" hidden="1">'Risk Register'!#REF!</definedName>
    <definedName name="CB_0a0c84d2efd1432ca36e9ba7bce6bbce" localSheetId="1" hidden="1">'Risk Register'!#REF!</definedName>
    <definedName name="CB_0a687c0be57e4dac992bab66c40ddd43" localSheetId="1" hidden="1">'Risk Register'!#REF!</definedName>
    <definedName name="CB_0a7d259926434cc0baae09a62a8ade5f" localSheetId="1" hidden="1">'Risk Register'!#REF!</definedName>
    <definedName name="CB_13f61f09a4dc4c3caf4b20eff9934163" localSheetId="1" hidden="1">'Risk Register'!#REF!</definedName>
    <definedName name="CB_161d7f5007d544aaa22cbdc818686d0c" localSheetId="1" hidden="1">'Risk Register'!#REF!</definedName>
    <definedName name="CB_1b5d923178cd40028124bcf00dc58076" localSheetId="0" hidden="1">#N/A</definedName>
    <definedName name="CB_2101e9cd55774607b2f99e3738fd5b79" localSheetId="1" hidden="1">'Risk Register'!#REF!</definedName>
    <definedName name="CB_217860f3c0044931957ea71b40137a67" localSheetId="1" hidden="1">'Risk Register'!#REF!</definedName>
    <definedName name="CB_25705346074f488785dbd09a6f783195" localSheetId="1" hidden="1">'Risk Register'!#REF!</definedName>
    <definedName name="CB_2b88bcb0de02497292ce49b23136c3db" localSheetId="1" hidden="1">'Risk Register'!#REF!</definedName>
    <definedName name="CB_32097a3dd7864d4190b19e518e0d73de" localSheetId="1" hidden="1">'Risk Register'!#REF!</definedName>
    <definedName name="CB_377d897741b6407faac5dd7cee656f80" localSheetId="1" hidden="1">'Risk Register'!#REF!</definedName>
    <definedName name="CB_37d6a7ee82b0420da393631cf45e7efb" localSheetId="1" hidden="1">'Risk Register'!#REF!</definedName>
    <definedName name="CB_444a460ec37d4f28ac7cd8f60f44d9bf" localSheetId="1" hidden="1">'Risk Register'!#REF!</definedName>
    <definedName name="CB_4a208c7f99674b2fac587b3e2aa55563" localSheetId="1" hidden="1">'Risk Register'!#REF!</definedName>
    <definedName name="CB_4b1d4e2c0fe345668622977507c7c55c" localSheetId="1" hidden="1">'Risk Register'!#REF!</definedName>
    <definedName name="CB_4f57fe4c242146149d9fb19179e80eb3" localSheetId="1" hidden="1">'Risk Register'!#REF!</definedName>
    <definedName name="CB_5492784eaf874bf997676fe246822a0a" localSheetId="1" hidden="1">'Risk Register'!#REF!</definedName>
    <definedName name="CB_557231ffd0cd4578a02fac332c3cbb3e" localSheetId="1" hidden="1">'Risk Register'!#REF!</definedName>
    <definedName name="CB_6062a2bc99aa43e7a3028a866c5fc57a" localSheetId="1" hidden="1">'Risk Register'!#REF!</definedName>
    <definedName name="CB_60d4a02315154214aefa18692c134d9e" localSheetId="1" hidden="1">'Risk Register'!#REF!</definedName>
    <definedName name="CB_69dd256714b94c8b81ac82cb397e1d89" localSheetId="1" hidden="1">'Risk Register'!#REF!</definedName>
    <definedName name="CB_6a0391e993f940678fda576dc84a1b22" localSheetId="1" hidden="1">'Risk Register'!#REF!</definedName>
    <definedName name="CB_6e95a8a25f1d4f0f83b0db59ca4759fa" localSheetId="1" hidden="1">'Risk Register'!#REF!</definedName>
    <definedName name="CB_6f2e7f14381740978dcd1e7810bca324" localSheetId="1" hidden="1">'Risk Register'!#REF!</definedName>
    <definedName name="CB_7008757d3d2d48c4a6eb5f2166195fae" localSheetId="1" hidden="1">'Risk Register'!#REF!</definedName>
    <definedName name="CB_704885107a38479e8be41233a9f7b14f" localSheetId="0" hidden="1">#N/A</definedName>
    <definedName name="CB_75cd53b886e6406daa9932f24bb72322" localSheetId="1" hidden="1">'Risk Register'!#REF!</definedName>
    <definedName name="CB_7a40e1a2d0a6433a9c9e5080fd584978" localSheetId="1" hidden="1">'Risk Register'!#REF!</definedName>
    <definedName name="CB_7ab54aac5d2a47c38b1e68d8c501807f" localSheetId="1" hidden="1">'Risk Register'!#REF!</definedName>
    <definedName name="CB_7b5ccaacffc8436e8e84bb1e1538b359" localSheetId="1" hidden="1">'Risk Register'!#REF!</definedName>
    <definedName name="CB_7ce005cf2118473f83d9bef90e1157a6" localSheetId="1" hidden="1">'Risk Register'!#REF!</definedName>
    <definedName name="CB_852cdc593b9e43dfa528bb594aab9203" localSheetId="1" hidden="1">'Risk Register'!#REF!</definedName>
    <definedName name="CB_8736ce4387604ef2a0b1789e9d8c3d4d" localSheetId="1" hidden="1">'Risk Register'!#REF!</definedName>
    <definedName name="CB_8be4f624bf124f00942b4fe59f780ac2" localSheetId="0" hidden="1">#N/A</definedName>
    <definedName name="CB_934c54e5a05f40a69e31c76867f8ddd3" localSheetId="1" hidden="1">'Risk Register'!#REF!</definedName>
    <definedName name="CB_a1fcc3a953414f0b9f5a1b9ee260dc94" localSheetId="1" hidden="1">'Risk Register'!#REF!</definedName>
    <definedName name="CB_a3892a3db3564ae78120edce48fe6aee" localSheetId="1" hidden="1">'Risk Register'!#REF!</definedName>
    <definedName name="CB_ab8530e45e344cd8839f2efaad032263" localSheetId="1" hidden="1">'Risk Register'!#REF!</definedName>
    <definedName name="CB_ad61fa766cc8424a8718cb42c2896386" localSheetId="1" hidden="1">'Risk Register'!#REF!</definedName>
    <definedName name="CB_b1a49f27a2904530a92ddcfaf5b86301" localSheetId="1" hidden="1">'Risk Register'!#REF!</definedName>
    <definedName name="CB_b39892f706fd46a099b0b6fd53895e8b" localSheetId="1" hidden="1">'Risk Register'!#REF!</definedName>
    <definedName name="CB_bbb3abec36284dce8e392bb06efb89a5" localSheetId="1" hidden="1">'Risk Register'!#REF!</definedName>
    <definedName name="CB_bf25ad4d9b4247a38cd14888a3946c21" localSheetId="1" hidden="1">'Risk Register'!#REF!</definedName>
    <definedName name="CB_bf96f7f4ec304dbb94ca35ea8cfcb570" localSheetId="1" hidden="1">'Risk Register'!#REF!</definedName>
    <definedName name="CB_c9f89a29e10146a59c200e5045045039" localSheetId="1" hidden="1">'Risk Register'!#REF!</definedName>
    <definedName name="CB_d341ae00fb8d480aaa950e718f65f611" localSheetId="1" hidden="1">'Risk Register'!#REF!</definedName>
    <definedName name="CB_d53819065b894e7a8202cdb4e8b05b0a" localSheetId="1" hidden="1">'Risk Register'!#REF!</definedName>
    <definedName name="CB_da455c3ffd9a4f6c97c93693d453f850" localSheetId="1" hidden="1">'Risk Register'!#REF!</definedName>
    <definedName name="CB_e3dfd2f2d045478391b8d969f50608ff" localSheetId="1" hidden="1">'Risk Register'!#REF!</definedName>
    <definedName name="CB_e3e0b67757f94c508bbeb80a02093ba4" localSheetId="1" hidden="1">'Risk Register'!#REF!</definedName>
    <definedName name="CB_e86e4e9316db42c28977f41ccd02e601" localSheetId="1" hidden="1">'Risk Register'!#REF!</definedName>
    <definedName name="CB_f06d37b77e3e4b4483dc30a2cb09df8c" localSheetId="1" hidden="1">'Risk Register'!#REF!</definedName>
    <definedName name="CB_f308f3b7ea9c49c9a2a9778c0b235600" localSheetId="1" hidden="1">'Risk Register'!#REF!</definedName>
    <definedName name="CB_f511d697de23425b98a4faf9c334e045" localSheetId="1" hidden="1">'Risk Register'!#REF!</definedName>
    <definedName name="CB_fb97f771a1914df8aada5dac584ffb35" localSheetId="1" hidden="1">'Risk Register'!#REF!</definedName>
    <definedName name="CB_ff04cfdf048b467c946ad32b30d16acb" localSheetId="1" hidden="1">'Risk Register'!#REF!</definedName>
    <definedName name="CBCR_02c31d35335c41a7943bea0442c9d3d2" localSheetId="1" hidden="1">'Risk Register'!#REF!</definedName>
    <definedName name="CBCR_0301b4785f8d4dab98dd7bb2f05bf20b" localSheetId="1" hidden="1">'Risk Register'!#REF!</definedName>
    <definedName name="CBCR_0588b5afbd0542c18eb842b6ac278e92" localSheetId="1" hidden="1">'Risk Register'!#REF!</definedName>
    <definedName name="CBCR_07ea75ada58a40a7898b8d501c5f9475" localSheetId="1" hidden="1">'Risk Register'!#REF!</definedName>
    <definedName name="CBCR_0a61c28f7d7d4e0b84e7ecbae45bf903" localSheetId="1" hidden="1">'Risk Register'!#REF!</definedName>
    <definedName name="CBCR_0ed168f81577440fa5740597a651f299" localSheetId="1" hidden="1">'Risk Register'!#REF!</definedName>
    <definedName name="CBCR_107dc059952448418f66b358ead77780" localSheetId="1" hidden="1">'Risk Register'!#REF!</definedName>
    <definedName name="CBCR_10f61f25c30249c1b3283af32132508f" localSheetId="1" hidden="1">'Risk Register'!#REF!</definedName>
    <definedName name="CBCR_116a3ed545f84dde91894c187358e211" localSheetId="1" hidden="1">'Risk Register'!#REF!</definedName>
    <definedName name="CBCR_1359250b7fbe4532879f1ce2cac53e0e" localSheetId="1" hidden="1">'Risk Register'!#REF!</definedName>
    <definedName name="CBCR_18c6803b04ac499a85b1952d7472dcbd" localSheetId="1" hidden="1">'Risk Register'!$J$9</definedName>
    <definedName name="CBCR_18eba8ee48294998bbafd41b8ceac8e0" localSheetId="1" hidden="1">'Risk Register'!#REF!</definedName>
    <definedName name="CBCR_1b7f78254cb14d1a8de30640dc8eab95" localSheetId="1" hidden="1">'Risk Register'!#REF!</definedName>
    <definedName name="CBCR_1c566fdc28f64c54acbb04f24e8e7d5d" localSheetId="1" hidden="1">'Risk Register'!#REF!</definedName>
    <definedName name="CBCR_1dbc431c19b1489f93de6d9f5952a724" localSheetId="1" hidden="1">'Risk Register'!#REF!</definedName>
    <definedName name="CBCR_2325748e128048dba064261e14f15cf5" localSheetId="1" hidden="1">'Risk Register'!$A$7</definedName>
    <definedName name="CBCR_247b052db6bf4eb1bea33728be552277" localSheetId="1" hidden="1">'Risk Register'!#REF!</definedName>
    <definedName name="CBCR_272ccc7d3c974bf28c898dfeea323a7a" localSheetId="1" hidden="1">'Risk Register'!#REF!</definedName>
    <definedName name="CBCR_2823b5dc8feb41ceb0368f4a7509ef33" localSheetId="1" hidden="1">'Risk Register'!$J$38</definedName>
    <definedName name="CBCR_2addb3f48dfc4a3b852513953b63e753" localSheetId="1" hidden="1">'Risk Register'!#REF!</definedName>
    <definedName name="CBCR_2cdb4b508de343c28864c04320dc9b8b" localSheetId="1" hidden="1">'Risk Register'!$K$7</definedName>
    <definedName name="CBCR_3385fcf7ce564965a34d2a6413ae86fe" localSheetId="1" hidden="1">'Risk Register'!#REF!</definedName>
    <definedName name="CBCR_33fb461db82c4671940bb46b77773e19" localSheetId="1" hidden="1">'Risk Register'!$A$24</definedName>
    <definedName name="CBCR_35439d34c3574a2d989ff00b5eb83963" localSheetId="1" hidden="1">'Risk Register'!#REF!</definedName>
    <definedName name="CBCR_36b485e050c74cc9927a8c419af39a7d" localSheetId="1" hidden="1">'Risk Register'!#REF!</definedName>
    <definedName name="CBCR_372db9eee4f744bfbcf1833a529caf2e" localSheetId="1" hidden="1">'Risk Register'!#REF!</definedName>
    <definedName name="CBCR_3938ce528ecc4906816f1b6cf38236b6" localSheetId="1" hidden="1">'Risk Register'!#REF!</definedName>
    <definedName name="CBCR_3b2febc21c58469b99c84fdf937cc594" localSheetId="1" hidden="1">'Risk Register'!#REF!</definedName>
    <definedName name="CBCR_3b51e5b6a12b4021b1269cd1edc7906c" localSheetId="1" hidden="1">'Risk Register'!#REF!</definedName>
    <definedName name="CBCR_3c16bebb4f1f4365991f63578eb1e1f1" localSheetId="1" hidden="1">'Risk Register'!$K$34</definedName>
    <definedName name="CBCR_3d67df45cc284046bdea76d9db6903ad" localSheetId="1" hidden="1">'Risk Register'!#REF!</definedName>
    <definedName name="CBCR_3e6b2952d7cc405283f9e48bd6994f1e" localSheetId="1" hidden="1">'Risk Register'!$L$19</definedName>
    <definedName name="CBCR_3e6ff125507549ab943b18076084df2c" localSheetId="1" hidden="1">'Risk Register'!#REF!</definedName>
    <definedName name="CBCR_3e8f319f0d2942ff9a9aedb8836e031d" localSheetId="1" hidden="1">'Risk Register'!#REF!</definedName>
    <definedName name="CBCR_3e9a7fa92a864708868c0c5cc7387174" localSheetId="1" hidden="1">'Risk Register'!#REF!</definedName>
    <definedName name="CBCR_4010483cfbd64a53a106e8c2cf7f6e74" localSheetId="1" hidden="1">'Risk Register'!$K$19</definedName>
    <definedName name="CBCR_44b83e41e0e644dc9bdeb8401546aef7" localSheetId="1" hidden="1">'Risk Register'!#REF!</definedName>
    <definedName name="CBCR_45ada32cf7e548b38188312662980d6c" localSheetId="1" hidden="1">'Risk Register'!#REF!</definedName>
    <definedName name="CBCR_45e129f577dd4cfd94912a8a5d048b77" localSheetId="1" hidden="1">'Risk Register'!$A$34</definedName>
    <definedName name="CBCR_47d1056801414fdd99370110e22fabaf" localSheetId="1" hidden="1">'Risk Register'!#REF!</definedName>
    <definedName name="CBCR_4835dc034c864a569e2f19581c4a42fb" localSheetId="1" hidden="1">'Risk Register'!#REF!</definedName>
    <definedName name="CBCR_484d9140447048ce9f753dbca5c94aed" localSheetId="1" hidden="1">'Risk Register'!#REF!</definedName>
    <definedName name="CBCR_4a0596cadb4b450e8e91ae7cde53f8a6" localSheetId="1" hidden="1">'Risk Register'!$L$7</definedName>
    <definedName name="CBCR_4a4dbd163a7f47ecaaee9d8987ea7df1" localSheetId="1" hidden="1">'Risk Register'!#REF!</definedName>
    <definedName name="CBCR_4a6878c8f13b43768c314416b5ab0346" localSheetId="1" hidden="1">'Risk Register'!#REF!</definedName>
    <definedName name="CBCR_4a981e0a2332404baa6ae81015763312" localSheetId="1" hidden="1">'Risk Register'!#REF!</definedName>
    <definedName name="CBCR_4b5cd68380454e02a79fd6400649fce3" localSheetId="1" hidden="1">'Risk Register'!$I$38</definedName>
    <definedName name="CBCR_4b9967fb85ed4dab956df1eb55c9730b" localSheetId="1" hidden="1">'Risk Register'!#REF!</definedName>
    <definedName name="CBCR_4c77f8c113b34d948a00a075ed3ae388" localSheetId="1" hidden="1">'Risk Register'!#REF!</definedName>
    <definedName name="CBCR_4c8e6477c1114df5863f22ff2822c495" localSheetId="1" hidden="1">'Risk Register'!#REF!</definedName>
    <definedName name="CBCR_50797de581514abc9b3f124e649222e7" localSheetId="1" hidden="1">'Risk Register'!$L$34</definedName>
    <definedName name="CBCR_518efed57442493493bc1b36cdacccec" localSheetId="1" hidden="1">'Risk Register'!$A$19</definedName>
    <definedName name="CBCR_54dd638086cd4d319c7fd43a72fa16d6" localSheetId="1" hidden="1">'Risk Register'!$J$24</definedName>
    <definedName name="CBCR_5531fca00a2e462fac95d2303fa31f2c" localSheetId="1" hidden="1">'Risk Register'!#REF!</definedName>
    <definedName name="CBCR_567a4e12c4bd4be78cc84fc22b66108f" localSheetId="1" hidden="1">'Risk Register'!#REF!</definedName>
    <definedName name="CBCR_5a14626955a64fd8888fc25b3a250bd5" localSheetId="1" hidden="1">'Risk Register'!#REF!</definedName>
    <definedName name="CBCR_5c7436da6ef54a309324a7fb9e05cdb0" localSheetId="1" hidden="1">'Risk Register'!#REF!</definedName>
    <definedName name="CBCR_5ce9ed39ba7d4a6bb80920a43858b275" localSheetId="1" hidden="1">'Risk Register'!$A$38</definedName>
    <definedName name="CBCR_5f488aa2e31e450f9a6783d8189fe9f8" localSheetId="1" hidden="1">'Risk Register'!#REF!</definedName>
    <definedName name="CBCR_61050dc394224759ae84017a752bc6ed" localSheetId="1" hidden="1">'Risk Register'!#REF!</definedName>
    <definedName name="CBCR_6234a986d39245f19842b3b4a7953cc6" localSheetId="1" hidden="1">'Risk Register'!$L$11</definedName>
    <definedName name="CBCR_62553d137b7f4ad98e3baa87451ff156" localSheetId="1" hidden="1">'Risk Register'!#REF!</definedName>
    <definedName name="CBCR_63bec570b8784279a29d66823fa2d299" localSheetId="1" hidden="1">'Risk Register'!#REF!</definedName>
    <definedName name="CBCR_6582e32adb0c48878c0426920650e5bd" localSheetId="1" hidden="1">'Risk Register'!#REF!</definedName>
    <definedName name="CBCR_662964109e60485d95b876eca412935f" localSheetId="1" hidden="1">'Risk Register'!#REF!</definedName>
    <definedName name="CBCR_66474e0f2e384c55b9e2af9f12e32bfb" localSheetId="1" hidden="1">'Risk Register'!#REF!</definedName>
    <definedName name="CBCR_681583edfefe45f7ae6c0102ecaf3fda" localSheetId="1" hidden="1">'Risk Register'!#REF!</definedName>
    <definedName name="CBCR_6a539dd5282045d2910a64a49dd7117d" localSheetId="1" hidden="1">'Risk Register'!$I$13</definedName>
    <definedName name="CBCR_6a97785d6225471c8e517dcaa48156b1" localSheetId="1" hidden="1">'Risk Register'!#REF!</definedName>
    <definedName name="CBCR_6bf4a8ed87734475b1b3bf020c1aa9dc" localSheetId="1" hidden="1">'Risk Register'!#REF!</definedName>
    <definedName name="CBCR_6f79892cfb864d34b4e1151ef2c1be42" localSheetId="1" hidden="1">'Risk Register'!$J$34</definedName>
    <definedName name="CBCR_6f9f6f49f21a4ed293f385632feb0746" localSheetId="1" hidden="1">'Risk Register'!#REF!</definedName>
    <definedName name="CBCR_704610d21e3e4188afe43d22f2df1eb2" localSheetId="1" hidden="1">'Risk Register'!#REF!</definedName>
    <definedName name="CBCR_7152d8747c8f48b5afb98ca58a9aaeaf" localSheetId="1" hidden="1">'Risk Register'!#REF!</definedName>
    <definedName name="CBCR_7406d33c0a5548dda2f4bcdc43beb0ad" localSheetId="1" hidden="1">'Risk Register'!$J$19</definedName>
    <definedName name="CBCR_76dd7c97abf1407ea2d53a1adadeeaa9" localSheetId="1" hidden="1">'Risk Register'!#REF!</definedName>
    <definedName name="CBCR_76f97154a45b4ccfa02cd50f95e3280c" localSheetId="1" hidden="1">'Risk Register'!$I$7</definedName>
    <definedName name="CBCR_7cc012f13a3d4292986553e59ed1c99f" localSheetId="1" hidden="1">'Risk Register'!#REF!</definedName>
    <definedName name="CBCR_80984b65ae7543c3a3d7290514600b21" localSheetId="1" hidden="1">'Risk Register'!#REF!</definedName>
    <definedName name="CBCR_850860e69f524340b1b287fd71a716d9" localSheetId="1" hidden="1">'Risk Register'!#REF!</definedName>
    <definedName name="CBCR_87795fe3adef4c89be784934f8e575d9" localSheetId="1" hidden="1">'Risk Register'!#REF!</definedName>
    <definedName name="CBCR_8cd7e61d5d4b49628ca9a62dabcabeee" localSheetId="1" hidden="1">'Risk Register'!#REF!</definedName>
    <definedName name="CBCR_8df594292e3d448c8aacd8a083ce5b98" localSheetId="1" hidden="1">'Risk Register'!#REF!</definedName>
    <definedName name="CBCR_8e989a3ede5b4538a3c24217df52e0ab" localSheetId="1" hidden="1">'Risk Register'!#REF!</definedName>
    <definedName name="CBCR_90c2ce7afe7d487da8bd5e4c094671d9" localSheetId="1" hidden="1">'Risk Register'!#REF!</definedName>
    <definedName name="CBCR_92beec17e3f64c2b8f6484053ae5c626" localSheetId="1" hidden="1">'Risk Register'!$J$7</definedName>
    <definedName name="CBCR_93acf82eb5fb454db1b2295240ab1312" localSheetId="1" hidden="1">'Risk Register'!#REF!</definedName>
    <definedName name="CBCR_955ebcf68daf42b8941aba653f1fb54c" localSheetId="1" hidden="1">'Risk Register'!#REF!</definedName>
    <definedName name="CBCR_957ad7ce0ff34c07b177d2c7513b4dec" localSheetId="1" hidden="1">'Risk Register'!#REF!</definedName>
    <definedName name="CBCR_95f04ed2489941e2902f090c585121cb" localSheetId="1" hidden="1">'Risk Register'!$L$9</definedName>
    <definedName name="CBCR_9756c6659b734ebd9f4d5a28ae7d13b5" localSheetId="1" hidden="1">'Risk Register'!#REF!</definedName>
    <definedName name="CBCR_9855726faf49437f8c4e9bd4b4dc168a" localSheetId="1" hidden="1">'Risk Register'!#REF!</definedName>
    <definedName name="CBCR_9e76aa13677a445f8892505299931242" localSheetId="1" hidden="1">'Risk Register'!$A$13</definedName>
    <definedName name="CBCR_9f92fc0b21f34910a63c532b5ee84dc2" localSheetId="1" hidden="1">'Risk Register'!#REF!</definedName>
    <definedName name="CBCR_9fd1217c7d084a19b0a2f6f57acf9a95" localSheetId="1" hidden="1">'Risk Register'!#REF!</definedName>
    <definedName name="CBCR_a0339042a5774ac39510e1ec0744c470" localSheetId="1" hidden="1">'Risk Register'!#REF!</definedName>
    <definedName name="CBCR_a17cb8a3644b40a6a0dd442d70c986d1" localSheetId="1" hidden="1">'Risk Register'!#REF!</definedName>
    <definedName name="CBCR_a2918f64bce74e64a443264eceaafddd" localSheetId="1" hidden="1">'Risk Register'!#REF!</definedName>
    <definedName name="CBCR_aa30b875580e463c803754f9c66498b0" localSheetId="1" hidden="1">'Risk Register'!#REF!</definedName>
    <definedName name="CBCR_b5edd9c822314c3f818204ea81163c31" localSheetId="1" hidden="1">'Risk Register'!$L$13</definedName>
    <definedName name="CBCR_b9976ff63c744fc09cba8f9998875edc" localSheetId="1" hidden="1">'Risk Register'!#REF!</definedName>
    <definedName name="CBCR_b9eb44b7b1ad4c4eb2c35c247b5b8a7f" localSheetId="1" hidden="1">'Risk Register'!#REF!</definedName>
    <definedName name="CBCR_bed70f2bf16c4ef8b9f39f6b68ca68e9" localSheetId="1" hidden="1">'Risk Register'!#REF!</definedName>
    <definedName name="CBCR_c03017a50e4845cd9e35448eee2f5097" localSheetId="1" hidden="1">'Risk Register'!#REF!</definedName>
    <definedName name="CBCR_c341b37108da4b108d36ae5ed3aa9350" localSheetId="1" hidden="1">'Risk Register'!#REF!</definedName>
    <definedName name="CBCR_c57eca4715354f589bf097855f94f2c5" localSheetId="1" hidden="1">'Risk Register'!#REF!</definedName>
    <definedName name="CBCR_c60821c56714435e969f25b1d788179e" localSheetId="1" hidden="1">'Risk Register'!$I$9</definedName>
    <definedName name="CBCR_c7fdb67464e6400ebe5c0c0fa3dcdbf5" localSheetId="1" hidden="1">'Risk Register'!#REF!</definedName>
    <definedName name="CBCR_cbbf2f201332406e809ff38308a37919" localSheetId="1" hidden="1">'Risk Register'!#REF!</definedName>
    <definedName name="CBCR_cd48765ea75b41f4a4c0c4d7be027420" localSheetId="1" hidden="1">'Risk Register'!$A$9</definedName>
    <definedName name="CBCR_cdc9a7397de4409790af0a24975da9bd" localSheetId="1" hidden="1">'Risk Register'!$K$11</definedName>
    <definedName name="CBCR_cdd3a55344614f01a4496fa604f8e5d4" localSheetId="1" hidden="1">'Risk Register'!$A$11</definedName>
    <definedName name="CBCR_cf8bb531ed93436ea9e2c49f8cf5350d" localSheetId="1" hidden="1">'Risk Register'!#REF!</definedName>
    <definedName name="CBCR_cff34d01516a4eadbeb0259d83e7d0cf" localSheetId="1" hidden="1">'Risk Register'!#REF!</definedName>
    <definedName name="CBCR_da64766bbde34325ac5ce8ae2dd6e46f" localSheetId="1" hidden="1">'Risk Register'!#REF!</definedName>
    <definedName name="CBCR_dbb3909b9f834dee88181dde4fa273bc" localSheetId="1" hidden="1">'Risk Register'!#REF!</definedName>
    <definedName name="CBCR_dce6cf79e01048fdb67e2ee1eff8d026" localSheetId="1" hidden="1">'Risk Register'!#REF!</definedName>
    <definedName name="CBCR_dd5967c8ca364c158d0340dd961e290f" localSheetId="1" hidden="1">'Risk Register'!#REF!</definedName>
    <definedName name="CBCR_dec6d373134d484c940d5deb91463195" localSheetId="1" hidden="1">'Risk Register'!$K$9</definedName>
    <definedName name="CBCR_df8276d703f04ba3bb4b123a51d29807" localSheetId="1" hidden="1">'Risk Register'!#REF!</definedName>
    <definedName name="CBCR_dfb05a76c9494b298f6a673aa24f65a8" localSheetId="1" hidden="1">'Risk Register'!#REF!</definedName>
    <definedName name="CBCR_dfb3ede4012d40e1a85ac9a37ba545cf" localSheetId="1" hidden="1">'Risk Register'!#REF!</definedName>
    <definedName name="CBCR_dff3bab005c94b07b0ee28c1f067deda" localSheetId="1" hidden="1">'Risk Register'!$J$13</definedName>
    <definedName name="CBCR_e33c9676f1eb438f90d88eaf9381ee4e" localSheetId="1" hidden="1">'Risk Register'!#REF!</definedName>
    <definedName name="CBCR_e501eda28f2b4ec682340f2c00f62316" localSheetId="1" hidden="1">'Risk Register'!#REF!</definedName>
    <definedName name="CBCR_e9a204882da74d4992ae602f24d5ea1e" localSheetId="1" hidden="1">'Risk Register'!#REF!</definedName>
    <definedName name="CBCR_ee1254a92ba6456aac3e20e66bab3313" localSheetId="1" hidden="1">'Risk Register'!#REF!</definedName>
    <definedName name="CBCR_ee3762232b404609984dfa3f8fa4c17a" localSheetId="1" hidden="1">'Risk Register'!$K$13</definedName>
    <definedName name="CBCR_efddb886a389469b9a34c7bb1eabc744" localSheetId="1" hidden="1">'Risk Register'!#REF!</definedName>
    <definedName name="CBCR_f02ab084fbfd4128882614e7275efb10" localSheetId="1" hidden="1">'Risk Register'!#REF!</definedName>
    <definedName name="CBCR_f1712cb728cc4850ba98c756e8f81023" localSheetId="1" hidden="1">'Risk Register'!#REF!</definedName>
    <definedName name="CBCR_f1cb3e68c6f846658c580d193e4a5f57" localSheetId="1" hidden="1">'Risk Register'!#REF!</definedName>
    <definedName name="CBCR_f40b0d4c30f54cd19e68243e055a75f4" localSheetId="1" hidden="1">'Risk Register'!#REF!</definedName>
    <definedName name="CBCR_f410c99c466c4b8f8c429f373afc3e54" localSheetId="1" hidden="1">'Risk Register'!#REF!</definedName>
    <definedName name="CBCR_f45e9d633c534575979fbc2cd13533c2" localSheetId="1" hidden="1">'Risk Register'!#REF!</definedName>
    <definedName name="CBCR_f90dc558cc904433a55aee2201aa37c2" localSheetId="1" hidden="1">'Risk Register'!$I$24</definedName>
    <definedName name="CBCR_fb1c350ec418498598e06f407e4cac04" localSheetId="1" hidden="1">'Risk Register'!$I$34</definedName>
    <definedName name="CBCR_fb51bb42a8fb420f922f0e77b82290ee" localSheetId="1" hidden="1">'Risk Register'!#REF!</definedName>
    <definedName name="CBCR_fc63b100871f440dad5ca789db4b546b" localSheetId="1" hidden="1">'Risk Register'!#REF!</definedName>
    <definedName name="CBCR_fe16fc5b99944748a5aa2cbf8b8d85e6" localSheetId="1" hidden="1">'Risk Register'!#REF!</definedName>
    <definedName name="CBCR_fe5c6eaedcbc459d9e7b8a95fb3d9357" localSheetId="1" hidden="1">'Risk Register'!#REF!</definedName>
    <definedName name="CBCR_ff54f22dbe9f4511aefe7791f50ba667" localSheetId="1" hidden="1">'Risk Register'!$I$19</definedName>
    <definedName name="CBCR_ff954cbc6d354ae79cf6ca0c0c2fce3c" localSheetId="1" hidden="1">'Risk Register'!#REF!</definedName>
    <definedName name="CBWorkbookPriority" hidden="1">-53766829</definedName>
    <definedName name="CBx_31bcb805e7e84f90bc17e98efe0de2ae" localSheetId="0" hidden="1">"'Risk Register'!$A$1"</definedName>
    <definedName name="CBx_5212bd1f2fbc495ea1240ef2497ef112" localSheetId="0" hidden="1">"'CB_DATA_'!$A$1"</definedName>
    <definedName name="CBx_Sheet_Guid" localSheetId="0" hidden="1">"'5212bd1f-2fbc-495e-a124-0ef2497ef112"</definedName>
    <definedName name="CBx_Sheet_Guid" localSheetId="1" hidden="1">"'31bcb805-e7e8-4f90-bc17-e98efe0de2ae"</definedName>
    <definedName name="CBx_StorageType" localSheetId="0" hidden="1">1</definedName>
    <definedName name="CBx_StorageType" localSheetId="1" hidden="1">1</definedName>
    <definedName name="_xlnm.Print_Area" localSheetId="1">'Risk Register'!$A:$L</definedName>
    <definedName name="_xlnm.Print_Titles" localSheetId="1">'Risk Register'!$1:$3</definedName>
  </definedNames>
  <calcPr fullCalcOnLoad="1"/>
</workbook>
</file>

<file path=xl/sharedStrings.xml><?xml version="1.0" encoding="utf-8"?>
<sst xmlns="http://schemas.openxmlformats.org/spreadsheetml/2006/main" count="402" uniqueCount="227">
  <si>
    <t>NCSX Risk Register</t>
  </si>
  <si>
    <t>Cost Impact ($k)</t>
  </si>
  <si>
    <t>Schedule Impact (mos)</t>
  </si>
  <si>
    <t>No.</t>
  </si>
  <si>
    <t>Risk Description</t>
  </si>
  <si>
    <t>Low</t>
  </si>
  <si>
    <t>High</t>
  </si>
  <si>
    <t>U</t>
  </si>
  <si>
    <t>VL</t>
  </si>
  <si>
    <t>L</t>
  </si>
  <si>
    <t>Additional trim coils may be required to suppress field errors from n&gt;1 modes</t>
  </si>
  <si>
    <t>Analysis being performed to firm up requirements</t>
  </si>
  <si>
    <t>Funding profile may not match assumptions which in turn could impact cost and schedule</t>
  </si>
  <si>
    <t>Probability of Occurrence</t>
  </si>
  <si>
    <t>Criteria</t>
  </si>
  <si>
    <t>Qualitative</t>
  </si>
  <si>
    <t>Quantitative</t>
  </si>
  <si>
    <t>Use Pr</t>
  </si>
  <si>
    <t>VU</t>
  </si>
  <si>
    <t>Very Unlikely</t>
  </si>
  <si>
    <t>&lt;0.1</t>
  </si>
  <si>
    <t>Will not likely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</si>
  <si>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</si>
  <si>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</si>
  <si>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</si>
  <si>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</si>
  <si>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</si>
  <si>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</si>
  <si>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</si>
  <si>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</si>
  <si>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</si>
  <si>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</si>
  <si>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</si>
  <si>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</si>
  <si>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</si>
  <si>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</si>
  <si>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</si>
  <si>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</si>
  <si>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</si>
  <si>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</si>
  <si>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Escalation of Copper higher than base escalation rates</t>
  </si>
  <si>
    <t>Funding limits preclude early procurements to avoid escalation impacts</t>
  </si>
  <si>
    <t>see separate sheet - assume 5% to 20% higher per year escalation rate</t>
  </si>
  <si>
    <t>Escalation of Stainless Sheet and Inconel higher than base escalation rates</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</si>
  <si>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</si>
  <si>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</si>
  <si>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</si>
  <si>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</si>
  <si>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</si>
  <si>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</si>
  <si>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</si>
  <si>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</si>
  <si>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</si>
  <si>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</si>
  <si>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</si>
  <si>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</si>
  <si>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</si>
  <si>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</si>
  <si>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</si>
  <si>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</si>
  <si>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</si>
  <si>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</si>
  <si>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</si>
  <si>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</si>
  <si>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</si>
  <si>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</si>
  <si>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</si>
  <si>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</si>
  <si>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</si>
  <si>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</si>
  <si>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</si>
  <si>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</si>
  <si>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</si>
  <si>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</si>
  <si>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</si>
  <si>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</si>
  <si>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</si>
  <si>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</si>
  <si>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</si>
  <si>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</si>
  <si>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</si>
  <si>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</si>
  <si>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</si>
  <si>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</si>
  <si>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</si>
  <si>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</si>
  <si>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</si>
  <si>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</si>
  <si>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</si>
  <si>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</si>
  <si>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</si>
  <si>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</si>
  <si>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</si>
  <si>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</si>
  <si>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</si>
  <si>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</si>
  <si>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</si>
  <si>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</si>
  <si>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</si>
  <si>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</si>
  <si>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</si>
  <si>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</si>
  <si>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</si>
  <si>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</si>
  <si>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</si>
  <si>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see separate sheet - assume 3% to 20% higher per year escalation rate</t>
  </si>
  <si>
    <t>Consequences</t>
  </si>
  <si>
    <t>Critical</t>
  </si>
  <si>
    <t>Marginal</t>
  </si>
  <si>
    <t>Significant</t>
  </si>
  <si>
    <t>Negligible</t>
  </si>
  <si>
    <t>Mitigation Plan</t>
  </si>
  <si>
    <t>Basis of Estimate</t>
  </si>
  <si>
    <t>Risk Class</t>
  </si>
  <si>
    <t>Moderate</t>
  </si>
  <si>
    <t>Job</t>
  </si>
  <si>
    <t>Modular coil damaged during assembly requiring significant rework to coil</t>
  </si>
  <si>
    <t>VV surface component (coolant tube, flux loop, or TC) damaged during FPA requiring significant rework</t>
  </si>
  <si>
    <t>Conductor for extra coil already procured.  Ample float in schedule to avoid critical path impact.</t>
  </si>
  <si>
    <t>Costs could more than double the present estimate</t>
  </si>
  <si>
    <t>NC</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</si>
  <si>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</si>
  <si>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</si>
  <si>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</si>
  <si>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</si>
  <si>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Low CI</t>
  </si>
  <si>
    <t>High CI</t>
  </si>
  <si>
    <t>Low SI</t>
  </si>
  <si>
    <t>High SI</t>
  </si>
  <si>
    <r>
      <t xml:space="preserve">Likelihood of Occurrence </t>
    </r>
    <r>
      <rPr>
        <b/>
        <vertAlign val="superscript"/>
        <sz val="12"/>
        <rFont val="Arial"/>
        <family val="2"/>
      </rPr>
      <t>a</t>
    </r>
  </si>
  <si>
    <r>
      <t>a</t>
    </r>
    <r>
      <rPr>
        <sz val="12"/>
        <rFont val="Arial"/>
        <family val="2"/>
      </rPr>
      <t xml:space="preserve">  VL= Very Likely (P&gt;80%), L=Likely (80%&gt;P&gt;40%), U=Unlikley (40%&gt;P&gt;10%), VU=Very Unlikely (P&lt;10%), NC=Non-credible (P&lt;1%)</t>
    </r>
  </si>
  <si>
    <t>Risk Level Matrix</t>
  </si>
  <si>
    <t>Likelihood</t>
  </si>
  <si>
    <t>Non-credible</t>
  </si>
  <si>
    <t>Crisis</t>
  </si>
  <si>
    <t>Consequence</t>
  </si>
  <si>
    <t>Coils are hooked up with incorrect polarity</t>
  </si>
  <si>
    <t>Modular coils are shorted across toroidal break between field periods</t>
  </si>
  <si>
    <t>Assembly sled for final assembly is not adequately stiff or does not provide repeatable motion</t>
  </si>
  <si>
    <t>Damage or loss of modular coil during VPI or testing requiring the conductor to be stripped off and re-wound</t>
  </si>
  <si>
    <t>Brad Nelson is been budgeted (15%) on the project.  Should Cole become unavailable, Nelson would step in and handle Cole's responsibiltiies until a suitable longer term solution was implemented.</t>
  </si>
  <si>
    <t>"Back office" support for FPA and final assembly becomes a chronic bottleneck, stretching out the time required to complete assembly operations</t>
  </si>
  <si>
    <t>Modular coil interface design needs to change significantly from the baseline for unforeseen technical reasons</t>
  </si>
  <si>
    <t>TF vendor produces a non-compliant coil requiring fabrication of an additional coil</t>
  </si>
  <si>
    <t>PF vendor produces a non-compliant coil requiring fabrication of an additional coil</t>
  </si>
  <si>
    <t>Increase PPPL Title III by ~1 man-month</t>
  </si>
  <si>
    <t>Additional support budgeted for Brown, Brooks, and Ellis providing "2 deep" back office support.  Should be available to mitigate peak demands once training in key skills is completed.</t>
  </si>
  <si>
    <t>GPP projects not completed in time to support project needs</t>
  </si>
  <si>
    <t>Conductor for extra coil will be procured in advance and available to wind a new coil if required.  Float in schedule appears adequate to avoid critical path impact.</t>
  </si>
  <si>
    <t>Field period damaged during loading, transport, or unloading from TFTR TC to NCSX TC</t>
  </si>
  <si>
    <t xml:space="preserve">Estimated impact is &lt;1 months on the critical path.  Cost estimates cover 0-1 months of near term FPA assembly (in addition to the standing army costs addressed under schedule impact).  </t>
  </si>
  <si>
    <t xml:space="preserve">An EA/EM engineer has been budgeted (40%) to provide support to Brooks in Systems Analysis and Technical Assurance during peak demands and pick up the slack for Brooks should he became unavailable. </t>
  </si>
  <si>
    <t xml:space="preserve">An EA/EM engineer has been budgeted (20%) to provide support to Ellis in Dimensional Control Coordination during peak demands and pick up the slack for Ellis should he become unavailable. </t>
  </si>
  <si>
    <t>Functionality of sled will be determined first with concrete blocks and later with first FP.  Ample time to make design modifications between arrival of the first and third FPs.</t>
  </si>
  <si>
    <t>8501</t>
  </si>
  <si>
    <t>8205</t>
  </si>
  <si>
    <t>8204</t>
  </si>
  <si>
    <t>8203</t>
  </si>
  <si>
    <t>1901</t>
  </si>
  <si>
    <t>1815</t>
  </si>
  <si>
    <t>1810</t>
  </si>
  <si>
    <t>1451</t>
  </si>
  <si>
    <t>1421</t>
  </si>
  <si>
    <t>1361</t>
  </si>
  <si>
    <t>1352</t>
  </si>
  <si>
    <t>TC floor is not adequately rigid for present metrology plan</t>
  </si>
  <si>
    <t>Ist of each kind will be tested at cryogenic temperature at elevated (50% higher) voltage for faults to ground.  All coils will be tested at RT at elevated (50% higher) voltage for faults to ground. Ring tests are performed to reveal low resistance turn-to-turn shorts at RT.</t>
  </si>
  <si>
    <t>Insulation on TF/PF coil fails during initial cooldown and testing requiring in situ repair</t>
  </si>
  <si>
    <t>Repair in situ is assumed recovery scenario taking 2-3 months. 1 month to warmup and cooldown the stellrator core.  3 techs/1 engr for duration of active repair )1-2 months).</t>
  </si>
  <si>
    <t>Insulation on modular coil fails during initial cooldown and testing requiring in situ repair</t>
  </si>
  <si>
    <t>Insulation on modular coil fails during initial cooldown and testing requiring stellarator core disassembly</t>
  </si>
  <si>
    <t>Unanticipated problems with cryostat penetrations (icing, excessive condensation).  May require warming up the stellarator core to effect repair with consequent impacts to critical path activities.</t>
  </si>
  <si>
    <t>Cut apart and re-weld two coils back together.  Nominally a 2.5-man crew in 12 weeks.</t>
  </si>
  <si>
    <t xml:space="preserve">Likelihood of occurrence is very unlikely as a result of extensive welding R&amp;D and careful monitoring during welding. </t>
  </si>
  <si>
    <t>Multiple vacuum leaks during initial pumpdown</t>
  </si>
  <si>
    <t>Covered in estimate uncertainty with present mitigation plan</t>
  </si>
  <si>
    <t>Need very low impedence, multiple shorts to get into trouble</t>
  </si>
  <si>
    <t>Crane/HVAC
Lab/DOE overisght
Ample float</t>
  </si>
  <si>
    <t>Tested during ISTP and fixed</t>
  </si>
  <si>
    <t>Metrology equipment and general purpose tooling/ lifting equipment (e.g.cranes) not available to support the schedule</t>
  </si>
  <si>
    <t>No suitable PF coil vendor submits bid.  PC coils need to be built in-house.</t>
  </si>
  <si>
    <t>Insulation on TF/PF coil fails during initial cooldown and testing requiring dismantling stellarator core</t>
  </si>
  <si>
    <t>Crisis event not covered by contingency</t>
  </si>
  <si>
    <t xml:space="preserve">Design of the MC interface is on the critical path. Potential impacts include [1] additional design and development (4 engineers for 1-2 months) plus $100K M&amp;S and [2] a change in the cost of field period and final assembly to a change in the design (+/- $300K). </t>
  </si>
  <si>
    <t xml:space="preserve">C1 tested at full current at cryogenic temeprature.  All modular coils will be tested at RT at elevated (50% higher) voltage for faults to ground. </t>
  </si>
  <si>
    <t>Continue to use same rigorous process used for first 12 coils during which there were no fabrication mihaps requiring re-winding a coil</t>
  </si>
  <si>
    <t>Task force formed to expedite resolution of feasibility issues.  Development activities are underway.</t>
  </si>
  <si>
    <t>Welding time estimates consistent with time requirements for first R&amp;D article which appeared to have very low distortion.  Risk goes away at conclusion of ongoing weld R&amp;D.</t>
  </si>
  <si>
    <t>Nominal welding time may double.  Estimate based on $300K/mo for FPA activities.</t>
  </si>
  <si>
    <t>As a result of the development trials for weld distortion, the welding time increases significantly above present allowance</t>
  </si>
  <si>
    <t>Rapid repair materials will be on hand.</t>
  </si>
  <si>
    <t>Estimated impact is &lt;2 months on the critical path.  Cost impact covers up to 2 months of FPA/final assembly.</t>
  </si>
  <si>
    <t>1810
7503</t>
  </si>
  <si>
    <t>Nominally repaired with a 2-man crew within 2 weeks</t>
  </si>
  <si>
    <t>Equipment will be handled during FPA using carefully constructed procedures to minimize likelihood</t>
  </si>
  <si>
    <t>Unacceptable distortion in a field period when welding modular coil shims requiring</t>
  </si>
  <si>
    <t xml:space="preserve">Marginal </t>
  </si>
  <si>
    <t>Extreme care will be taken when transporting a field period renering this event extremely unlikely</t>
  </si>
  <si>
    <t>Impacts of having a few leaks is covered in estimate uncertainty with present mitigation plan</t>
  </si>
  <si>
    <t>Nominally repaired with a 4-man crew in 1 week with 3 weeks for warmup/cooldown (if required)</t>
  </si>
  <si>
    <t xml:space="preserve">Loss or prolonged unavailability of certain key personnel from the project could substantially impact the schedule. </t>
  </si>
  <si>
    <t>Mike Cole (ORNL)</t>
  </si>
  <si>
    <t>Tom Brown (PPPL)</t>
  </si>
  <si>
    <t>Art Brooks (PPPL)</t>
  </si>
  <si>
    <t>Bob Ellis (PPPL)</t>
  </si>
  <si>
    <t>1802
7401</t>
  </si>
  <si>
    <t>Mike Viola (PPPL)
Erik Perry (PPPL)</t>
  </si>
  <si>
    <t>Viola and Perry will be cross-trained such that each could od the other's job</t>
  </si>
  <si>
    <t>1803
7503</t>
  </si>
  <si>
    <t>Nominal cost impact is 1 man-month of engineering design and up to half the fabrication cost of the sled</t>
  </si>
  <si>
    <t xml:space="preserve">Copper sheet and spongy surface removed from TC floor.  Fiducials will be placed.  Concrete blocks will be placed to see if floor is adequately stiff. </t>
  </si>
  <si>
    <t>Nominal cost impact is 2 man-months of engineering design and $50-150K for local reinforcement of building structures</t>
  </si>
  <si>
    <t>1421
7503</t>
  </si>
  <si>
    <t>1810
1815
7503</t>
  </si>
  <si>
    <t>Maintenance contract mitigates impact of metrology equipment.
Additional $200K budgeted for a 3rd laser tracker and/or spare metrology equipment.  Should result in improved efficiency.</t>
  </si>
  <si>
    <t>Up to 2 week impact on FPA and critical path.  FPA cost impact assumed to be $300k/mo.</t>
  </si>
  <si>
    <t>Labor rates may be significantly lower/higher than projected</t>
  </si>
  <si>
    <t>Calculated on basis of $45M ETC</t>
  </si>
  <si>
    <t>Overhead rates may change signficiantly which in turn could impact cost and schedule</t>
  </si>
  <si>
    <t>Escalation rate may be anywhere in the range of 2-5% instead of the nominal rate of 3.4% for labor.  Schedule impact is due to annual fundign constraints.</t>
  </si>
  <si>
    <t>PF is last major, special procurement.  Sources sought received two qualified respondants.  Capability to build at PPPL exists if needed.</t>
  </si>
  <si>
    <t>Cost impact estimated to be up to $300k (1/3 of fabrication costs) for potentially higher labor rates at PPPL.  No impact on critical path expected.</t>
  </si>
  <si>
    <t>1354
7503</t>
  </si>
  <si>
    <t>Welds will be leak checked during FPA when leaks can be addressed without significantly impacting the critical path.  Likelihood of many leaks appearing during initial pumpdown is considered extremely unlikely with this mitigation plan.</t>
  </si>
  <si>
    <t>See mitigation plans for individuals listed below.</t>
  </si>
  <si>
    <t>Bob Ellis and an EA/EM engineer have each been budgeted (30% and 40% respectively) along with a designer (50%) to provide support to Tom Brown in Design Integration during peak demands and pick up the slack for Brown if he became unavailable.</t>
  </si>
  <si>
    <t>Cost impact derived from stretchout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</si>
</sst>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5">
    <font>
      <sz val="10"/>
      <name val="Arial"/>
      <family val="0"/>
    </font>
    <font>
      <sz val="8"/>
      <name val="Arial"/>
      <family val="0"/>
    </font>
    <font>
      <b/>
      <sz val="10"/>
      <name val="Arial"/>
      <family val="2"/>
    </font>
    <font>
      <b/>
      <u val="single"/>
      <sz val="10"/>
      <name val="Arial"/>
      <family val="2"/>
    </font>
    <font>
      <b/>
      <i/>
      <sz val="10"/>
      <name val="Arial"/>
      <family val="2"/>
    </font>
    <font>
      <u val="single"/>
      <sz val="10"/>
      <color indexed="12"/>
      <name val="Arial"/>
      <family val="0"/>
    </font>
    <font>
      <u val="single"/>
      <sz val="10"/>
      <color indexed="36"/>
      <name val="Arial"/>
      <family val="0"/>
    </font>
    <font>
      <b/>
      <sz val="12"/>
      <name val="Arial"/>
      <family val="2"/>
    </font>
    <font>
      <b/>
      <vertAlign val="superscript"/>
      <sz val="12"/>
      <name val="Arial"/>
      <family val="2"/>
    </font>
    <font>
      <sz val="12"/>
      <name val="Arial"/>
      <family val="2"/>
    </font>
    <font>
      <i/>
      <sz val="12"/>
      <name val="Arial"/>
      <family val="2"/>
    </font>
    <font>
      <vertAlign val="superscript"/>
      <sz val="12"/>
      <name val="Arial"/>
      <family val="2"/>
    </font>
    <font>
      <sz val="16"/>
      <name val="Arial"/>
      <family val="0"/>
    </font>
    <font>
      <b/>
      <sz val="16"/>
      <name val="Arial"/>
      <family val="0"/>
    </font>
    <font>
      <sz val="12"/>
      <color indexed="10"/>
      <name val="Arial"/>
      <family val="2"/>
    </font>
  </fonts>
  <fills count="8">
    <fill>
      <patternFill/>
    </fill>
    <fill>
      <patternFill patternType="gray125"/>
    </fill>
    <fill>
      <patternFill patternType="gray0625">
        <bgColor indexed="9"/>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s>
  <borders count="19">
    <border>
      <left/>
      <right/>
      <top/>
      <bottom/>
      <diagonal/>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0" xfId="0" applyFont="1" applyAlignment="1">
      <alignment/>
    </xf>
    <xf numFmtId="0" fontId="0" fillId="0" borderId="0" xfId="0"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0" borderId="0" xfId="0" applyFont="1" applyAlignment="1">
      <alignment horizontal="center"/>
    </xf>
    <xf numFmtId="0" fontId="0" fillId="0" borderId="1" xfId="0" applyFont="1" applyBorder="1" applyAlignment="1">
      <alignment vertical="top" wrapText="1"/>
    </xf>
    <xf numFmtId="0" fontId="0" fillId="0" borderId="2" xfId="0" applyFont="1" applyBorder="1" applyAlignment="1">
      <alignment vertical="top" wrapText="1"/>
    </xf>
    <xf numFmtId="0" fontId="3" fillId="0" borderId="0" xfId="0" applyFont="1" applyAlignment="1">
      <alignment/>
    </xf>
    <xf numFmtId="168" fontId="0" fillId="0" borderId="0" xfId="0" applyNumberFormat="1" applyAlignment="1">
      <alignment/>
    </xf>
    <xf numFmtId="168" fontId="0" fillId="0" borderId="3" xfId="0" applyNumberFormat="1" applyBorder="1" applyAlignment="1">
      <alignment/>
    </xf>
    <xf numFmtId="168" fontId="2" fillId="0" borderId="0" xfId="0" applyNumberFormat="1" applyFont="1" applyAlignment="1">
      <alignment/>
    </xf>
    <xf numFmtId="9" fontId="0" fillId="0" borderId="0" xfId="0" applyNumberFormat="1" applyAlignment="1">
      <alignment/>
    </xf>
    <xf numFmtId="175" fontId="0" fillId="0" borderId="0" xfId="0" applyNumberFormat="1" applyFont="1" applyAlignment="1">
      <alignment/>
    </xf>
    <xf numFmtId="168" fontId="2" fillId="3" borderId="0" xfId="0" applyNumberFormat="1" applyFont="1" applyFill="1" applyAlignment="1">
      <alignment/>
    </xf>
    <xf numFmtId="0" fontId="4" fillId="0" borderId="0" xfId="0" applyFont="1" applyAlignment="1">
      <alignment/>
    </xf>
    <xf numFmtId="0" fontId="7" fillId="0" borderId="0" xfId="0" applyFont="1" applyFill="1" applyBorder="1" applyAlignment="1">
      <alignment/>
    </xf>
    <xf numFmtId="0" fontId="7" fillId="0" borderId="0" xfId="0" applyFont="1" applyAlignment="1">
      <alignment/>
    </xf>
    <xf numFmtId="0" fontId="7" fillId="0" borderId="4" xfId="0" applyFont="1" applyBorder="1" applyAlignment="1">
      <alignment wrapText="1"/>
    </xf>
    <xf numFmtId="0" fontId="7" fillId="0" borderId="5" xfId="0" applyFont="1" applyFill="1" applyBorder="1" applyAlignment="1">
      <alignment horizontal="center"/>
    </xf>
    <xf numFmtId="0" fontId="7" fillId="0" borderId="5" xfId="0" applyFont="1" applyBorder="1" applyAlignment="1">
      <alignment wrapText="1"/>
    </xf>
    <xf numFmtId="0" fontId="7" fillId="0" borderId="5" xfId="0" applyFont="1" applyFill="1" applyBorder="1" applyAlignment="1">
      <alignment horizontal="center" wrapText="1"/>
    </xf>
    <xf numFmtId="0" fontId="7" fillId="0" borderId="0" xfId="0" applyFont="1" applyBorder="1" applyAlignment="1">
      <alignment wrapText="1"/>
    </xf>
    <xf numFmtId="0" fontId="7" fillId="0" borderId="6" xfId="0" applyFont="1" applyFill="1" applyBorder="1" applyAlignment="1">
      <alignment/>
    </xf>
    <xf numFmtId="0" fontId="7" fillId="0" borderId="3" xfId="0" applyFont="1" applyFill="1" applyBorder="1" applyAlignment="1">
      <alignment horizontal="center"/>
    </xf>
    <xf numFmtId="0" fontId="7" fillId="0" borderId="3" xfId="0" applyFont="1" applyFill="1" applyBorder="1" applyAlignment="1">
      <alignment wrapText="1"/>
    </xf>
    <xf numFmtId="0" fontId="7" fillId="0" borderId="3" xfId="0" applyFont="1" applyFill="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3" xfId="0" applyFont="1" applyBorder="1" applyAlignment="1">
      <alignment/>
    </xf>
    <xf numFmtId="0" fontId="9" fillId="0" borderId="8" xfId="0" applyFont="1" applyFill="1" applyBorder="1" applyAlignment="1">
      <alignment wrapText="1"/>
    </xf>
    <xf numFmtId="49" fontId="9" fillId="0" borderId="8" xfId="0" applyNumberFormat="1" applyFont="1" applyFill="1" applyBorder="1" applyAlignment="1">
      <alignment horizontal="center" wrapText="1"/>
    </xf>
    <xf numFmtId="0" fontId="9" fillId="0" borderId="8" xfId="0" applyNumberFormat="1" applyFont="1" applyFill="1" applyBorder="1" applyAlignment="1">
      <alignment horizontal="center" wrapText="1"/>
    </xf>
    <xf numFmtId="0" fontId="9" fillId="0" borderId="8" xfId="0" applyFont="1" applyBorder="1" applyAlignment="1">
      <alignment wrapText="1"/>
    </xf>
    <xf numFmtId="171" fontId="9" fillId="0" borderId="8" xfId="0" applyNumberFormat="1" applyFont="1" applyBorder="1" applyAlignment="1">
      <alignment wrapText="1"/>
    </xf>
    <xf numFmtId="171" fontId="9" fillId="0" borderId="8" xfId="0" applyNumberFormat="1" applyFont="1" applyBorder="1" applyAlignment="1">
      <alignment/>
    </xf>
    <xf numFmtId="172" fontId="9" fillId="0" borderId="8" xfId="0" applyNumberFormat="1" applyFont="1" applyBorder="1" applyAlignment="1">
      <alignment/>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xf>
    <xf numFmtId="0" fontId="9" fillId="0" borderId="9" xfId="0" applyFont="1" applyFill="1" applyBorder="1" applyAlignment="1">
      <alignment horizontal="center"/>
    </xf>
    <xf numFmtId="0" fontId="9" fillId="0" borderId="9" xfId="0" applyFont="1" applyFill="1" applyBorder="1" applyAlignment="1">
      <alignment wrapText="1"/>
    </xf>
    <xf numFmtId="0" fontId="9" fillId="0" borderId="9" xfId="0" applyFont="1" applyFill="1" applyBorder="1" applyAlignment="1">
      <alignment horizontal="center" wrapText="1"/>
    </xf>
    <xf numFmtId="0" fontId="9" fillId="0" borderId="9" xfId="0" applyFont="1" applyBorder="1" applyAlignment="1">
      <alignment wrapText="1"/>
    </xf>
    <xf numFmtId="171" fontId="9" fillId="0" borderId="9" xfId="0" applyNumberFormat="1" applyFont="1" applyFill="1" applyBorder="1" applyAlignment="1">
      <alignment wrapText="1"/>
    </xf>
    <xf numFmtId="171" fontId="9" fillId="0" borderId="9" xfId="0" applyNumberFormat="1" applyFont="1" applyFill="1" applyBorder="1" applyAlignment="1">
      <alignment/>
    </xf>
    <xf numFmtId="172" fontId="9" fillId="0" borderId="9" xfId="0" applyNumberFormat="1" applyFont="1" applyFill="1" applyBorder="1" applyAlignment="1">
      <alignment/>
    </xf>
    <xf numFmtId="49" fontId="9" fillId="0" borderId="9" xfId="0" applyNumberFormat="1" applyFont="1" applyFill="1" applyBorder="1" applyAlignment="1">
      <alignment horizontal="center" wrapText="1"/>
    </xf>
    <xf numFmtId="0" fontId="9" fillId="0" borderId="9" xfId="0" applyNumberFormat="1" applyFont="1" applyFill="1" applyBorder="1" applyAlignment="1">
      <alignment horizontal="center" wrapText="1"/>
    </xf>
    <xf numFmtId="171" fontId="9" fillId="0" borderId="9" xfId="0" applyNumberFormat="1" applyFont="1" applyBorder="1" applyAlignment="1">
      <alignment wrapText="1"/>
    </xf>
    <xf numFmtId="171" fontId="9" fillId="0" borderId="9" xfId="0" applyNumberFormat="1" applyFont="1" applyBorder="1" applyAlignment="1">
      <alignment/>
    </xf>
    <xf numFmtId="172" fontId="9" fillId="0" borderId="9" xfId="0" applyNumberFormat="1" applyFont="1" applyBorder="1" applyAlignment="1">
      <alignment/>
    </xf>
    <xf numFmtId="0" fontId="9" fillId="0" borderId="10" xfId="0" applyFont="1" applyFill="1" applyBorder="1" applyAlignment="1">
      <alignment horizontal="center"/>
    </xf>
    <xf numFmtId="0" fontId="9" fillId="0" borderId="10" xfId="0" applyFont="1" applyFill="1" applyBorder="1" applyAlignment="1">
      <alignment wrapText="1"/>
    </xf>
    <xf numFmtId="0" fontId="9" fillId="0" borderId="9" xfId="0" applyFont="1" applyBorder="1" applyAlignment="1">
      <alignment horizontal="center" wrapText="1"/>
    </xf>
    <xf numFmtId="0" fontId="11" fillId="0" borderId="0" xfId="0" applyFont="1" applyBorder="1" applyAlignment="1">
      <alignment horizontal="left"/>
    </xf>
    <xf numFmtId="0" fontId="9" fillId="0" borderId="0"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xf>
    <xf numFmtId="0" fontId="9" fillId="0" borderId="0" xfId="0" applyFont="1" applyBorder="1" applyAlignment="1" quotePrefix="1">
      <alignment horizontal="center"/>
    </xf>
    <xf numFmtId="0" fontId="9" fillId="0" borderId="10" xfId="0" applyFont="1" applyBorder="1" applyAlignment="1">
      <alignment wrapText="1"/>
    </xf>
    <xf numFmtId="171" fontId="9" fillId="0" borderId="9" xfId="0" applyNumberFormat="1" applyFont="1" applyFill="1" applyBorder="1" applyAlignment="1">
      <alignment/>
    </xf>
    <xf numFmtId="172" fontId="9" fillId="0" borderId="9" xfId="0" applyNumberFormat="1" applyFont="1" applyBorder="1" applyAlignment="1">
      <alignment/>
    </xf>
    <xf numFmtId="0" fontId="10" fillId="0" borderId="0" xfId="0" applyFont="1" applyAlignment="1">
      <alignment/>
    </xf>
    <xf numFmtId="0" fontId="12" fillId="0" borderId="4" xfId="0" applyFont="1" applyBorder="1" applyAlignment="1">
      <alignment/>
    </xf>
    <xf numFmtId="0" fontId="12" fillId="0" borderId="5" xfId="0" applyFont="1" applyBorder="1" applyAlignment="1">
      <alignment/>
    </xf>
    <xf numFmtId="0" fontId="13" fillId="0" borderId="5" xfId="0" applyFont="1" applyBorder="1" applyAlignment="1">
      <alignment/>
    </xf>
    <xf numFmtId="0" fontId="13" fillId="4" borderId="4" xfId="0" applyFont="1" applyFill="1" applyBorder="1" applyAlignment="1">
      <alignment horizontal="center"/>
    </xf>
    <xf numFmtId="0" fontId="13" fillId="5" borderId="5" xfId="0" applyFont="1" applyFill="1" applyBorder="1" applyAlignment="1">
      <alignment horizontal="center"/>
    </xf>
    <xf numFmtId="0" fontId="13" fillId="6" borderId="5" xfId="0" applyFont="1" applyFill="1" applyBorder="1" applyAlignment="1">
      <alignment horizontal="center"/>
    </xf>
    <xf numFmtId="0" fontId="13" fillId="6" borderId="11" xfId="0" applyFont="1" applyFill="1" applyBorder="1" applyAlignment="1">
      <alignment horizontal="center"/>
    </xf>
    <xf numFmtId="0" fontId="13" fillId="0" borderId="0" xfId="0" applyFont="1" applyBorder="1" applyAlignment="1">
      <alignment/>
    </xf>
    <xf numFmtId="0" fontId="13" fillId="4" borderId="12" xfId="0" applyFont="1" applyFill="1" applyBorder="1" applyAlignment="1">
      <alignment horizontal="center"/>
    </xf>
    <xf numFmtId="0" fontId="13" fillId="5" borderId="0" xfId="0" applyFont="1" applyFill="1" applyBorder="1" applyAlignment="1">
      <alignment horizontal="center"/>
    </xf>
    <xf numFmtId="0" fontId="13" fillId="6" borderId="0" xfId="0" applyFont="1" applyFill="1" applyBorder="1" applyAlignment="1">
      <alignment horizontal="center"/>
    </xf>
    <xf numFmtId="0" fontId="13" fillId="6" borderId="13" xfId="0" applyFont="1" applyFill="1" applyBorder="1" applyAlignment="1">
      <alignment horizontal="center"/>
    </xf>
    <xf numFmtId="0" fontId="13" fillId="4" borderId="0" xfId="0" applyFont="1" applyFill="1" applyBorder="1" applyAlignment="1">
      <alignment horizontal="center"/>
    </xf>
    <xf numFmtId="0" fontId="13" fillId="0" borderId="3" xfId="0" applyFont="1" applyBorder="1" applyAlignment="1">
      <alignment/>
    </xf>
    <xf numFmtId="0" fontId="13" fillId="4" borderId="6" xfId="0" applyFont="1" applyFill="1" applyBorder="1" applyAlignment="1">
      <alignment horizontal="center"/>
    </xf>
    <xf numFmtId="0" fontId="13" fillId="4" borderId="3" xfId="0" applyFont="1" applyFill="1" applyBorder="1" applyAlignment="1">
      <alignment horizontal="center"/>
    </xf>
    <xf numFmtId="0" fontId="13" fillId="4" borderId="7" xfId="0" applyFont="1" applyFill="1" applyBorder="1" applyAlignment="1">
      <alignment horizontal="center"/>
    </xf>
    <xf numFmtId="0" fontId="13" fillId="0" borderId="12" xfId="0" applyFont="1" applyBorder="1" applyAlignment="1">
      <alignment/>
    </xf>
    <xf numFmtId="0" fontId="13" fillId="0" borderId="12" xfId="0" applyFont="1" applyBorder="1" applyAlignment="1">
      <alignment horizontal="center"/>
    </xf>
    <xf numFmtId="0" fontId="13" fillId="0" borderId="0" xfId="0" applyFont="1" applyBorder="1" applyAlignment="1">
      <alignment horizontal="center"/>
    </xf>
    <xf numFmtId="0" fontId="13" fillId="0" borderId="13" xfId="0" applyFont="1" applyBorder="1" applyAlignment="1">
      <alignment horizontal="center"/>
    </xf>
    <xf numFmtId="0" fontId="12" fillId="0" borderId="6" xfId="0" applyFont="1" applyBorder="1" applyAlignment="1">
      <alignment/>
    </xf>
    <xf numFmtId="0" fontId="12" fillId="0" borderId="3" xfId="0" applyFont="1" applyBorder="1" applyAlignment="1">
      <alignment/>
    </xf>
    <xf numFmtId="0" fontId="9" fillId="0" borderId="8" xfId="0" applyFont="1" applyFill="1" applyBorder="1" applyAlignment="1">
      <alignment horizontal="center" wrapText="1"/>
    </xf>
    <xf numFmtId="0" fontId="9" fillId="0" borderId="8" xfId="0" applyFont="1" applyFill="1" applyBorder="1" applyAlignment="1" quotePrefix="1">
      <alignment horizontal="center"/>
    </xf>
    <xf numFmtId="0" fontId="9" fillId="0" borderId="9" xfId="0" applyFont="1" applyFill="1" applyBorder="1" applyAlignment="1" quotePrefix="1">
      <alignment horizontal="center"/>
    </xf>
    <xf numFmtId="0" fontId="9" fillId="0" borderId="10" xfId="0" applyFont="1" applyFill="1" applyBorder="1" applyAlignment="1" quotePrefix="1">
      <alignment horizontal="center"/>
    </xf>
    <xf numFmtId="0" fontId="10" fillId="0" borderId="9" xfId="0" applyFont="1" applyFill="1" applyBorder="1" applyAlignment="1">
      <alignment wrapText="1"/>
    </xf>
    <xf numFmtId="0" fontId="9" fillId="7" borderId="9" xfId="0" applyFont="1" applyFill="1" applyBorder="1" applyAlignment="1">
      <alignment wrapText="1"/>
    </xf>
    <xf numFmtId="171" fontId="9" fillId="7" borderId="9" xfId="0" applyNumberFormat="1" applyFont="1" applyFill="1" applyBorder="1" applyAlignment="1">
      <alignment wrapText="1"/>
    </xf>
    <xf numFmtId="171" fontId="9" fillId="7" borderId="9" xfId="0" applyNumberFormat="1" applyFont="1" applyFill="1" applyBorder="1" applyAlignment="1">
      <alignment/>
    </xf>
    <xf numFmtId="172" fontId="9" fillId="7" borderId="9" xfId="0" applyNumberFormat="1" applyFont="1" applyFill="1" applyBorder="1" applyAlignment="1">
      <alignment/>
    </xf>
    <xf numFmtId="0" fontId="9" fillId="0" borderId="9" xfId="0" applyFont="1" applyFill="1" applyBorder="1" applyAlignment="1" quotePrefix="1">
      <alignment horizontal="center" wrapText="1"/>
    </xf>
    <xf numFmtId="0" fontId="9" fillId="0" borderId="9" xfId="0" applyFont="1" applyFill="1" applyBorder="1" applyAlignment="1">
      <alignment horizontal="right" wrapText="1"/>
    </xf>
    <xf numFmtId="0" fontId="9" fillId="7" borderId="9" xfId="0" applyFont="1" applyFill="1" applyBorder="1" applyAlignment="1">
      <alignment horizontal="center" wrapText="1"/>
    </xf>
    <xf numFmtId="0" fontId="9" fillId="0" borderId="10" xfId="0" applyFont="1" applyFill="1" applyBorder="1" applyAlignment="1">
      <alignment horizontal="center" wrapText="1"/>
    </xf>
    <xf numFmtId="171" fontId="14" fillId="0" borderId="9" xfId="0" applyNumberFormat="1" applyFont="1" applyFill="1" applyBorder="1" applyAlignment="1">
      <alignment wrapText="1"/>
    </xf>
    <xf numFmtId="171" fontId="14" fillId="0" borderId="9" xfId="0" applyNumberFormat="1" applyFont="1" applyFill="1" applyBorder="1" applyAlignment="1">
      <alignment/>
    </xf>
    <xf numFmtId="0" fontId="9" fillId="7" borderId="9" xfId="0" applyFont="1" applyFill="1" applyBorder="1" applyAlignment="1">
      <alignment horizontal="center"/>
    </xf>
    <xf numFmtId="0" fontId="7" fillId="0" borderId="10" xfId="0" applyFont="1" applyFill="1" applyBorder="1" applyAlignment="1">
      <alignment horizontal="center" wrapText="1"/>
    </xf>
    <xf numFmtId="0" fontId="7" fillId="0" borderId="14" xfId="0" applyFont="1" applyFill="1" applyBorder="1" applyAlignment="1">
      <alignment horizontal="center" wrapText="1"/>
    </xf>
    <xf numFmtId="0" fontId="7" fillId="0" borderId="15" xfId="0" applyFont="1" applyFill="1" applyBorder="1" applyAlignment="1">
      <alignment horizontal="center"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 xfId="0" applyFont="1" applyFill="1" applyBorder="1" applyAlignment="1">
      <alignment horizontal="center" vertical="top" wrapText="1"/>
    </xf>
    <xf numFmtId="0" fontId="13" fillId="0" borderId="4" xfId="0" applyFont="1" applyBorder="1" applyAlignment="1">
      <alignment horizontal="center"/>
    </xf>
    <xf numFmtId="0" fontId="13" fillId="0" borderId="5" xfId="0" applyFont="1" applyBorder="1" applyAlignment="1">
      <alignment horizontal="center"/>
    </xf>
    <xf numFmtId="0" fontId="13" fillId="0" borderId="11" xfId="0" applyFont="1" applyBorder="1" applyAlignment="1">
      <alignment horizontal="center"/>
    </xf>
    <xf numFmtId="0" fontId="13" fillId="0" borderId="4" xfId="0" applyFont="1" applyBorder="1" applyAlignment="1">
      <alignment horizontal="center" textRotation="90"/>
    </xf>
    <xf numFmtId="0" fontId="13" fillId="0" borderId="12" xfId="0" applyFont="1" applyBorder="1" applyAlignment="1">
      <alignment horizontal="center" textRotation="90"/>
    </xf>
    <xf numFmtId="0" fontId="13" fillId="0" borderId="6" xfId="0" applyFont="1" applyBorder="1" applyAlignment="1">
      <alignment horizontal="center" textRotation="90"/>
    </xf>
    <xf numFmtId="0" fontId="13" fillId="0" borderId="6" xfId="0" applyFont="1" applyBorder="1" applyAlignment="1">
      <alignment horizontal="center"/>
    </xf>
    <xf numFmtId="0" fontId="13" fillId="0" borderId="3" xfId="0" applyFont="1" applyBorder="1" applyAlignment="1">
      <alignment horizontal="center"/>
    </xf>
    <xf numFmtId="0" fontId="13" fillId="0" borderId="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11</xdr:col>
      <xdr:colOff>352425</xdr:colOff>
      <xdr:row>35</xdr:row>
      <xdr:rowOff>95250</xdr:rowOff>
    </xdr:to>
    <xdr:pic>
      <xdr:nvPicPr>
        <xdr:cNvPr id="1" name="Picture 1"/>
        <xdr:cNvPicPr preferRelativeResize="1">
          <a:picLocks noChangeAspect="1"/>
        </xdr:cNvPicPr>
      </xdr:nvPicPr>
      <xdr:blipFill>
        <a:blip r:embed="rId1"/>
        <a:stretch>
          <a:fillRect/>
        </a:stretch>
      </xdr:blipFill>
      <xdr:spPr>
        <a:xfrm>
          <a:off x="657225" y="200025"/>
          <a:ext cx="6400800" cy="5562600"/>
        </a:xfrm>
        <a:prstGeom prst="rect">
          <a:avLst/>
        </a:prstGeom>
        <a:noFill/>
        <a:ln w="9525" cmpd="sng">
          <a:noFill/>
        </a:ln>
      </xdr:spPr>
    </xdr:pic>
    <xdr:clientData/>
  </xdr:twoCellAnchor>
  <xdr:twoCellAnchor>
    <xdr:from>
      <xdr:col>1</xdr:col>
      <xdr:colOff>114300</xdr:colOff>
      <xdr:row>35</xdr:row>
      <xdr:rowOff>47625</xdr:rowOff>
    </xdr:from>
    <xdr:to>
      <xdr:col>11</xdr:col>
      <xdr:colOff>352425</xdr:colOff>
      <xdr:row>52</xdr:row>
      <xdr:rowOff>38100</xdr:rowOff>
    </xdr:to>
    <xdr:pic>
      <xdr:nvPicPr>
        <xdr:cNvPr id="2" name="Picture 2"/>
        <xdr:cNvPicPr preferRelativeResize="1">
          <a:picLocks noChangeAspect="1"/>
        </xdr:cNvPicPr>
      </xdr:nvPicPr>
      <xdr:blipFill>
        <a:blip r:embed="rId2"/>
        <a:stretch>
          <a:fillRect/>
        </a:stretch>
      </xdr:blipFill>
      <xdr:spPr>
        <a:xfrm>
          <a:off x="723900" y="5715000"/>
          <a:ext cx="6334125" cy="274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58"/>
  <sheetViews>
    <sheetView tabSelected="1" zoomScale="75" zoomScaleNormal="75" workbookViewId="0" topLeftCell="A1">
      <pane xSplit="3" ySplit="3" topLeftCell="D33" activePane="bottomRight" state="frozen"/>
      <selection pane="topLeft" activeCell="A1" sqref="A1"/>
      <selection pane="topRight" activeCell="C1" sqref="C1"/>
      <selection pane="bottomLeft" activeCell="A4" sqref="A4"/>
      <selection pane="bottomRight" activeCell="B30" sqref="B30"/>
    </sheetView>
  </sheetViews>
  <sheetFormatPr defaultColWidth="9.140625" defaultRowHeight="12.75"/>
  <cols>
    <col min="1" max="1" width="8.421875" style="38" customWidth="1"/>
    <col min="2" max="2" width="6.57421875" style="38" customWidth="1"/>
    <col min="3" max="3" width="43.7109375" style="37" customWidth="1"/>
    <col min="4" max="4" width="32.140625" style="37" customWidth="1"/>
    <col min="5" max="5" width="16.140625" style="38" customWidth="1"/>
    <col min="6" max="6" width="18.421875" style="39" customWidth="1"/>
    <col min="7" max="7" width="13.28125" style="39" customWidth="1"/>
    <col min="8" max="8" width="23.140625" style="39" customWidth="1"/>
    <col min="9" max="9" width="9.140625" style="39" bestFit="1" customWidth="1"/>
    <col min="10" max="10" width="11.00390625" style="39" bestFit="1" customWidth="1"/>
    <col min="11" max="11" width="8.8515625" style="39" bestFit="1" customWidth="1"/>
    <col min="12" max="12" width="9.28125" style="39" bestFit="1" customWidth="1"/>
    <col min="13" max="16384" width="9.140625" style="39" customWidth="1"/>
  </cols>
  <sheetData>
    <row r="1" spans="1:12" s="17" customFormat="1" ht="15.75">
      <c r="A1" s="16" t="s">
        <v>0</v>
      </c>
      <c r="B1" s="16"/>
      <c r="C1" s="16"/>
      <c r="D1" s="16"/>
      <c r="E1" s="16"/>
      <c r="F1" s="16"/>
      <c r="G1" s="16"/>
      <c r="H1" s="16"/>
      <c r="I1" s="16"/>
      <c r="J1" s="16"/>
      <c r="K1" s="16"/>
      <c r="L1" s="16"/>
    </row>
    <row r="2" spans="1:12" s="22" customFormat="1" ht="32.25" customHeight="1">
      <c r="A2" s="18"/>
      <c r="B2" s="19"/>
      <c r="C2" s="20"/>
      <c r="D2" s="20"/>
      <c r="E2" s="20"/>
      <c r="F2" s="21"/>
      <c r="G2" s="21"/>
      <c r="H2" s="20"/>
      <c r="I2" s="103" t="s">
        <v>1</v>
      </c>
      <c r="J2" s="104"/>
      <c r="K2" s="103" t="s">
        <v>2</v>
      </c>
      <c r="L2" s="105"/>
    </row>
    <row r="3" spans="1:12" s="29" customFormat="1" ht="34.5">
      <c r="A3" s="23" t="s">
        <v>3</v>
      </c>
      <c r="B3" s="24" t="s">
        <v>115</v>
      </c>
      <c r="C3" s="25" t="s">
        <v>4</v>
      </c>
      <c r="D3" s="25" t="s">
        <v>111</v>
      </c>
      <c r="E3" s="25" t="s">
        <v>129</v>
      </c>
      <c r="F3" s="26" t="s">
        <v>106</v>
      </c>
      <c r="G3" s="26" t="s">
        <v>113</v>
      </c>
      <c r="H3" s="25" t="s">
        <v>112</v>
      </c>
      <c r="I3" s="27" t="s">
        <v>125</v>
      </c>
      <c r="J3" s="26" t="s">
        <v>126</v>
      </c>
      <c r="K3" s="27" t="s">
        <v>127</v>
      </c>
      <c r="L3" s="28" t="s">
        <v>128</v>
      </c>
    </row>
    <row r="4" spans="1:12" ht="45">
      <c r="A4" s="40">
        <v>1</v>
      </c>
      <c r="B4" s="96" t="s">
        <v>222</v>
      </c>
      <c r="C4" s="41" t="s">
        <v>10</v>
      </c>
      <c r="D4" s="41" t="s">
        <v>11</v>
      </c>
      <c r="E4" s="42" t="s">
        <v>7</v>
      </c>
      <c r="F4" s="42" t="s">
        <v>108</v>
      </c>
      <c r="G4" s="48" t="s">
        <v>5</v>
      </c>
      <c r="H4" s="43" t="s">
        <v>119</v>
      </c>
      <c r="I4" s="49">
        <v>200</v>
      </c>
      <c r="J4" s="50">
        <v>400</v>
      </c>
      <c r="K4" s="95">
        <v>0</v>
      </c>
      <c r="L4" s="95">
        <v>0</v>
      </c>
    </row>
    <row r="5" spans="1:12" ht="60">
      <c r="A5" s="40">
        <v>2</v>
      </c>
      <c r="B5" s="89" t="s">
        <v>163</v>
      </c>
      <c r="C5" s="41" t="s">
        <v>143</v>
      </c>
      <c r="D5" s="41" t="s">
        <v>118</v>
      </c>
      <c r="E5" s="47" t="s">
        <v>18</v>
      </c>
      <c r="F5" s="47" t="s">
        <v>110</v>
      </c>
      <c r="G5" s="48" t="s">
        <v>5</v>
      </c>
      <c r="H5" s="43" t="s">
        <v>145</v>
      </c>
      <c r="I5" s="49">
        <v>15</v>
      </c>
      <c r="J5" s="50">
        <v>35</v>
      </c>
      <c r="K5" s="95">
        <v>0</v>
      </c>
      <c r="L5" s="95">
        <v>0</v>
      </c>
    </row>
    <row r="6" spans="1:12" ht="90">
      <c r="A6" s="40">
        <v>3</v>
      </c>
      <c r="B6" s="89" t="s">
        <v>164</v>
      </c>
      <c r="C6" s="41" t="s">
        <v>144</v>
      </c>
      <c r="D6" s="41" t="s">
        <v>148</v>
      </c>
      <c r="E6" s="47" t="s">
        <v>18</v>
      </c>
      <c r="F6" s="47" t="s">
        <v>110</v>
      </c>
      <c r="G6" s="48" t="s">
        <v>5</v>
      </c>
      <c r="H6" s="43" t="s">
        <v>145</v>
      </c>
      <c r="I6" s="49">
        <v>15</v>
      </c>
      <c r="J6" s="50">
        <v>35</v>
      </c>
      <c r="K6" s="95">
        <v>0</v>
      </c>
      <c r="L6" s="95">
        <v>0</v>
      </c>
    </row>
    <row r="7" spans="1:12" ht="210">
      <c r="A7" s="40">
        <v>4</v>
      </c>
      <c r="B7" s="88" t="s">
        <v>162</v>
      </c>
      <c r="C7" s="30" t="s">
        <v>142</v>
      </c>
      <c r="D7" s="30" t="s">
        <v>186</v>
      </c>
      <c r="E7" s="31" t="s">
        <v>18</v>
      </c>
      <c r="F7" s="31" t="s">
        <v>107</v>
      </c>
      <c r="G7" s="32" t="s">
        <v>114</v>
      </c>
      <c r="H7" s="33" t="s">
        <v>183</v>
      </c>
      <c r="I7" s="34">
        <v>-100</v>
      </c>
      <c r="J7" s="35">
        <v>600</v>
      </c>
      <c r="K7" s="36">
        <v>1</v>
      </c>
      <c r="L7" s="36">
        <v>2</v>
      </c>
    </row>
    <row r="8" spans="1:12" ht="105">
      <c r="A8" s="40">
        <v>5</v>
      </c>
      <c r="B8" s="88">
        <v>1421</v>
      </c>
      <c r="C8" s="30" t="s">
        <v>189</v>
      </c>
      <c r="D8" s="30" t="s">
        <v>187</v>
      </c>
      <c r="E8" s="31" t="s">
        <v>7</v>
      </c>
      <c r="F8" s="31" t="s">
        <v>109</v>
      </c>
      <c r="G8" s="32" t="s">
        <v>114</v>
      </c>
      <c r="H8" s="33" t="s">
        <v>188</v>
      </c>
      <c r="I8" s="34">
        <v>0</v>
      </c>
      <c r="J8" s="35">
        <v>600</v>
      </c>
      <c r="K8" s="36">
        <v>0</v>
      </c>
      <c r="L8" s="36">
        <v>2</v>
      </c>
    </row>
    <row r="9" spans="1:12" ht="90">
      <c r="A9" s="40">
        <v>6</v>
      </c>
      <c r="B9" s="89" t="s">
        <v>161</v>
      </c>
      <c r="C9" s="41" t="s">
        <v>139</v>
      </c>
      <c r="D9" s="41" t="s">
        <v>185</v>
      </c>
      <c r="E9" s="47" t="s">
        <v>7</v>
      </c>
      <c r="F9" s="47" t="s">
        <v>109</v>
      </c>
      <c r="G9" s="48" t="s">
        <v>114</v>
      </c>
      <c r="H9" s="43" t="s">
        <v>121</v>
      </c>
      <c r="I9" s="49">
        <v>400</v>
      </c>
      <c r="J9" s="50">
        <v>450</v>
      </c>
      <c r="K9" s="51">
        <v>0</v>
      </c>
      <c r="L9" s="51">
        <v>2</v>
      </c>
    </row>
    <row r="10" spans="1:12" ht="60">
      <c r="A10" s="40">
        <v>7</v>
      </c>
      <c r="B10" s="89" t="s">
        <v>161</v>
      </c>
      <c r="C10" s="41" t="s">
        <v>122</v>
      </c>
      <c r="D10" s="41" t="s">
        <v>123</v>
      </c>
      <c r="E10" s="47" t="s">
        <v>7</v>
      </c>
      <c r="F10" s="47" t="s">
        <v>110</v>
      </c>
      <c r="G10" s="48" t="s">
        <v>5</v>
      </c>
      <c r="H10" s="43" t="s">
        <v>124</v>
      </c>
      <c r="I10" s="49">
        <v>10</v>
      </c>
      <c r="J10" s="50">
        <v>30</v>
      </c>
      <c r="K10" s="95">
        <v>0</v>
      </c>
      <c r="L10" s="95">
        <v>0</v>
      </c>
    </row>
    <row r="11" spans="1:12" ht="105">
      <c r="A11" s="40">
        <v>8</v>
      </c>
      <c r="B11" s="96" t="s">
        <v>192</v>
      </c>
      <c r="C11" s="41" t="s">
        <v>141</v>
      </c>
      <c r="D11" s="41" t="s">
        <v>146</v>
      </c>
      <c r="E11" s="42" t="s">
        <v>18</v>
      </c>
      <c r="F11" s="42" t="s">
        <v>109</v>
      </c>
      <c r="G11" s="42" t="s">
        <v>5</v>
      </c>
      <c r="H11" s="43" t="s">
        <v>191</v>
      </c>
      <c r="I11" s="44">
        <v>0</v>
      </c>
      <c r="J11" s="45">
        <v>600</v>
      </c>
      <c r="K11" s="46">
        <v>0</v>
      </c>
      <c r="L11" s="46">
        <v>2</v>
      </c>
    </row>
    <row r="12" spans="1:12" s="63" customFormat="1" ht="60">
      <c r="A12" s="40">
        <v>9</v>
      </c>
      <c r="B12" s="90" t="s">
        <v>160</v>
      </c>
      <c r="C12" s="60" t="s">
        <v>116</v>
      </c>
      <c r="D12" s="43" t="s">
        <v>194</v>
      </c>
      <c r="E12" s="54" t="s">
        <v>18</v>
      </c>
      <c r="F12" s="54" t="s">
        <v>110</v>
      </c>
      <c r="G12" s="54" t="s">
        <v>5</v>
      </c>
      <c r="H12" s="43" t="s">
        <v>193</v>
      </c>
      <c r="I12" s="49">
        <v>10</v>
      </c>
      <c r="J12" s="61">
        <v>20</v>
      </c>
      <c r="K12" s="62">
        <v>0</v>
      </c>
      <c r="L12" s="62">
        <v>0.5</v>
      </c>
    </row>
    <row r="13" spans="1:12" s="63" customFormat="1" ht="60">
      <c r="A13" s="40">
        <v>10</v>
      </c>
      <c r="B13" s="89" t="s">
        <v>160</v>
      </c>
      <c r="C13" s="43" t="s">
        <v>117</v>
      </c>
      <c r="D13" s="43" t="s">
        <v>194</v>
      </c>
      <c r="E13" s="54" t="s">
        <v>18</v>
      </c>
      <c r="F13" s="54" t="s">
        <v>110</v>
      </c>
      <c r="G13" s="54" t="s">
        <v>5</v>
      </c>
      <c r="H13" s="43" t="s">
        <v>193</v>
      </c>
      <c r="I13" s="49">
        <v>10</v>
      </c>
      <c r="J13" s="61">
        <v>20</v>
      </c>
      <c r="K13" s="62">
        <v>0</v>
      </c>
      <c r="L13" s="62">
        <v>0.5</v>
      </c>
    </row>
    <row r="14" spans="1:12" s="63" customFormat="1" ht="75">
      <c r="A14" s="40">
        <v>11</v>
      </c>
      <c r="B14" s="89" t="s">
        <v>160</v>
      </c>
      <c r="C14" s="41" t="s">
        <v>195</v>
      </c>
      <c r="D14" s="41" t="s">
        <v>173</v>
      </c>
      <c r="E14" s="42" t="s">
        <v>18</v>
      </c>
      <c r="F14" s="42" t="s">
        <v>196</v>
      </c>
      <c r="G14" s="42" t="s">
        <v>5</v>
      </c>
      <c r="H14" s="43" t="s">
        <v>172</v>
      </c>
      <c r="I14" s="49">
        <v>25</v>
      </c>
      <c r="J14" s="45">
        <v>35</v>
      </c>
      <c r="K14" s="51">
        <v>0.75</v>
      </c>
      <c r="L14" s="51">
        <v>1.25</v>
      </c>
    </row>
    <row r="15" spans="1:12" s="63" customFormat="1" ht="60">
      <c r="A15" s="40">
        <v>12</v>
      </c>
      <c r="B15" s="89" t="s">
        <v>160</v>
      </c>
      <c r="C15" s="41" t="s">
        <v>149</v>
      </c>
      <c r="D15" s="41" t="s">
        <v>197</v>
      </c>
      <c r="E15" s="42" t="s">
        <v>120</v>
      </c>
      <c r="F15" s="42" t="s">
        <v>134</v>
      </c>
      <c r="G15" s="42" t="s">
        <v>5</v>
      </c>
      <c r="H15" s="91" t="s">
        <v>182</v>
      </c>
      <c r="I15" s="93"/>
      <c r="J15" s="94"/>
      <c r="K15" s="95"/>
      <c r="L15" s="95"/>
    </row>
    <row r="16" spans="1:12" ht="135">
      <c r="A16" s="40">
        <v>13</v>
      </c>
      <c r="B16" s="89" t="s">
        <v>159</v>
      </c>
      <c r="C16" s="41" t="s">
        <v>174</v>
      </c>
      <c r="D16" s="41" t="s">
        <v>223</v>
      </c>
      <c r="E16" s="42" t="s">
        <v>120</v>
      </c>
      <c r="F16" s="42"/>
      <c r="G16" s="42"/>
      <c r="H16" s="43" t="s">
        <v>198</v>
      </c>
      <c r="I16" s="93"/>
      <c r="J16" s="94"/>
      <c r="K16" s="95"/>
      <c r="L16" s="95"/>
    </row>
    <row r="17" spans="1:12" ht="147" customHeight="1">
      <c r="A17" s="40">
        <v>14</v>
      </c>
      <c r="B17" s="87">
        <v>7503</v>
      </c>
      <c r="C17" s="30" t="s">
        <v>167</v>
      </c>
      <c r="D17" s="30" t="s">
        <v>166</v>
      </c>
      <c r="E17" s="87" t="s">
        <v>18</v>
      </c>
      <c r="F17" s="87" t="s">
        <v>108</v>
      </c>
      <c r="G17" s="87" t="s">
        <v>5</v>
      </c>
      <c r="H17" s="43" t="s">
        <v>168</v>
      </c>
      <c r="I17" s="49">
        <v>50</v>
      </c>
      <c r="J17" s="50">
        <v>150</v>
      </c>
      <c r="K17" s="51">
        <v>1</v>
      </c>
      <c r="L17" s="51">
        <v>2</v>
      </c>
    </row>
    <row r="18" spans="1:12" ht="147" customHeight="1">
      <c r="A18" s="40">
        <v>15</v>
      </c>
      <c r="B18" s="87">
        <v>7503</v>
      </c>
      <c r="C18" s="30" t="s">
        <v>181</v>
      </c>
      <c r="D18" s="30" t="s">
        <v>166</v>
      </c>
      <c r="E18" s="87" t="s">
        <v>18</v>
      </c>
      <c r="F18" s="87" t="s">
        <v>134</v>
      </c>
      <c r="G18" s="87" t="s">
        <v>6</v>
      </c>
      <c r="H18" s="91" t="s">
        <v>182</v>
      </c>
      <c r="I18" s="93"/>
      <c r="J18" s="94"/>
      <c r="K18" s="95"/>
      <c r="L18" s="95"/>
    </row>
    <row r="19" spans="1:12" ht="150">
      <c r="A19" s="40">
        <v>16</v>
      </c>
      <c r="B19" s="40">
        <v>7503</v>
      </c>
      <c r="C19" s="41" t="s">
        <v>169</v>
      </c>
      <c r="D19" s="41" t="s">
        <v>184</v>
      </c>
      <c r="E19" s="87" t="s">
        <v>18</v>
      </c>
      <c r="F19" s="87" t="s">
        <v>108</v>
      </c>
      <c r="G19" s="87" t="s">
        <v>5</v>
      </c>
      <c r="H19" s="43" t="s">
        <v>168</v>
      </c>
      <c r="I19" s="49">
        <v>50</v>
      </c>
      <c r="J19" s="50">
        <v>150</v>
      </c>
      <c r="K19" s="51">
        <v>1</v>
      </c>
      <c r="L19" s="51">
        <v>2</v>
      </c>
    </row>
    <row r="20" spans="1:12" ht="75">
      <c r="A20" s="40">
        <v>17</v>
      </c>
      <c r="B20" s="40">
        <v>7503</v>
      </c>
      <c r="C20" s="41" t="s">
        <v>170</v>
      </c>
      <c r="D20" s="41" t="s">
        <v>184</v>
      </c>
      <c r="E20" s="87" t="s">
        <v>18</v>
      </c>
      <c r="F20" s="87" t="s">
        <v>134</v>
      </c>
      <c r="G20" s="87" t="s">
        <v>6</v>
      </c>
      <c r="H20" s="91" t="s">
        <v>182</v>
      </c>
      <c r="I20" s="93"/>
      <c r="J20" s="94"/>
      <c r="K20" s="95"/>
      <c r="L20" s="95"/>
    </row>
    <row r="21" spans="1:12" ht="97.5" customHeight="1">
      <c r="A21" s="40">
        <v>18</v>
      </c>
      <c r="B21" s="89">
        <v>7503</v>
      </c>
      <c r="C21" s="41" t="s">
        <v>171</v>
      </c>
      <c r="D21" s="41" t="s">
        <v>190</v>
      </c>
      <c r="E21" s="42" t="s">
        <v>7</v>
      </c>
      <c r="F21" s="42" t="s">
        <v>108</v>
      </c>
      <c r="G21" s="42" t="s">
        <v>5</v>
      </c>
      <c r="H21" s="43" t="s">
        <v>199</v>
      </c>
      <c r="I21" s="49">
        <v>15</v>
      </c>
      <c r="J21" s="50">
        <v>30</v>
      </c>
      <c r="K21" s="51">
        <v>0.25</v>
      </c>
      <c r="L21" s="51">
        <v>1</v>
      </c>
    </row>
    <row r="22" spans="1:12" ht="45">
      <c r="A22" s="40">
        <v>19</v>
      </c>
      <c r="B22" s="89"/>
      <c r="C22" s="41" t="s">
        <v>200</v>
      </c>
      <c r="D22" s="91" t="s">
        <v>224</v>
      </c>
      <c r="E22" s="98"/>
      <c r="F22" s="98"/>
      <c r="G22" s="98"/>
      <c r="H22" s="92"/>
      <c r="I22" s="93"/>
      <c r="J22" s="94"/>
      <c r="K22" s="95"/>
      <c r="L22" s="95"/>
    </row>
    <row r="23" spans="1:12" s="63" customFormat="1" ht="150">
      <c r="A23" s="102"/>
      <c r="B23" s="89" t="s">
        <v>158</v>
      </c>
      <c r="C23" s="97" t="s">
        <v>201</v>
      </c>
      <c r="D23" s="41" t="s">
        <v>140</v>
      </c>
      <c r="E23" s="42" t="s">
        <v>18</v>
      </c>
      <c r="F23" s="42" t="s">
        <v>108</v>
      </c>
      <c r="G23" s="42" t="s">
        <v>5</v>
      </c>
      <c r="H23" s="43" t="s">
        <v>150</v>
      </c>
      <c r="I23" s="44">
        <v>75</v>
      </c>
      <c r="J23" s="45">
        <v>225</v>
      </c>
      <c r="K23" s="46">
        <v>0.25</v>
      </c>
      <c r="L23" s="46">
        <v>0.75</v>
      </c>
    </row>
    <row r="24" spans="1:12" ht="150">
      <c r="A24" s="102"/>
      <c r="B24" s="89" t="s">
        <v>157</v>
      </c>
      <c r="C24" s="97" t="s">
        <v>202</v>
      </c>
      <c r="D24" s="41" t="s">
        <v>225</v>
      </c>
      <c r="E24" s="42" t="s">
        <v>18</v>
      </c>
      <c r="F24" s="42" t="s">
        <v>108</v>
      </c>
      <c r="G24" s="42" t="s">
        <v>5</v>
      </c>
      <c r="H24" s="43" t="s">
        <v>150</v>
      </c>
      <c r="I24" s="44">
        <v>0</v>
      </c>
      <c r="J24" s="45">
        <v>150</v>
      </c>
      <c r="K24" s="46">
        <v>0</v>
      </c>
      <c r="L24" s="46">
        <v>0.5</v>
      </c>
    </row>
    <row r="25" spans="1:12" s="63" customFormat="1" ht="150">
      <c r="A25" s="102"/>
      <c r="B25" s="89" t="s">
        <v>156</v>
      </c>
      <c r="C25" s="97" t="s">
        <v>203</v>
      </c>
      <c r="D25" s="41" t="s">
        <v>151</v>
      </c>
      <c r="E25" s="42" t="s">
        <v>18</v>
      </c>
      <c r="F25" s="42" t="s">
        <v>108</v>
      </c>
      <c r="G25" s="42" t="s">
        <v>5</v>
      </c>
      <c r="H25" s="43" t="s">
        <v>150</v>
      </c>
      <c r="I25" s="44">
        <v>0</v>
      </c>
      <c r="J25" s="45">
        <v>150</v>
      </c>
      <c r="K25" s="46">
        <v>0</v>
      </c>
      <c r="L25" s="46">
        <v>0.5</v>
      </c>
    </row>
    <row r="26" spans="1:12" s="63" customFormat="1" ht="150">
      <c r="A26" s="102"/>
      <c r="B26" s="89" t="s">
        <v>155</v>
      </c>
      <c r="C26" s="97" t="s">
        <v>204</v>
      </c>
      <c r="D26" s="41" t="s">
        <v>152</v>
      </c>
      <c r="E26" s="42" t="s">
        <v>18</v>
      </c>
      <c r="F26" s="42" t="s">
        <v>108</v>
      </c>
      <c r="G26" s="42" t="s">
        <v>5</v>
      </c>
      <c r="H26" s="43" t="s">
        <v>150</v>
      </c>
      <c r="I26" s="44">
        <v>0</v>
      </c>
      <c r="J26" s="45">
        <v>150</v>
      </c>
      <c r="K26" s="46">
        <v>0</v>
      </c>
      <c r="L26" s="46">
        <v>0.5</v>
      </c>
    </row>
    <row r="27" spans="1:12" s="63" customFormat="1" ht="150">
      <c r="A27" s="102"/>
      <c r="B27" s="42" t="s">
        <v>205</v>
      </c>
      <c r="C27" s="97" t="s">
        <v>206</v>
      </c>
      <c r="D27" s="41" t="s">
        <v>207</v>
      </c>
      <c r="E27" s="42" t="s">
        <v>18</v>
      </c>
      <c r="F27" s="42" t="s">
        <v>108</v>
      </c>
      <c r="G27" s="42" t="s">
        <v>5</v>
      </c>
      <c r="H27" s="43" t="s">
        <v>150</v>
      </c>
      <c r="I27" s="44">
        <v>0</v>
      </c>
      <c r="J27" s="45">
        <v>150</v>
      </c>
      <c r="K27" s="46">
        <v>0</v>
      </c>
      <c r="L27" s="46">
        <v>0.5</v>
      </c>
    </row>
    <row r="28" spans="1:12" s="63" customFormat="1" ht="90">
      <c r="A28" s="40">
        <v>20</v>
      </c>
      <c r="B28" s="42" t="s">
        <v>208</v>
      </c>
      <c r="C28" s="41" t="s">
        <v>138</v>
      </c>
      <c r="D28" s="41" t="s">
        <v>153</v>
      </c>
      <c r="E28" s="42" t="s">
        <v>7</v>
      </c>
      <c r="F28" s="42" t="s">
        <v>110</v>
      </c>
      <c r="G28" s="42" t="s">
        <v>5</v>
      </c>
      <c r="H28" s="43" t="s">
        <v>209</v>
      </c>
      <c r="I28" s="49">
        <v>25</v>
      </c>
      <c r="J28" s="50">
        <v>75</v>
      </c>
      <c r="K28" s="95">
        <v>0</v>
      </c>
      <c r="L28" s="95">
        <v>0</v>
      </c>
    </row>
    <row r="29" spans="1:12" s="63" customFormat="1" ht="90">
      <c r="A29" s="40">
        <v>21</v>
      </c>
      <c r="B29" s="90">
        <v>7503</v>
      </c>
      <c r="C29" s="53" t="s">
        <v>165</v>
      </c>
      <c r="D29" s="41" t="s">
        <v>210</v>
      </c>
      <c r="E29" s="42" t="s">
        <v>18</v>
      </c>
      <c r="F29" s="42" t="s">
        <v>108</v>
      </c>
      <c r="G29" s="42" t="s">
        <v>5</v>
      </c>
      <c r="H29" s="43" t="s">
        <v>211</v>
      </c>
      <c r="I29" s="49">
        <v>50</v>
      </c>
      <c r="J29" s="50">
        <v>200</v>
      </c>
      <c r="K29" s="95">
        <v>0</v>
      </c>
      <c r="L29" s="95">
        <v>0</v>
      </c>
    </row>
    <row r="30" spans="1:12" ht="45">
      <c r="A30" s="40">
        <v>22</v>
      </c>
      <c r="B30" s="99" t="s">
        <v>212</v>
      </c>
      <c r="C30" s="53" t="s">
        <v>137</v>
      </c>
      <c r="D30" s="41" t="s">
        <v>176</v>
      </c>
      <c r="E30" s="42" t="s">
        <v>120</v>
      </c>
      <c r="F30" s="98"/>
      <c r="G30" s="98"/>
      <c r="H30" s="92"/>
      <c r="I30" s="93"/>
      <c r="J30" s="94"/>
      <c r="K30" s="95"/>
      <c r="L30" s="95"/>
    </row>
    <row r="31" spans="1:12" s="63" customFormat="1" ht="45">
      <c r="A31" s="40">
        <v>23</v>
      </c>
      <c r="B31" s="52">
        <v>8101</v>
      </c>
      <c r="C31" s="53" t="s">
        <v>147</v>
      </c>
      <c r="D31" s="41" t="s">
        <v>177</v>
      </c>
      <c r="E31" s="42" t="s">
        <v>120</v>
      </c>
      <c r="F31" s="98"/>
      <c r="G31" s="98"/>
      <c r="H31" s="92"/>
      <c r="I31" s="93"/>
      <c r="J31" s="94"/>
      <c r="K31" s="95"/>
      <c r="L31" s="95"/>
    </row>
    <row r="32" spans="1:12" s="63" customFormat="1" ht="60">
      <c r="A32" s="40">
        <v>24</v>
      </c>
      <c r="B32" s="90" t="s">
        <v>154</v>
      </c>
      <c r="C32" s="53" t="s">
        <v>136</v>
      </c>
      <c r="D32" s="41" t="s">
        <v>178</v>
      </c>
      <c r="E32" s="42" t="s">
        <v>7</v>
      </c>
      <c r="F32" s="42" t="s">
        <v>110</v>
      </c>
      <c r="G32" s="42" t="s">
        <v>5</v>
      </c>
      <c r="H32" s="43" t="s">
        <v>175</v>
      </c>
      <c r="I32" s="93"/>
      <c r="J32" s="94"/>
      <c r="K32" s="95"/>
      <c r="L32" s="95"/>
    </row>
    <row r="33" spans="1:12" ht="60">
      <c r="A33" s="40">
        <v>25</v>
      </c>
      <c r="B33" s="40">
        <v>8101</v>
      </c>
      <c r="C33" s="41" t="s">
        <v>43</v>
      </c>
      <c r="D33" s="41" t="s">
        <v>41</v>
      </c>
      <c r="E33" s="42" t="s">
        <v>8</v>
      </c>
      <c r="F33" s="42" t="s">
        <v>108</v>
      </c>
      <c r="G33" s="42" t="s">
        <v>114</v>
      </c>
      <c r="H33" s="43" t="s">
        <v>105</v>
      </c>
      <c r="I33" s="49">
        <f>'Escalation Risk'!J37</f>
        <v>37.00114244999999</v>
      </c>
      <c r="J33" s="50">
        <f>'Escalation Risk'!J39</f>
        <v>266.16479999999996</v>
      </c>
      <c r="K33" s="95">
        <v>0</v>
      </c>
      <c r="L33" s="95">
        <v>0</v>
      </c>
    </row>
    <row r="34" spans="1:12" ht="60">
      <c r="A34" s="40">
        <v>26</v>
      </c>
      <c r="B34" s="52">
        <v>8101</v>
      </c>
      <c r="C34" s="53" t="s">
        <v>40</v>
      </c>
      <c r="D34" s="41" t="s">
        <v>41</v>
      </c>
      <c r="E34" s="42" t="s">
        <v>8</v>
      </c>
      <c r="F34" s="42" t="s">
        <v>110</v>
      </c>
      <c r="G34" s="42" t="s">
        <v>5</v>
      </c>
      <c r="H34" s="43" t="s">
        <v>42</v>
      </c>
      <c r="I34" s="100">
        <v>11</v>
      </c>
      <c r="J34" s="101">
        <v>81</v>
      </c>
      <c r="K34" s="95">
        <v>0</v>
      </c>
      <c r="L34" s="95">
        <v>0</v>
      </c>
    </row>
    <row r="35" spans="1:12" s="63" customFormat="1" ht="135">
      <c r="A35" s="40">
        <v>27</v>
      </c>
      <c r="B35" s="40">
        <v>8101</v>
      </c>
      <c r="C35" s="41" t="s">
        <v>216</v>
      </c>
      <c r="D35" s="41"/>
      <c r="E35" s="42" t="s">
        <v>9</v>
      </c>
      <c r="F35" s="42" t="s">
        <v>108</v>
      </c>
      <c r="G35" s="42" t="s">
        <v>114</v>
      </c>
      <c r="H35" s="43" t="s">
        <v>219</v>
      </c>
      <c r="I35" s="44">
        <v>-500</v>
      </c>
      <c r="J35" s="45">
        <v>500</v>
      </c>
      <c r="K35" s="46">
        <v>-0.5</v>
      </c>
      <c r="L35" s="46">
        <v>0.5</v>
      </c>
    </row>
    <row r="36" spans="1:12" s="63" customFormat="1" ht="135">
      <c r="A36" s="40">
        <v>28</v>
      </c>
      <c r="B36" s="42" t="s">
        <v>213</v>
      </c>
      <c r="C36" s="41" t="s">
        <v>179</v>
      </c>
      <c r="D36" s="41" t="s">
        <v>214</v>
      </c>
      <c r="E36" s="42" t="s">
        <v>7</v>
      </c>
      <c r="F36" s="42" t="s">
        <v>108</v>
      </c>
      <c r="G36" s="42" t="s">
        <v>5</v>
      </c>
      <c r="H36" s="43" t="s">
        <v>215</v>
      </c>
      <c r="I36" s="49">
        <v>0</v>
      </c>
      <c r="J36" s="50">
        <v>150</v>
      </c>
      <c r="K36" s="51">
        <v>0</v>
      </c>
      <c r="L36" s="51">
        <v>0.5</v>
      </c>
    </row>
    <row r="37" spans="1:12" s="63" customFormat="1" ht="120">
      <c r="A37" s="40">
        <v>29</v>
      </c>
      <c r="B37" s="40">
        <v>1352</v>
      </c>
      <c r="C37" s="41" t="s">
        <v>180</v>
      </c>
      <c r="D37" s="41" t="s">
        <v>220</v>
      </c>
      <c r="E37" s="42" t="s">
        <v>7</v>
      </c>
      <c r="F37" s="42" t="s">
        <v>108</v>
      </c>
      <c r="G37" s="42" t="s">
        <v>5</v>
      </c>
      <c r="H37" s="43" t="s">
        <v>221</v>
      </c>
      <c r="I37" s="44">
        <v>0</v>
      </c>
      <c r="J37" s="45">
        <v>300</v>
      </c>
      <c r="K37" s="51">
        <v>0</v>
      </c>
      <c r="L37" s="51">
        <v>0</v>
      </c>
    </row>
    <row r="38" spans="1:12" ht="45">
      <c r="A38" s="40">
        <v>30</v>
      </c>
      <c r="B38" s="40">
        <v>8101</v>
      </c>
      <c r="C38" s="41" t="s">
        <v>12</v>
      </c>
      <c r="D38" s="41"/>
      <c r="E38" s="42" t="s">
        <v>7</v>
      </c>
      <c r="F38" s="42" t="s">
        <v>109</v>
      </c>
      <c r="G38" s="42" t="s">
        <v>114</v>
      </c>
      <c r="H38" s="41" t="s">
        <v>226</v>
      </c>
      <c r="I38" s="44">
        <v>0</v>
      </c>
      <c r="J38" s="45">
        <v>0</v>
      </c>
      <c r="K38" s="46">
        <v>-2</v>
      </c>
      <c r="L38" s="46">
        <v>2</v>
      </c>
    </row>
    <row r="39" spans="1:12" ht="45">
      <c r="A39" s="40">
        <v>31</v>
      </c>
      <c r="B39" s="52">
        <v>8101</v>
      </c>
      <c r="C39" s="53" t="s">
        <v>218</v>
      </c>
      <c r="D39" s="41"/>
      <c r="E39" s="42" t="s">
        <v>7</v>
      </c>
      <c r="F39" s="42" t="s">
        <v>109</v>
      </c>
      <c r="G39" s="42" t="s">
        <v>114</v>
      </c>
      <c r="H39" s="43" t="s">
        <v>217</v>
      </c>
      <c r="I39" s="49">
        <f>-45000*0.02</f>
        <v>-900</v>
      </c>
      <c r="J39" s="50">
        <f>45000*0.02</f>
        <v>900</v>
      </c>
      <c r="K39" s="51">
        <v>-1</v>
      </c>
      <c r="L39" s="51">
        <v>1</v>
      </c>
    </row>
    <row r="40" spans="1:12" s="58" customFormat="1" ht="18">
      <c r="A40" s="55" t="s">
        <v>130</v>
      </c>
      <c r="B40" s="55"/>
      <c r="C40" s="56"/>
      <c r="D40" s="56"/>
      <c r="E40" s="57"/>
      <c r="F40" s="57"/>
      <c r="G40" s="57"/>
      <c r="H40" s="57"/>
      <c r="I40" s="57"/>
      <c r="J40" s="57"/>
      <c r="K40" s="57"/>
      <c r="L40" s="57"/>
    </row>
    <row r="41" spans="1:12" s="58" customFormat="1" ht="15">
      <c r="A41" s="57"/>
      <c r="B41" s="57"/>
      <c r="C41" s="56"/>
      <c r="D41" s="56"/>
      <c r="E41" s="57"/>
      <c r="F41" s="57"/>
      <c r="G41" s="57"/>
      <c r="H41" s="57"/>
      <c r="I41" s="57"/>
      <c r="J41" s="57"/>
      <c r="K41" s="57"/>
      <c r="L41" s="57"/>
    </row>
    <row r="42" spans="1:12" s="58" customFormat="1" ht="15">
      <c r="A42" s="57"/>
      <c r="B42" s="57"/>
      <c r="C42" s="56"/>
      <c r="D42" s="56"/>
      <c r="E42" s="57"/>
      <c r="F42" s="57"/>
      <c r="G42" s="57"/>
      <c r="H42" s="57"/>
      <c r="I42" s="57"/>
      <c r="J42" s="57"/>
      <c r="K42" s="57"/>
      <c r="L42" s="57"/>
    </row>
    <row r="43" spans="1:12" s="58" customFormat="1" ht="15">
      <c r="A43" s="57"/>
      <c r="B43" s="57"/>
      <c r="C43" s="56"/>
      <c r="D43" s="56"/>
      <c r="E43" s="59"/>
      <c r="F43" s="59"/>
      <c r="G43" s="57"/>
      <c r="H43" s="57"/>
      <c r="I43" s="57"/>
      <c r="J43" s="57"/>
      <c r="K43" s="57"/>
      <c r="L43" s="57"/>
    </row>
    <row r="44" spans="1:12" s="58" customFormat="1" ht="15">
      <c r="A44" s="57"/>
      <c r="B44" s="57"/>
      <c r="C44" s="56"/>
      <c r="D44" s="56"/>
      <c r="E44" s="57"/>
      <c r="F44" s="57"/>
      <c r="G44" s="57"/>
      <c r="H44" s="57"/>
      <c r="I44" s="57"/>
      <c r="J44" s="57"/>
      <c r="K44" s="57"/>
      <c r="L44" s="57"/>
    </row>
    <row r="45" spans="1:12" s="58" customFormat="1" ht="15">
      <c r="A45" s="57"/>
      <c r="B45" s="57"/>
      <c r="C45" s="56"/>
      <c r="D45" s="56"/>
      <c r="E45" s="57"/>
      <c r="F45" s="57"/>
      <c r="G45" s="57"/>
      <c r="H45" s="57"/>
      <c r="I45" s="57"/>
      <c r="J45" s="57"/>
      <c r="K45" s="57"/>
      <c r="L45" s="57"/>
    </row>
    <row r="46" spans="1:12" s="58" customFormat="1" ht="15">
      <c r="A46" s="57"/>
      <c r="B46" s="57"/>
      <c r="C46" s="56"/>
      <c r="D46" s="56"/>
      <c r="E46" s="57"/>
      <c r="F46" s="57"/>
      <c r="G46" s="57"/>
      <c r="H46" s="57"/>
      <c r="I46" s="57"/>
      <c r="J46" s="57"/>
      <c r="K46" s="57"/>
      <c r="L46" s="57"/>
    </row>
    <row r="47" spans="1:12" s="58" customFormat="1" ht="15">
      <c r="A47" s="57"/>
      <c r="B47" s="57"/>
      <c r="C47" s="56"/>
      <c r="D47" s="56"/>
      <c r="E47" s="57"/>
      <c r="F47" s="57"/>
      <c r="G47" s="57"/>
      <c r="H47" s="57"/>
      <c r="I47" s="57"/>
      <c r="J47" s="57"/>
      <c r="K47" s="57"/>
      <c r="L47" s="57"/>
    </row>
    <row r="48" spans="1:12" s="58" customFormat="1" ht="15">
      <c r="A48" s="57"/>
      <c r="B48" s="57"/>
      <c r="C48" s="56"/>
      <c r="D48" s="56"/>
      <c r="E48" s="57"/>
      <c r="F48" s="57"/>
      <c r="G48" s="57"/>
      <c r="H48" s="57"/>
      <c r="I48" s="57"/>
      <c r="J48" s="57"/>
      <c r="K48" s="57"/>
      <c r="L48" s="57"/>
    </row>
    <row r="49" spans="1:12" s="58" customFormat="1" ht="15">
      <c r="A49" s="57"/>
      <c r="B49" s="57"/>
      <c r="C49" s="56"/>
      <c r="D49" s="56"/>
      <c r="E49" s="57"/>
      <c r="F49" s="57"/>
      <c r="G49" s="57"/>
      <c r="H49" s="57"/>
      <c r="I49" s="57"/>
      <c r="J49" s="57"/>
      <c r="K49" s="57"/>
      <c r="L49" s="57"/>
    </row>
    <row r="50" spans="1:12" s="58" customFormat="1" ht="15">
      <c r="A50" s="57"/>
      <c r="B50" s="57"/>
      <c r="C50" s="56"/>
      <c r="D50" s="56"/>
      <c r="E50" s="57"/>
      <c r="F50" s="57"/>
      <c r="G50" s="57"/>
      <c r="H50" s="57"/>
      <c r="I50" s="57"/>
      <c r="J50" s="57"/>
      <c r="K50" s="57"/>
      <c r="L50" s="57"/>
    </row>
    <row r="51" spans="1:12" s="58" customFormat="1" ht="15">
      <c r="A51" s="57"/>
      <c r="B51" s="57"/>
      <c r="C51" s="56"/>
      <c r="D51" s="56"/>
      <c r="E51" s="57"/>
      <c r="F51" s="57"/>
      <c r="G51" s="57"/>
      <c r="H51" s="57"/>
      <c r="I51" s="57"/>
      <c r="J51" s="57"/>
      <c r="K51" s="57"/>
      <c r="L51" s="57"/>
    </row>
    <row r="52" spans="1:12" s="58" customFormat="1" ht="15">
      <c r="A52" s="57"/>
      <c r="B52" s="57"/>
      <c r="C52" s="56"/>
      <c r="D52" s="56"/>
      <c r="E52" s="57"/>
      <c r="F52" s="57"/>
      <c r="G52" s="57"/>
      <c r="H52" s="57"/>
      <c r="I52" s="57"/>
      <c r="J52" s="57"/>
      <c r="K52" s="57"/>
      <c r="L52" s="57"/>
    </row>
    <row r="53" spans="1:12" s="58" customFormat="1" ht="15">
      <c r="A53" s="57"/>
      <c r="B53" s="57"/>
      <c r="C53" s="56"/>
      <c r="D53" s="56"/>
      <c r="E53" s="57"/>
      <c r="F53" s="57"/>
      <c r="G53" s="57"/>
      <c r="H53" s="57"/>
      <c r="I53" s="57"/>
      <c r="J53" s="57"/>
      <c r="K53" s="57"/>
      <c r="L53" s="57"/>
    </row>
    <row r="54" spans="1:12" s="58" customFormat="1" ht="15">
      <c r="A54" s="57"/>
      <c r="B54" s="57"/>
      <c r="C54" s="56"/>
      <c r="D54" s="56"/>
      <c r="E54" s="57"/>
      <c r="F54" s="57"/>
      <c r="G54" s="57"/>
      <c r="H54" s="57"/>
      <c r="I54" s="57"/>
      <c r="J54" s="57"/>
      <c r="K54" s="57"/>
      <c r="L54" s="57"/>
    </row>
    <row r="55" spans="1:12" s="58" customFormat="1" ht="15">
      <c r="A55" s="57"/>
      <c r="B55" s="57"/>
      <c r="C55" s="56"/>
      <c r="D55" s="56"/>
      <c r="E55" s="57"/>
      <c r="F55" s="57"/>
      <c r="G55" s="57"/>
      <c r="H55" s="57"/>
      <c r="I55" s="57"/>
      <c r="J55" s="57"/>
      <c r="K55" s="57"/>
      <c r="L55" s="57"/>
    </row>
    <row r="56" spans="1:12" s="58" customFormat="1" ht="15">
      <c r="A56" s="57"/>
      <c r="B56" s="57"/>
      <c r="C56" s="56"/>
      <c r="D56" s="56"/>
      <c r="E56" s="57"/>
      <c r="F56" s="57"/>
      <c r="G56" s="57"/>
      <c r="H56" s="57"/>
      <c r="I56" s="57"/>
      <c r="J56" s="57"/>
      <c r="K56" s="57"/>
      <c r="L56" s="57"/>
    </row>
    <row r="57" spans="1:12" s="58" customFormat="1" ht="15">
      <c r="A57" s="57"/>
      <c r="B57" s="57"/>
      <c r="C57" s="56"/>
      <c r="D57" s="56"/>
      <c r="E57" s="57"/>
      <c r="F57" s="57"/>
      <c r="G57" s="57"/>
      <c r="H57" s="57"/>
      <c r="I57" s="57"/>
      <c r="J57" s="57"/>
      <c r="K57" s="57"/>
      <c r="L57" s="57"/>
    </row>
    <row r="58" spans="1:5" s="58" customFormat="1" ht="15">
      <c r="A58" s="57"/>
      <c r="B58" s="57"/>
      <c r="C58" s="56"/>
      <c r="D58" s="56"/>
      <c r="E58" s="57"/>
    </row>
  </sheetData>
  <mergeCells count="2">
    <mergeCell ref="I2:J2"/>
    <mergeCell ref="K2:L2"/>
  </mergeCells>
  <printOptions/>
  <pageMargins left="0.75" right="0.75" top="1" bottom="1" header="0.5" footer="0.5"/>
  <pageSetup fitToHeight="0" fitToWidth="1" horizontalDpi="600" verticalDpi="600" orientation="landscape" scale="76" r:id="rId2"/>
  <headerFooter alignWithMargins="0">
    <oddFooter>&amp;L&amp;F&amp;R&amp;P</oddFooter>
  </headerFooter>
  <colBreaks count="1" manualBreakCount="1">
    <brk id="7" max="2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6">
      <selection activeCell="N52" sqref="N52"/>
    </sheetView>
  </sheetViews>
  <sheetFormatPr defaultColWidth="9.140625" defaultRowHeight="12.75"/>
  <sheetData/>
  <printOptions/>
  <pageMargins left="0.75" right="0.75" top="1" bottom="1" header="0.5" footer="0.5"/>
  <pageSetup fitToHeight="1" fitToWidth="1" horizontalDpi="600" verticalDpi="600" orientation="portrait" scale="83" r:id="rId2"/>
  <drawing r:id="rId1"/>
</worksheet>
</file>

<file path=xl/worksheets/sheet4.xml><?xml version="1.0" encoding="utf-8"?>
<worksheet xmlns="http://schemas.openxmlformats.org/spreadsheetml/2006/main" xmlns:r="http://schemas.openxmlformats.org/officeDocument/2006/relationships">
  <sheetPr codeName="Sheet3"/>
  <dimension ref="A3:F21"/>
  <sheetViews>
    <sheetView workbookViewId="0" topLeftCell="A1">
      <selection activeCell="D30" sqref="D30"/>
    </sheetView>
  </sheetViews>
  <sheetFormatPr defaultColWidth="9.140625" defaultRowHeight="12.75"/>
  <cols>
    <col min="2" max="2" width="17.28125" style="0" customWidth="1"/>
    <col min="3" max="3" width="14.421875" style="0" customWidth="1"/>
    <col min="4" max="4" width="45.7109375" style="0" customWidth="1"/>
    <col min="5" max="5" width="25.8515625" style="0" customWidth="1"/>
  </cols>
  <sheetData>
    <row r="2" ht="13.5" thickBot="1"/>
    <row r="3" spans="2:4" ht="13.5" thickBot="1">
      <c r="B3" s="106" t="s">
        <v>13</v>
      </c>
      <c r="C3" s="107"/>
      <c r="D3" s="108" t="s">
        <v>14</v>
      </c>
    </row>
    <row r="4" spans="2:6" ht="13.5" thickBot="1">
      <c r="B4" s="3" t="s">
        <v>15</v>
      </c>
      <c r="C4" s="4" t="s">
        <v>16</v>
      </c>
      <c r="D4" s="109"/>
      <c r="F4" s="5" t="s">
        <v>17</v>
      </c>
    </row>
    <row r="5" spans="1:6" ht="39" thickBot="1">
      <c r="A5" t="s">
        <v>18</v>
      </c>
      <c r="B5" s="6" t="s">
        <v>19</v>
      </c>
      <c r="C5" s="7" t="s">
        <v>20</v>
      </c>
      <c r="D5" s="7" t="s">
        <v>21</v>
      </c>
      <c r="F5" s="2">
        <v>0.05</v>
      </c>
    </row>
    <row r="6" spans="1:6" ht="39" thickBot="1">
      <c r="A6" t="s">
        <v>7</v>
      </c>
      <c r="B6" s="6" t="s">
        <v>22</v>
      </c>
      <c r="C6" s="7" t="s">
        <v>23</v>
      </c>
      <c r="D6" s="7" t="s">
        <v>24</v>
      </c>
      <c r="F6" s="2">
        <v>0.25</v>
      </c>
    </row>
    <row r="7" spans="1:6" ht="51.75" thickBot="1">
      <c r="A7" t="s">
        <v>9</v>
      </c>
      <c r="B7" s="6" t="s">
        <v>25</v>
      </c>
      <c r="C7" s="7" t="s">
        <v>26</v>
      </c>
      <c r="D7" s="7" t="s">
        <v>27</v>
      </c>
      <c r="F7" s="2">
        <v>0.6</v>
      </c>
    </row>
    <row r="8" spans="1:6" ht="39" thickBot="1">
      <c r="A8" t="s">
        <v>8</v>
      </c>
      <c r="B8" s="6" t="s">
        <v>28</v>
      </c>
      <c r="C8" s="7" t="s">
        <v>29</v>
      </c>
      <c r="D8" s="7" t="s">
        <v>30</v>
      </c>
      <c r="F8" s="2">
        <v>0.9</v>
      </c>
    </row>
    <row r="9" ht="12.75">
      <c r="B9" s="1" t="s">
        <v>31</v>
      </c>
    </row>
    <row r="13" ht="12.75">
      <c r="A13" s="8" t="s">
        <v>32</v>
      </c>
    </row>
    <row r="14" ht="12.75">
      <c r="A14" t="s">
        <v>33</v>
      </c>
    </row>
    <row r="15" ht="12.75">
      <c r="A15" t="s">
        <v>34</v>
      </c>
    </row>
    <row r="16" ht="12.75">
      <c r="A16" t="s">
        <v>35</v>
      </c>
    </row>
    <row r="17" ht="12.75">
      <c r="A17" t="s">
        <v>36</v>
      </c>
    </row>
    <row r="19" ht="12.75">
      <c r="A19" t="s">
        <v>37</v>
      </c>
    </row>
    <row r="20" ht="12.75">
      <c r="A20" t="s">
        <v>38</v>
      </c>
    </row>
    <row r="21" ht="12.75">
      <c r="A21" t="s">
        <v>39</v>
      </c>
    </row>
  </sheetData>
  <mergeCells count="2">
    <mergeCell ref="B3:C3"/>
    <mergeCell ref="D3:D4"/>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E34" sqref="E34"/>
    </sheetView>
  </sheetViews>
  <sheetFormatPr defaultColWidth="9.140625" defaultRowHeight="12.75"/>
  <cols>
    <col min="1" max="1" width="5.00390625" style="0" bestFit="1" customWidth="1"/>
    <col min="2" max="2" width="19.7109375" style="0" bestFit="1" customWidth="1"/>
    <col min="3" max="3" width="5.421875" style="0" bestFit="1" customWidth="1"/>
    <col min="4" max="4" width="15.28125" style="0" bestFit="1" customWidth="1"/>
    <col min="5" max="5" width="14.8515625" style="0" bestFit="1" customWidth="1"/>
    <col min="6" max="6" width="16.57421875" style="0" bestFit="1" customWidth="1"/>
    <col min="7" max="7" width="14.8515625" style="0" bestFit="1" customWidth="1"/>
    <col min="8" max="8" width="9.421875" style="0" bestFit="1" customWidth="1"/>
  </cols>
  <sheetData>
    <row r="1" spans="4:8" ht="12.75">
      <c r="D1" s="2"/>
      <c r="E1" s="2"/>
      <c r="F1" s="2"/>
      <c r="G1" s="2"/>
      <c r="H1" s="2"/>
    </row>
    <row r="2" spans="1:8" ht="20.25">
      <c r="A2" s="64"/>
      <c r="B2" s="65"/>
      <c r="C2" s="65"/>
      <c r="D2" s="110" t="s">
        <v>131</v>
      </c>
      <c r="E2" s="111"/>
      <c r="F2" s="111"/>
      <c r="G2" s="111"/>
      <c r="H2" s="112"/>
    </row>
    <row r="3" spans="1:8" ht="20.25">
      <c r="A3" s="113" t="s">
        <v>132</v>
      </c>
      <c r="B3" s="66" t="s">
        <v>28</v>
      </c>
      <c r="C3" s="66" t="s">
        <v>8</v>
      </c>
      <c r="D3" s="67" t="s">
        <v>5</v>
      </c>
      <c r="E3" s="68" t="s">
        <v>114</v>
      </c>
      <c r="F3" s="69" t="s">
        <v>6</v>
      </c>
      <c r="G3" s="69" t="s">
        <v>6</v>
      </c>
      <c r="H3" s="70" t="s">
        <v>6</v>
      </c>
    </row>
    <row r="4" spans="1:8" ht="20.25">
      <c r="A4" s="114"/>
      <c r="B4" s="71" t="s">
        <v>25</v>
      </c>
      <c r="C4" s="71" t="s">
        <v>9</v>
      </c>
      <c r="D4" s="72" t="s">
        <v>5</v>
      </c>
      <c r="E4" s="73" t="s">
        <v>114</v>
      </c>
      <c r="F4" s="73" t="s">
        <v>114</v>
      </c>
      <c r="G4" s="74" t="s">
        <v>6</v>
      </c>
      <c r="H4" s="75" t="s">
        <v>6</v>
      </c>
    </row>
    <row r="5" spans="1:8" ht="20.25">
      <c r="A5" s="114"/>
      <c r="B5" s="71" t="s">
        <v>22</v>
      </c>
      <c r="C5" s="71" t="s">
        <v>7</v>
      </c>
      <c r="D5" s="72" t="s">
        <v>5</v>
      </c>
      <c r="E5" s="76" t="s">
        <v>5</v>
      </c>
      <c r="F5" s="73" t="s">
        <v>114</v>
      </c>
      <c r="G5" s="73" t="s">
        <v>114</v>
      </c>
      <c r="H5" s="75" t="s">
        <v>6</v>
      </c>
    </row>
    <row r="6" spans="1:8" ht="20.25">
      <c r="A6" s="114"/>
      <c r="B6" s="71" t="s">
        <v>19</v>
      </c>
      <c r="C6" s="71" t="s">
        <v>18</v>
      </c>
      <c r="D6" s="72" t="s">
        <v>5</v>
      </c>
      <c r="E6" s="76" t="s">
        <v>5</v>
      </c>
      <c r="F6" s="76" t="s">
        <v>5</v>
      </c>
      <c r="G6" s="73" t="s">
        <v>114</v>
      </c>
      <c r="H6" s="75" t="s">
        <v>6</v>
      </c>
    </row>
    <row r="7" spans="1:8" ht="20.25">
      <c r="A7" s="115"/>
      <c r="B7" s="77" t="s">
        <v>133</v>
      </c>
      <c r="C7" s="77" t="s">
        <v>120</v>
      </c>
      <c r="D7" s="78" t="s">
        <v>5</v>
      </c>
      <c r="E7" s="79" t="s">
        <v>5</v>
      </c>
      <c r="F7" s="79" t="s">
        <v>5</v>
      </c>
      <c r="G7" s="79" t="s">
        <v>5</v>
      </c>
      <c r="H7" s="80" t="s">
        <v>5</v>
      </c>
    </row>
    <row r="8" spans="1:8" ht="20.25">
      <c r="A8" s="81"/>
      <c r="B8" s="71"/>
      <c r="C8" s="71"/>
      <c r="D8" s="82" t="s">
        <v>110</v>
      </c>
      <c r="E8" s="83" t="s">
        <v>108</v>
      </c>
      <c r="F8" s="83" t="s">
        <v>109</v>
      </c>
      <c r="G8" s="83" t="s">
        <v>107</v>
      </c>
      <c r="H8" s="84" t="s">
        <v>134</v>
      </c>
    </row>
    <row r="9" spans="1:8" ht="20.25">
      <c r="A9" s="85"/>
      <c r="B9" s="86"/>
      <c r="C9" s="86"/>
      <c r="D9" s="116" t="s">
        <v>135</v>
      </c>
      <c r="E9" s="117"/>
      <c r="F9" s="117"/>
      <c r="G9" s="117"/>
      <c r="H9" s="118"/>
    </row>
    <row r="12" spans="1:8" ht="20.25">
      <c r="A12" s="64"/>
      <c r="B12" s="65"/>
      <c r="C12" s="65"/>
      <c r="D12" s="110" t="s">
        <v>131</v>
      </c>
      <c r="E12" s="111"/>
      <c r="F12" s="111"/>
      <c r="G12" s="111"/>
      <c r="H12" s="112"/>
    </row>
    <row r="13" spans="1:8" ht="20.25">
      <c r="A13" s="113" t="s">
        <v>132</v>
      </c>
      <c r="B13" s="66" t="s">
        <v>28</v>
      </c>
      <c r="C13" s="66" t="s">
        <v>8</v>
      </c>
      <c r="D13" s="67">
        <v>1</v>
      </c>
      <c r="E13" s="68">
        <v>1</v>
      </c>
      <c r="F13" s="69"/>
      <c r="G13" s="69"/>
      <c r="H13" s="70"/>
    </row>
    <row r="14" spans="1:8" ht="20.25">
      <c r="A14" s="114"/>
      <c r="B14" s="71" t="s">
        <v>25</v>
      </c>
      <c r="C14" s="71" t="s">
        <v>9</v>
      </c>
      <c r="D14" s="72"/>
      <c r="E14" s="73"/>
      <c r="F14" s="73"/>
      <c r="G14" s="74"/>
      <c r="H14" s="75"/>
    </row>
    <row r="15" spans="1:8" ht="20.25">
      <c r="A15" s="114"/>
      <c r="B15" s="71" t="s">
        <v>22</v>
      </c>
      <c r="C15" s="71" t="s">
        <v>7</v>
      </c>
      <c r="D15" s="72">
        <v>2</v>
      </c>
      <c r="E15" s="76">
        <v>2</v>
      </c>
      <c r="F15" s="73">
        <v>3</v>
      </c>
      <c r="G15" s="73">
        <v>2</v>
      </c>
      <c r="H15" s="75"/>
    </row>
    <row r="16" spans="1:8" ht="20.25">
      <c r="A16" s="114"/>
      <c r="B16" s="71" t="s">
        <v>19</v>
      </c>
      <c r="C16" s="71" t="s">
        <v>18</v>
      </c>
      <c r="D16" s="72">
        <v>3</v>
      </c>
      <c r="E16" s="76"/>
      <c r="F16" s="76">
        <v>1</v>
      </c>
      <c r="G16" s="73"/>
      <c r="H16" s="75"/>
    </row>
    <row r="17" spans="1:8" ht="20.25">
      <c r="A17" s="115"/>
      <c r="B17" s="77" t="s">
        <v>133</v>
      </c>
      <c r="C17" s="77" t="s">
        <v>120</v>
      </c>
      <c r="D17" s="78"/>
      <c r="E17" s="79"/>
      <c r="F17" s="79"/>
      <c r="G17" s="79"/>
      <c r="H17" s="80"/>
    </row>
    <row r="18" spans="1:8" ht="20.25">
      <c r="A18" s="81"/>
      <c r="B18" s="71"/>
      <c r="C18" s="71"/>
      <c r="D18" s="82" t="s">
        <v>110</v>
      </c>
      <c r="E18" s="83" t="s">
        <v>108</v>
      </c>
      <c r="F18" s="83" t="s">
        <v>109</v>
      </c>
      <c r="G18" s="83" t="s">
        <v>107</v>
      </c>
      <c r="H18" s="84" t="s">
        <v>134</v>
      </c>
    </row>
    <row r="19" spans="1:8" ht="20.25">
      <c r="A19" s="85"/>
      <c r="B19" s="86"/>
      <c r="C19" s="86"/>
      <c r="D19" s="116" t="s">
        <v>135</v>
      </c>
      <c r="E19" s="117"/>
      <c r="F19" s="117"/>
      <c r="G19" s="117"/>
      <c r="H19" s="118"/>
    </row>
  </sheetData>
  <mergeCells count="6">
    <mergeCell ref="D2:H2"/>
    <mergeCell ref="D12:H12"/>
    <mergeCell ref="A13:A17"/>
    <mergeCell ref="D19:H19"/>
    <mergeCell ref="A3:A7"/>
    <mergeCell ref="D9:H9"/>
  </mergeCells>
  <printOptions/>
  <pageMargins left="0.75" right="0.75" top="1" bottom="1" header="0.5" footer="0.5"/>
  <pageSetup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codeName="Sheet4"/>
  <dimension ref="A1:J39"/>
  <sheetViews>
    <sheetView workbookViewId="0" topLeftCell="A1">
      <selection activeCell="E26" sqref="E26"/>
    </sheetView>
  </sheetViews>
  <sheetFormatPr defaultColWidth="9.140625" defaultRowHeight="12.75"/>
  <cols>
    <col min="1" max="1" width="6.57421875" style="0" customWidth="1"/>
    <col min="2" max="2" width="53.28125" style="0" bestFit="1" customWidth="1"/>
    <col min="3" max="3" width="9.7109375" style="0" bestFit="1" customWidth="1"/>
    <col min="4" max="4" width="39.8515625" style="0" customWidth="1"/>
    <col min="5" max="9" width="9.8515625" style="0" bestFit="1" customWidth="1"/>
  </cols>
  <sheetData>
    <row r="1" ht="12.75">
      <c r="A1" s="8" t="s">
        <v>44</v>
      </c>
    </row>
    <row r="2" spans="1:5" ht="12.75">
      <c r="A2" t="s">
        <v>45</v>
      </c>
      <c r="E2" t="s">
        <v>46</v>
      </c>
    </row>
    <row r="3" spans="5:10" ht="12.75">
      <c r="E3" s="8" t="s">
        <v>47</v>
      </c>
      <c r="F3" s="8" t="s">
        <v>48</v>
      </c>
      <c r="G3" s="8" t="s">
        <v>49</v>
      </c>
      <c r="H3" s="8" t="s">
        <v>50</v>
      </c>
      <c r="I3" s="8" t="s">
        <v>51</v>
      </c>
      <c r="J3" s="8" t="s">
        <v>52</v>
      </c>
    </row>
    <row r="4" spans="1:10" ht="12.75">
      <c r="A4" t="s">
        <v>53</v>
      </c>
      <c r="E4" s="9"/>
      <c r="F4" s="9"/>
      <c r="G4" s="9"/>
      <c r="H4" s="9"/>
      <c r="I4" s="9"/>
      <c r="J4" s="9"/>
    </row>
    <row r="5" spans="2:10" ht="12.75">
      <c r="B5" t="s">
        <v>54</v>
      </c>
      <c r="C5" t="s">
        <v>55</v>
      </c>
      <c r="D5" t="s">
        <v>56</v>
      </c>
      <c r="E5" s="9"/>
      <c r="F5" s="9">
        <v>95.3</v>
      </c>
      <c r="G5" s="9"/>
      <c r="H5" s="9"/>
      <c r="I5" s="9"/>
      <c r="J5" s="9">
        <v>95.3</v>
      </c>
    </row>
    <row r="6" spans="2:10" ht="12.75">
      <c r="B6" t="s">
        <v>57</v>
      </c>
      <c r="C6" t="s">
        <v>58</v>
      </c>
      <c r="D6" t="s">
        <v>59</v>
      </c>
      <c r="E6" s="9"/>
      <c r="F6" s="9"/>
      <c r="G6" s="9">
        <v>33.7</v>
      </c>
      <c r="H6" s="9"/>
      <c r="I6" s="9"/>
      <c r="J6" s="9">
        <v>33.7</v>
      </c>
    </row>
    <row r="7" spans="2:10" ht="12.75">
      <c r="B7" t="s">
        <v>60</v>
      </c>
      <c r="C7" t="s">
        <v>61</v>
      </c>
      <c r="D7" t="s">
        <v>62</v>
      </c>
      <c r="E7" s="9"/>
      <c r="F7" s="9"/>
      <c r="G7" s="9">
        <v>64.7</v>
      </c>
      <c r="H7" s="9">
        <v>17.8</v>
      </c>
      <c r="I7" s="9"/>
      <c r="J7" s="9">
        <v>82.5</v>
      </c>
    </row>
    <row r="8" spans="2:10" ht="12.75">
      <c r="B8" t="s">
        <v>63</v>
      </c>
      <c r="C8" t="s">
        <v>64</v>
      </c>
      <c r="D8" t="s">
        <v>65</v>
      </c>
      <c r="E8" s="9"/>
      <c r="F8" s="9"/>
      <c r="G8" s="9">
        <v>10</v>
      </c>
      <c r="H8" s="9"/>
      <c r="I8" s="9"/>
      <c r="J8" s="9">
        <v>10</v>
      </c>
    </row>
    <row r="9" spans="2:10" ht="12.75">
      <c r="B9" t="s">
        <v>66</v>
      </c>
      <c r="C9" t="s">
        <v>67</v>
      </c>
      <c r="D9" t="s">
        <v>68</v>
      </c>
      <c r="E9" s="9"/>
      <c r="F9" s="9"/>
      <c r="G9" s="9">
        <v>45</v>
      </c>
      <c r="H9" s="9"/>
      <c r="I9" s="9"/>
      <c r="J9" s="9">
        <v>45</v>
      </c>
    </row>
    <row r="10" spans="2:10" ht="12.75">
      <c r="B10" t="s">
        <v>66</v>
      </c>
      <c r="C10" t="s">
        <v>69</v>
      </c>
      <c r="D10" t="s">
        <v>70</v>
      </c>
      <c r="E10" s="10"/>
      <c r="F10" s="10"/>
      <c r="G10" s="10">
        <v>140</v>
      </c>
      <c r="H10" s="10"/>
      <c r="I10" s="10"/>
      <c r="J10" s="10">
        <v>140</v>
      </c>
    </row>
    <row r="11" spans="5:10" ht="12.75">
      <c r="E11" s="11">
        <f aca="true" t="shared" si="0" ref="E11:J11">SUM(E4:E10)</f>
        <v>0</v>
      </c>
      <c r="F11" s="11">
        <f t="shared" si="0"/>
        <v>95.3</v>
      </c>
      <c r="G11" s="11">
        <f t="shared" si="0"/>
        <v>293.4</v>
      </c>
      <c r="H11" s="11">
        <f t="shared" si="0"/>
        <v>17.8</v>
      </c>
      <c r="I11" s="11">
        <f t="shared" si="0"/>
        <v>0</v>
      </c>
      <c r="J11" s="11">
        <f t="shared" si="0"/>
        <v>406.5</v>
      </c>
    </row>
    <row r="12" spans="1:10" ht="12.75">
      <c r="A12" t="s">
        <v>71</v>
      </c>
      <c r="E12" s="9"/>
      <c r="F12" s="9"/>
      <c r="G12" s="9"/>
      <c r="H12" s="9"/>
      <c r="I12" s="9"/>
      <c r="J12" s="9"/>
    </row>
    <row r="13" spans="2:10" ht="12.75">
      <c r="B13" t="s">
        <v>72</v>
      </c>
      <c r="C13" t="s">
        <v>73</v>
      </c>
      <c r="D13" t="s">
        <v>74</v>
      </c>
      <c r="E13" s="9"/>
      <c r="F13" s="9"/>
      <c r="G13" s="9">
        <v>58.5</v>
      </c>
      <c r="H13" s="9"/>
      <c r="I13" s="9"/>
      <c r="J13" s="9">
        <v>58.5</v>
      </c>
    </row>
    <row r="14" spans="2:10" ht="12.75">
      <c r="B14" t="s">
        <v>75</v>
      </c>
      <c r="C14" t="s">
        <v>76</v>
      </c>
      <c r="D14" t="s">
        <v>77</v>
      </c>
      <c r="E14" s="9">
        <v>30</v>
      </c>
      <c r="F14" s="9"/>
      <c r="G14" s="9"/>
      <c r="H14" s="9"/>
      <c r="I14" s="9"/>
      <c r="J14" s="9">
        <v>30</v>
      </c>
    </row>
    <row r="15" spans="2:10" ht="12.75">
      <c r="B15" t="s">
        <v>78</v>
      </c>
      <c r="C15" t="s">
        <v>79</v>
      </c>
      <c r="D15" t="s">
        <v>80</v>
      </c>
      <c r="E15" s="9">
        <v>77.6</v>
      </c>
      <c r="F15" s="9"/>
      <c r="G15" s="9"/>
      <c r="H15" s="9"/>
      <c r="I15" s="9"/>
      <c r="J15" s="9">
        <v>77.6</v>
      </c>
    </row>
    <row r="16" spans="2:10" ht="12.75">
      <c r="B16" t="s">
        <v>78</v>
      </c>
      <c r="C16" t="s">
        <v>81</v>
      </c>
      <c r="D16" t="s">
        <v>82</v>
      </c>
      <c r="E16" s="9">
        <v>57.1</v>
      </c>
      <c r="F16" s="9">
        <v>3.5</v>
      </c>
      <c r="G16" s="9"/>
      <c r="H16" s="9"/>
      <c r="I16" s="9"/>
      <c r="J16" s="9">
        <v>60.6</v>
      </c>
    </row>
    <row r="17" spans="2:10" ht="12.75">
      <c r="B17" t="s">
        <v>83</v>
      </c>
      <c r="C17" t="s">
        <v>84</v>
      </c>
      <c r="D17" t="s">
        <v>85</v>
      </c>
      <c r="E17" s="9"/>
      <c r="F17" s="9">
        <v>30</v>
      </c>
      <c r="G17" s="9"/>
      <c r="H17" s="9"/>
      <c r="I17" s="9"/>
      <c r="J17" s="9">
        <v>30</v>
      </c>
    </row>
    <row r="18" spans="2:10" ht="12.75">
      <c r="B18" t="s">
        <v>86</v>
      </c>
      <c r="C18" t="s">
        <v>87</v>
      </c>
      <c r="D18" t="s">
        <v>88</v>
      </c>
      <c r="E18" s="9"/>
      <c r="F18" s="9">
        <v>371.2</v>
      </c>
      <c r="G18" s="9">
        <v>88.4</v>
      </c>
      <c r="H18" s="9"/>
      <c r="I18" s="9"/>
      <c r="J18" s="9">
        <v>459.6</v>
      </c>
    </row>
    <row r="19" spans="2:10" ht="12.75">
      <c r="B19" t="s">
        <v>86</v>
      </c>
      <c r="C19" t="s">
        <v>89</v>
      </c>
      <c r="D19" t="s">
        <v>90</v>
      </c>
      <c r="E19" s="9"/>
      <c r="F19" s="9"/>
      <c r="G19" s="9">
        <v>480.1</v>
      </c>
      <c r="H19" s="9">
        <v>108.7</v>
      </c>
      <c r="I19" s="9"/>
      <c r="J19" s="9">
        <v>588.8</v>
      </c>
    </row>
    <row r="20" spans="2:10" ht="12.75">
      <c r="B20" t="s">
        <v>86</v>
      </c>
      <c r="C20" t="s">
        <v>91</v>
      </c>
      <c r="D20" t="s">
        <v>92</v>
      </c>
      <c r="E20" s="9"/>
      <c r="F20" s="9"/>
      <c r="G20" s="9">
        <v>83.6</v>
      </c>
      <c r="H20" s="9"/>
      <c r="I20" s="9"/>
      <c r="J20" s="9">
        <v>83.6</v>
      </c>
    </row>
    <row r="21" spans="2:10" ht="12.75">
      <c r="B21" t="s">
        <v>86</v>
      </c>
      <c r="C21" t="s">
        <v>93</v>
      </c>
      <c r="D21" t="s">
        <v>94</v>
      </c>
      <c r="E21" s="9"/>
      <c r="F21" s="9"/>
      <c r="G21" s="9">
        <v>84.8</v>
      </c>
      <c r="H21" s="9"/>
      <c r="I21" s="9"/>
      <c r="J21" s="9">
        <v>84.8</v>
      </c>
    </row>
    <row r="22" spans="2:10" ht="12.75">
      <c r="B22" t="s">
        <v>86</v>
      </c>
      <c r="C22" t="s">
        <v>95</v>
      </c>
      <c r="D22" t="s">
        <v>96</v>
      </c>
      <c r="E22" s="9"/>
      <c r="F22" s="9">
        <v>97.5</v>
      </c>
      <c r="G22" s="9"/>
      <c r="H22" s="9"/>
      <c r="I22" s="9"/>
      <c r="J22" s="9">
        <v>97.5</v>
      </c>
    </row>
    <row r="23" spans="2:10" ht="12.75">
      <c r="B23" t="s">
        <v>86</v>
      </c>
      <c r="C23" t="s">
        <v>97</v>
      </c>
      <c r="D23" t="s">
        <v>98</v>
      </c>
      <c r="E23" s="10"/>
      <c r="F23" s="10">
        <v>13.9</v>
      </c>
      <c r="G23" s="10"/>
      <c r="H23" s="10"/>
      <c r="I23" s="10"/>
      <c r="J23" s="10">
        <v>13.9</v>
      </c>
    </row>
    <row r="24" spans="5:10" ht="12.75">
      <c r="E24" s="11">
        <f aca="true" t="shared" si="1" ref="E24:J24">SUM(E13:E23)</f>
        <v>164.7</v>
      </c>
      <c r="F24" s="11">
        <f t="shared" si="1"/>
        <v>516.1</v>
      </c>
      <c r="G24" s="11">
        <f t="shared" si="1"/>
        <v>795.4</v>
      </c>
      <c r="H24" s="11">
        <f t="shared" si="1"/>
        <v>108.7</v>
      </c>
      <c r="I24" s="11">
        <f t="shared" si="1"/>
        <v>0</v>
      </c>
      <c r="J24" s="11">
        <f t="shared" si="1"/>
        <v>1584.8999999999999</v>
      </c>
    </row>
    <row r="25" spans="5:10" ht="12.75">
      <c r="E25" s="9"/>
      <c r="F25" s="9"/>
      <c r="G25" s="9"/>
      <c r="H25" s="9"/>
      <c r="I25" s="9"/>
      <c r="J25" s="9"/>
    </row>
    <row r="26" spans="5:10" ht="12.75">
      <c r="E26" s="9"/>
      <c r="F26" s="9"/>
      <c r="G26" s="9"/>
      <c r="H26" s="9"/>
      <c r="I26" s="9"/>
      <c r="J26" s="9"/>
    </row>
    <row r="27" spans="1:10" ht="12.75">
      <c r="A27" s="15" t="s">
        <v>99</v>
      </c>
      <c r="E27" s="9"/>
      <c r="F27" s="9"/>
      <c r="G27" s="9"/>
      <c r="H27" s="9"/>
      <c r="I27" s="9"/>
      <c r="J27" s="9"/>
    </row>
    <row r="28" spans="5:10" ht="12.75">
      <c r="E28" s="9"/>
      <c r="F28" s="9"/>
      <c r="G28" s="9"/>
      <c r="H28" s="9"/>
      <c r="I28" s="9"/>
      <c r="J28" s="9"/>
    </row>
    <row r="29" spans="2:10" ht="12.75">
      <c r="B29" t="s">
        <v>100</v>
      </c>
      <c r="E29" s="11">
        <f aca="true" t="shared" si="2" ref="E29:J29">+E11/2</f>
        <v>0</v>
      </c>
      <c r="F29" s="11">
        <f t="shared" si="2"/>
        <v>47.65</v>
      </c>
      <c r="G29" s="11">
        <f t="shared" si="2"/>
        <v>146.7</v>
      </c>
      <c r="H29" s="11">
        <f t="shared" si="2"/>
        <v>8.9</v>
      </c>
      <c r="I29" s="11">
        <f t="shared" si="2"/>
        <v>0</v>
      </c>
      <c r="J29" s="11">
        <f t="shared" si="2"/>
        <v>203.25</v>
      </c>
    </row>
    <row r="30" spans="2:10" ht="12.75">
      <c r="B30" t="s">
        <v>101</v>
      </c>
      <c r="C30" s="12">
        <v>0.03</v>
      </c>
      <c r="D30" t="s">
        <v>102</v>
      </c>
      <c r="E30" s="13">
        <v>0</v>
      </c>
      <c r="F30" s="13">
        <f>(1+$C$30)-1</f>
        <v>0.030000000000000027</v>
      </c>
      <c r="G30" s="13">
        <f>((1+C30)*(1+C30))-1</f>
        <v>0.060899999999999954</v>
      </c>
      <c r="H30" s="13">
        <f>((1+C30)*(1+C30)*(1+C30))-1</f>
        <v>0.092727</v>
      </c>
      <c r="I30" s="13">
        <f>((1+C30)*(1+C30)*(1+C30)*(1+C30))-1</f>
        <v>0.12550881000000014</v>
      </c>
      <c r="J30" s="13"/>
    </row>
    <row r="31" spans="3:10" ht="12.75">
      <c r="C31" s="12"/>
      <c r="E31" s="11">
        <f>E30*E$29</f>
        <v>0</v>
      </c>
      <c r="F31" s="11">
        <f>F30*F$29</f>
        <v>1.4295000000000013</v>
      </c>
      <c r="G31" s="11">
        <f>G30*G$29</f>
        <v>8.934029999999993</v>
      </c>
      <c r="H31" s="11">
        <f>H30*H$29</f>
        <v>0.8252703</v>
      </c>
      <c r="I31" s="11">
        <f>I30*I$29</f>
        <v>0</v>
      </c>
      <c r="J31" s="14">
        <f>SUM(E31:I31)</f>
        <v>11.188800299999993</v>
      </c>
    </row>
    <row r="32" spans="2:10" ht="12.75">
      <c r="B32" t="s">
        <v>103</v>
      </c>
      <c r="C32" s="12">
        <v>0.2</v>
      </c>
      <c r="D32" t="s">
        <v>102</v>
      </c>
      <c r="E32" s="13">
        <v>0</v>
      </c>
      <c r="F32" s="13">
        <f>(1+$C$32)-1</f>
        <v>0.19999999999999996</v>
      </c>
      <c r="G32" s="13">
        <f>((1+C32)*(1+C32))-1</f>
        <v>0.43999999999999995</v>
      </c>
      <c r="H32" s="13">
        <f>((1+C32)*(1+C32)*(1+C32))-1</f>
        <v>0.728</v>
      </c>
      <c r="I32" s="13">
        <f>((1+C32)*(1+C32)*(1+C32)*(1+C32))-1</f>
        <v>1.0735999999999999</v>
      </c>
      <c r="J32" s="13"/>
    </row>
    <row r="33" spans="5:10" ht="12.75">
      <c r="E33" s="11">
        <f>E32*E$29</f>
        <v>0</v>
      </c>
      <c r="F33" s="11">
        <f>F32*F$29</f>
        <v>9.529999999999998</v>
      </c>
      <c r="G33" s="11">
        <f>G32*G$29</f>
        <v>64.54799999999999</v>
      </c>
      <c r="H33" s="11">
        <f>H32*H$29</f>
        <v>6.4792000000000005</v>
      </c>
      <c r="I33" s="11">
        <f>I32*I$29</f>
        <v>0</v>
      </c>
      <c r="J33" s="14">
        <f>SUM(E33:I33)</f>
        <v>80.5572</v>
      </c>
    </row>
    <row r="34" spans="5:10" ht="12.75">
      <c r="E34" s="11"/>
      <c r="F34" s="11"/>
      <c r="G34" s="11"/>
      <c r="H34" s="11"/>
      <c r="I34" s="11"/>
      <c r="J34" s="11"/>
    </row>
    <row r="35" spans="2:10" ht="12.75">
      <c r="B35" t="s">
        <v>104</v>
      </c>
      <c r="E35" s="11">
        <f aca="true" t="shared" si="3" ref="E35:J35">+E24/2</f>
        <v>82.35</v>
      </c>
      <c r="F35" s="11">
        <f t="shared" si="3"/>
        <v>258.05</v>
      </c>
      <c r="G35" s="11">
        <f t="shared" si="3"/>
        <v>397.7</v>
      </c>
      <c r="H35" s="11">
        <f t="shared" si="3"/>
        <v>54.35</v>
      </c>
      <c r="I35" s="11">
        <f t="shared" si="3"/>
        <v>0</v>
      </c>
      <c r="J35" s="11">
        <f t="shared" si="3"/>
        <v>792.4499999999999</v>
      </c>
    </row>
    <row r="36" spans="2:10" ht="12.75">
      <c r="B36" t="s">
        <v>101</v>
      </c>
      <c r="C36" s="12">
        <v>0.03</v>
      </c>
      <c r="D36" t="s">
        <v>102</v>
      </c>
      <c r="E36" s="13">
        <v>0</v>
      </c>
      <c r="F36" s="13">
        <f>(1+$C$36)-1</f>
        <v>0.030000000000000027</v>
      </c>
      <c r="G36" s="13">
        <f>((1+C36)*(1+C36))-1</f>
        <v>0.060899999999999954</v>
      </c>
      <c r="H36" s="13">
        <f>((1+C36)*(1+C36)*(1+C36))-1</f>
        <v>0.092727</v>
      </c>
      <c r="I36" s="13">
        <f>((1+C36)*(1+C36)*(1+C36)*(1+C36))-1</f>
        <v>0.12550881000000014</v>
      </c>
      <c r="J36" s="13"/>
    </row>
    <row r="37" spans="3:10" ht="12.75">
      <c r="C37" s="12"/>
      <c r="E37" s="11">
        <f>E36*E$35</f>
        <v>0</v>
      </c>
      <c r="F37" s="11">
        <f>F36*F$35</f>
        <v>7.741500000000007</v>
      </c>
      <c r="G37" s="11">
        <f>G36*G$35</f>
        <v>24.21992999999998</v>
      </c>
      <c r="H37" s="11">
        <f>H36*H$35</f>
        <v>5.039712450000001</v>
      </c>
      <c r="I37" s="11">
        <f>I36*I$35</f>
        <v>0</v>
      </c>
      <c r="J37" s="14">
        <f>SUM(E37:I37)</f>
        <v>37.00114244999999</v>
      </c>
    </row>
    <row r="38" spans="2:10" ht="12.75">
      <c r="B38" t="s">
        <v>103</v>
      </c>
      <c r="C38" s="12">
        <v>0.2</v>
      </c>
      <c r="D38" t="s">
        <v>102</v>
      </c>
      <c r="E38" s="13">
        <v>0</v>
      </c>
      <c r="F38" s="13">
        <f>(1+$C$38)-1</f>
        <v>0.19999999999999996</v>
      </c>
      <c r="G38" s="13">
        <f>((1+C38)*(1+C38))-1</f>
        <v>0.43999999999999995</v>
      </c>
      <c r="H38" s="13">
        <f>((1+C38)*(1+C38)*(1+C38))-1</f>
        <v>0.728</v>
      </c>
      <c r="I38" s="13">
        <f>((1+C38)*(1+C38)*(1+C38)*(1+C38))-1</f>
        <v>1.0735999999999999</v>
      </c>
      <c r="J38" s="13"/>
    </row>
    <row r="39" spans="5:10" ht="12.75">
      <c r="E39" s="11">
        <f>E38*E$35</f>
        <v>0</v>
      </c>
      <c r="F39" s="11">
        <f>F38*F$35</f>
        <v>51.60999999999999</v>
      </c>
      <c r="G39" s="11">
        <f>G38*G$35</f>
        <v>174.98799999999997</v>
      </c>
      <c r="H39" s="11">
        <f>H38*H$35</f>
        <v>39.5668</v>
      </c>
      <c r="I39" s="11">
        <f>I38*I$35</f>
        <v>0</v>
      </c>
      <c r="J39" s="14">
        <f>SUM(E39:I39)</f>
        <v>266.16479999999996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Project Time &amp; Cost,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Gruber</dc:creator>
  <cp:keywords/>
  <dc:description/>
  <cp:lastModifiedBy>bsimmons</cp:lastModifiedBy>
  <cp:lastPrinted>2007-06-08T17:33:18Z</cp:lastPrinted>
  <dcterms:created xsi:type="dcterms:W3CDTF">2007-05-23T13:56:30Z</dcterms:created>
  <dcterms:modified xsi:type="dcterms:W3CDTF">2007-06-19T12:13:15Z</dcterms:modified>
  <cp:category/>
  <cp:version/>
  <cp:contentType/>
  <cp:contentStatus/>
</cp:coreProperties>
</file>