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<sst xmlns="http://schemas.openxmlformats.org/spreadsheetml/2006/main" count="60" uniqueCount="39">
  <si>
    <t>station 2</t>
  </si>
  <si>
    <t>station 3</t>
  </si>
  <si>
    <t>station 5</t>
  </si>
  <si>
    <t>station 6</t>
  </si>
  <si>
    <t>weeks</t>
  </si>
  <si>
    <t>days</t>
  </si>
  <si>
    <t>end date</t>
  </si>
  <si>
    <t>start date</t>
  </si>
  <si>
    <t>Station No.</t>
  </si>
  <si>
    <t xml:space="preserve">1st period </t>
  </si>
  <si>
    <t>2nd period</t>
  </si>
  <si>
    <t>3thd period</t>
  </si>
  <si>
    <t>ENGR</t>
  </si>
  <si>
    <t>Designer</t>
  </si>
  <si>
    <t>Total hrs</t>
  </si>
  <si>
    <t>Station 2</t>
  </si>
  <si>
    <t>Station 3</t>
  </si>
  <si>
    <t>Station 5</t>
  </si>
  <si>
    <t>Station 6</t>
  </si>
  <si>
    <t>FY2007</t>
  </si>
  <si>
    <t>FY2008</t>
  </si>
  <si>
    <t>FY2009</t>
  </si>
  <si>
    <t>FY2010</t>
  </si>
  <si>
    <t>FY2011</t>
  </si>
  <si>
    <t>Title III Support Travel</t>
  </si>
  <si>
    <t>60% Engr/Dsn</t>
  </si>
  <si>
    <t>40% Engr/Dsn</t>
  </si>
  <si>
    <t>20% Engr/Dsn</t>
  </si>
  <si>
    <t>Coverage</t>
  </si>
  <si>
    <t>50% Engr/Dsn</t>
  </si>
  <si>
    <t>30% Engr/Dsn</t>
  </si>
  <si>
    <t>10% Engr/Dsn</t>
  </si>
  <si>
    <t>80% Engr/Dsn</t>
  </si>
  <si>
    <t>Average</t>
  </si>
  <si>
    <t>Station 2 to 5  (FPA - Job 1802)</t>
  </si>
  <si>
    <t>Station 6 (Fnl Mach Assy - Job 7503)</t>
  </si>
  <si>
    <t>Total Hours</t>
  </si>
  <si>
    <t>Job 1802</t>
  </si>
  <si>
    <t>Job 7503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</si>
</sst>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9" fontId="0" fillId="2" borderId="0" xfId="0" applyNumberFormat="1" applyFill="1" applyAlignment="1">
      <alignment/>
    </xf>
    <xf numFmtId="0" fontId="0" fillId="3" borderId="0" xfId="0" applyFill="1" applyAlignment="1">
      <alignment/>
    </xf>
    <xf numFmtId="9" fontId="0" fillId="3" borderId="0" xfId="0" applyNumberFormat="1" applyFill="1" applyAlignment="1">
      <alignment/>
    </xf>
    <xf numFmtId="0" fontId="0" fillId="4" borderId="0" xfId="0" applyFill="1" applyAlignment="1">
      <alignment/>
    </xf>
    <xf numFmtId="9" fontId="0" fillId="4" borderId="0" xfId="0" applyNumberFormat="1" applyFill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5" borderId="0" xfId="0" applyNumberFormat="1" applyFill="1" applyBorder="1" applyAlignment="1">
      <alignment/>
    </xf>
    <xf numFmtId="164" fontId="0" fillId="5" borderId="5" xfId="0" applyNumberFormat="1" applyFill="1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6" borderId="0" xfId="0" applyFill="1" applyAlignment="1">
      <alignment/>
    </xf>
    <xf numFmtId="9" fontId="0" fillId="6" borderId="0" xfId="0" applyNumberFormat="1" applyFill="1" applyAlignment="1">
      <alignment/>
    </xf>
    <xf numFmtId="0" fontId="3" fillId="6" borderId="0" xfId="0" applyFont="1" applyFill="1" applyAlignment="1">
      <alignment horizontal="center"/>
    </xf>
    <xf numFmtId="17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17" fontId="0" fillId="3" borderId="0" xfId="0" applyNumberFormat="1" applyFill="1" applyAlignment="1">
      <alignment/>
    </xf>
    <xf numFmtId="2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17" fontId="0" fillId="4" borderId="0" xfId="0" applyNumberFormat="1" applyFill="1" applyAlignment="1">
      <alignment/>
    </xf>
    <xf numFmtId="2" fontId="0" fillId="4" borderId="0" xfId="0" applyNumberFormat="1" applyFill="1" applyAlignment="1">
      <alignment/>
    </xf>
    <xf numFmtId="1" fontId="0" fillId="4" borderId="0" xfId="0" applyNumberFormat="1" applyFill="1" applyAlignment="1">
      <alignment/>
    </xf>
    <xf numFmtId="17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1" fontId="0" fillId="6" borderId="0" xfId="0" applyNumberFormat="1" applyFill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" fontId="3" fillId="0" borderId="3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/>
    </xf>
    <xf numFmtId="1" fontId="3" fillId="0" borderId="6" xfId="0" applyNumberFormat="1" applyFont="1" applyBorder="1" applyAlignment="1">
      <alignment/>
    </xf>
    <xf numFmtId="164" fontId="0" fillId="5" borderId="7" xfId="0" applyNumberFormat="1" applyFill="1" applyBorder="1" applyAlignment="1">
      <alignment/>
    </xf>
    <xf numFmtId="164" fontId="0" fillId="5" borderId="8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15</xdr:row>
      <xdr:rowOff>152400</xdr:rowOff>
    </xdr:from>
    <xdr:to>
      <xdr:col>8</xdr:col>
      <xdr:colOff>447675</xdr:colOff>
      <xdr:row>18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0" y="2676525"/>
          <a:ext cx="30099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Assume each period is 1/3 of the number of weeks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workbookViewId="0" topLeftCell="A1">
      <selection activeCell="L4" sqref="L4"/>
    </sheetView>
  </sheetViews>
  <sheetFormatPr defaultColWidth="9.140625" defaultRowHeight="12.75"/>
  <cols>
    <col min="1" max="1" width="14.57421875" style="0" bestFit="1" customWidth="1"/>
    <col min="2" max="2" width="4.140625" style="0" customWidth="1"/>
    <col min="3" max="3" width="12.421875" style="0" bestFit="1" customWidth="1"/>
    <col min="4" max="4" width="2.28125" style="0" customWidth="1"/>
    <col min="5" max="5" width="11.8515625" style="0" bestFit="1" customWidth="1"/>
    <col min="6" max="6" width="2.28125" style="0" customWidth="1"/>
    <col min="7" max="7" width="7.00390625" style="0" bestFit="1" customWidth="1"/>
    <col min="8" max="8" width="2.421875" style="0" customWidth="1"/>
    <col min="9" max="9" width="9.57421875" style="0" customWidth="1"/>
    <col min="10" max="10" width="3.421875" style="0" customWidth="1"/>
    <col min="11" max="11" width="9.7109375" style="0" customWidth="1"/>
    <col min="12" max="12" width="14.28125" style="0" bestFit="1" customWidth="1"/>
    <col min="13" max="13" width="16.7109375" style="0" bestFit="1" customWidth="1"/>
    <col min="14" max="14" width="15.140625" style="0" bestFit="1" customWidth="1"/>
    <col min="21" max="21" width="21.421875" style="0" customWidth="1"/>
    <col min="22" max="22" width="12.00390625" style="0" customWidth="1"/>
  </cols>
  <sheetData>
    <row r="1" spans="1:18" ht="18">
      <c r="A1" s="2" t="s">
        <v>8</v>
      </c>
      <c r="B1" s="2"/>
      <c r="C1" s="2" t="s">
        <v>7</v>
      </c>
      <c r="D1" s="2"/>
      <c r="E1" s="2" t="s">
        <v>6</v>
      </c>
      <c r="F1" s="2"/>
      <c r="G1" s="2" t="s">
        <v>5</v>
      </c>
      <c r="H1" s="2"/>
      <c r="I1" s="2" t="s">
        <v>4</v>
      </c>
      <c r="J1" s="2"/>
      <c r="K1" s="2"/>
      <c r="L1" s="2" t="s">
        <v>9</v>
      </c>
      <c r="M1" s="2" t="s">
        <v>10</v>
      </c>
      <c r="N1" s="2" t="s">
        <v>11</v>
      </c>
      <c r="P1" s="2" t="str">
        <f>L18</f>
        <v>ENGR</v>
      </c>
      <c r="Q1" s="2" t="str">
        <f>L19</f>
        <v>Designer</v>
      </c>
      <c r="R1" s="2" t="s">
        <v>14</v>
      </c>
    </row>
    <row r="2" spans="1:18" ht="12.75">
      <c r="A2" s="3" t="s">
        <v>0</v>
      </c>
      <c r="B2" s="3"/>
      <c r="C2" s="27">
        <v>39356</v>
      </c>
      <c r="D2" s="3"/>
      <c r="E2" s="27">
        <v>39873</v>
      </c>
      <c r="F2" s="3"/>
      <c r="G2" s="28">
        <f>E2-C2</f>
        <v>517</v>
      </c>
      <c r="H2" s="28"/>
      <c r="I2" s="29">
        <f>G2/7</f>
        <v>73.85714285714286</v>
      </c>
      <c r="J2" s="29"/>
      <c r="K2" s="29">
        <f>I2*40</f>
        <v>2954.2857142857147</v>
      </c>
      <c r="L2" s="29">
        <f>(K2/3)*$M$11</f>
        <v>590.8571428571429</v>
      </c>
      <c r="M2" s="29">
        <f>(K2/3)*$M$13</f>
        <v>393.904761904762</v>
      </c>
      <c r="N2" s="29">
        <f>(K2/3)*$M$15</f>
        <v>196.952380952381</v>
      </c>
      <c r="O2" s="29">
        <f>SUM(L2:N2)</f>
        <v>1181.7142857142858</v>
      </c>
      <c r="P2" s="29">
        <f>O2*$M$18</f>
        <v>590.8571428571429</v>
      </c>
      <c r="Q2" s="29">
        <f>O2*$M$19</f>
        <v>590.8571428571429</v>
      </c>
      <c r="R2" s="29">
        <f>SUM(P2:Q2)</f>
        <v>1181.7142857142858</v>
      </c>
    </row>
    <row r="3" spans="9:17" ht="12.75">
      <c r="I3" s="1"/>
      <c r="J3" s="1"/>
      <c r="K3" s="1"/>
      <c r="L3" s="1"/>
      <c r="M3" s="1"/>
      <c r="N3" s="1"/>
      <c r="P3" s="1"/>
      <c r="Q3" s="1"/>
    </row>
    <row r="4" spans="1:18" ht="12.75">
      <c r="A4" s="5" t="s">
        <v>1</v>
      </c>
      <c r="B4" s="5"/>
      <c r="C4" s="30">
        <v>39479</v>
      </c>
      <c r="D4" s="5"/>
      <c r="E4" s="30">
        <v>39995</v>
      </c>
      <c r="F4" s="5"/>
      <c r="G4" s="31">
        <f>E4-C4</f>
        <v>516</v>
      </c>
      <c r="H4" s="31"/>
      <c r="I4" s="32">
        <f>G4/7</f>
        <v>73.71428571428571</v>
      </c>
      <c r="J4" s="32"/>
      <c r="K4" s="32">
        <f>I4*40</f>
        <v>2948.5714285714284</v>
      </c>
      <c r="L4" s="32">
        <f>(K4/3)*$M$23</f>
        <v>491.4285714285714</v>
      </c>
      <c r="M4" s="32">
        <f>(K4/3)*$M$25</f>
        <v>294.85714285714283</v>
      </c>
      <c r="N4" s="32">
        <f>(K4/3)*$M$27</f>
        <v>98.28571428571428</v>
      </c>
      <c r="O4" s="32">
        <f>SUM(L4:N4)</f>
        <v>884.5714285714284</v>
      </c>
      <c r="P4" s="32">
        <f>O4*$M$30</f>
        <v>442.2857142857142</v>
      </c>
      <c r="Q4" s="32">
        <f>O4*$M$31</f>
        <v>442.2857142857142</v>
      </c>
      <c r="R4" s="32">
        <f>SUM(P4:Q4)</f>
        <v>884.5714285714284</v>
      </c>
    </row>
    <row r="5" spans="9:22" ht="13.5" thickBot="1">
      <c r="I5" s="1"/>
      <c r="J5" s="1"/>
      <c r="K5" s="1"/>
      <c r="L5" s="1"/>
      <c r="M5" s="1"/>
      <c r="N5" s="1"/>
      <c r="P5" s="1"/>
      <c r="Q5" s="1"/>
      <c r="V5" s="20" t="s">
        <v>36</v>
      </c>
    </row>
    <row r="6" spans="1:22" ht="12.75">
      <c r="A6" s="7" t="s">
        <v>2</v>
      </c>
      <c r="B6" s="7"/>
      <c r="C6" s="33">
        <v>39539</v>
      </c>
      <c r="D6" s="7"/>
      <c r="E6" s="33">
        <v>40057</v>
      </c>
      <c r="F6" s="7"/>
      <c r="G6" s="34">
        <f>E6-C6</f>
        <v>518</v>
      </c>
      <c r="H6" s="34"/>
      <c r="I6" s="35">
        <f>G6/7</f>
        <v>74</v>
      </c>
      <c r="J6" s="35"/>
      <c r="K6" s="35">
        <f>I6*40</f>
        <v>2960</v>
      </c>
      <c r="L6" s="35">
        <f>(K6/3)*$M$35</f>
        <v>493.3333333333333</v>
      </c>
      <c r="M6" s="35">
        <f>(K6/3)*$M$37</f>
        <v>296</v>
      </c>
      <c r="N6" s="35">
        <f>(K6/3)*$M$39</f>
        <v>98.66666666666667</v>
      </c>
      <c r="O6" s="35">
        <f>SUM(L6:N6)</f>
        <v>887.9999999999999</v>
      </c>
      <c r="P6" s="35">
        <f>O6*$M$42</f>
        <v>443.99999999999994</v>
      </c>
      <c r="Q6" s="35">
        <f>O6*$M$43</f>
        <v>443.99999999999994</v>
      </c>
      <c r="R6" s="35">
        <f>SUM(P6:Q6)</f>
        <v>887.9999999999999</v>
      </c>
      <c r="T6" s="39" t="s">
        <v>34</v>
      </c>
      <c r="U6" s="40"/>
      <c r="V6" s="41">
        <f>R2+R4+R6</f>
        <v>2954.285714285714</v>
      </c>
    </row>
    <row r="7" spans="9:22" ht="12.75">
      <c r="I7" s="1"/>
      <c r="J7" s="1"/>
      <c r="K7" s="1"/>
      <c r="L7" s="1"/>
      <c r="M7" s="1"/>
      <c r="N7" s="1"/>
      <c r="P7" s="1"/>
      <c r="Q7" s="1"/>
      <c r="T7" s="42"/>
      <c r="U7" s="43"/>
      <c r="V7" s="44"/>
    </row>
    <row r="8" spans="1:22" ht="13.5" thickBot="1">
      <c r="A8" s="24" t="s">
        <v>3</v>
      </c>
      <c r="B8" s="24"/>
      <c r="C8" s="36">
        <v>39965</v>
      </c>
      <c r="D8" s="24"/>
      <c r="E8" s="36">
        <v>40452</v>
      </c>
      <c r="F8" s="24"/>
      <c r="G8" s="37">
        <f>E8-C8</f>
        <v>487</v>
      </c>
      <c r="H8" s="37"/>
      <c r="I8" s="38">
        <f>G8/7</f>
        <v>69.57142857142857</v>
      </c>
      <c r="J8" s="38"/>
      <c r="K8" s="38">
        <f>I8*40</f>
        <v>2782.8571428571427</v>
      </c>
      <c r="L8" s="38">
        <f>(K8/3)*$M$47</f>
        <v>742.0952380952381</v>
      </c>
      <c r="M8" s="38">
        <f>(K8/3)*$M$49</f>
        <v>556.5714285714286</v>
      </c>
      <c r="N8" s="38">
        <f>(K8/3)*$M$51</f>
        <v>371.04761904761904</v>
      </c>
      <c r="O8" s="38">
        <f>SUM(L8:N8)</f>
        <v>1669.7142857142856</v>
      </c>
      <c r="P8" s="38">
        <f>O8*$M$54</f>
        <v>1669.7142857142856</v>
      </c>
      <c r="Q8" s="38">
        <f>O8*$M$55</f>
        <v>834.8571428571428</v>
      </c>
      <c r="R8" s="38">
        <f>SUM(P8:Q8)</f>
        <v>2504.5714285714284</v>
      </c>
      <c r="T8" s="45" t="s">
        <v>35</v>
      </c>
      <c r="U8" s="46"/>
      <c r="V8" s="47">
        <f>R8</f>
        <v>2504.5714285714284</v>
      </c>
    </row>
    <row r="9" spans="16:17" ht="13.5" thickBot="1">
      <c r="P9" s="1"/>
      <c r="Q9" s="1"/>
    </row>
    <row r="10" spans="12:19" ht="12.75">
      <c r="L10" s="19" t="s">
        <v>15</v>
      </c>
      <c r="M10" s="3"/>
      <c r="N10" s="21" t="s">
        <v>28</v>
      </c>
      <c r="P10" s="9"/>
      <c r="Q10" s="10" t="s">
        <v>24</v>
      </c>
      <c r="R10" s="11"/>
      <c r="S10" s="12"/>
    </row>
    <row r="11" spans="7:19" ht="12.75">
      <c r="G11" s="1">
        <f>E6-C2</f>
        <v>701</v>
      </c>
      <c r="I11" s="1">
        <f>G11/7</f>
        <v>100.14285714285714</v>
      </c>
      <c r="K11" s="1">
        <f>I11*40</f>
        <v>4005.7142857142853</v>
      </c>
      <c r="L11" s="3" t="str">
        <f>L1</f>
        <v>1st period </v>
      </c>
      <c r="M11" s="4">
        <v>0.6</v>
      </c>
      <c r="N11" s="3" t="s">
        <v>25</v>
      </c>
      <c r="P11" s="42" t="s">
        <v>37</v>
      </c>
      <c r="Q11" s="43" t="s">
        <v>38</v>
      </c>
      <c r="R11" s="13"/>
      <c r="S11" s="14"/>
    </row>
    <row r="12" spans="12:19" ht="12.75">
      <c r="L12" s="3"/>
      <c r="M12" s="4"/>
      <c r="N12" s="3"/>
      <c r="P12" s="48">
        <f>1500*3</f>
        <v>4500</v>
      </c>
      <c r="Q12" s="17"/>
      <c r="R12" s="13" t="s">
        <v>19</v>
      </c>
      <c r="S12" s="14"/>
    </row>
    <row r="13" spans="12:19" ht="12.75">
      <c r="L13" s="3" t="str">
        <f>M1</f>
        <v>2nd period</v>
      </c>
      <c r="M13" s="4">
        <v>0.4</v>
      </c>
      <c r="N13" s="3" t="s">
        <v>26</v>
      </c>
      <c r="P13" s="48">
        <f>1500*6</f>
        <v>9000</v>
      </c>
      <c r="Q13" s="17"/>
      <c r="R13" s="13" t="s">
        <v>20</v>
      </c>
      <c r="S13" s="14"/>
    </row>
    <row r="14" spans="12:19" ht="12.75">
      <c r="L14" s="3"/>
      <c r="M14" s="4"/>
      <c r="N14" s="3"/>
      <c r="P14" s="48">
        <f>1500*3</f>
        <v>4500</v>
      </c>
      <c r="Q14" s="17">
        <f>1500*1</f>
        <v>1500</v>
      </c>
      <c r="R14" s="13" t="s">
        <v>21</v>
      </c>
      <c r="S14" s="14"/>
    </row>
    <row r="15" spans="12:19" ht="12.75">
      <c r="L15" s="3" t="str">
        <f>N1</f>
        <v>3thd period</v>
      </c>
      <c r="M15" s="4">
        <v>0.2</v>
      </c>
      <c r="N15" s="3" t="s">
        <v>27</v>
      </c>
      <c r="P15" s="48"/>
      <c r="Q15" s="17">
        <f>1500*4</f>
        <v>6000</v>
      </c>
      <c r="R15" s="13" t="s">
        <v>22</v>
      </c>
      <c r="S15" s="14"/>
    </row>
    <row r="16" spans="12:19" ht="13.5" thickBot="1">
      <c r="L16" s="3"/>
      <c r="M16" s="3"/>
      <c r="N16" s="3"/>
      <c r="P16" s="49"/>
      <c r="Q16" s="18">
        <f>1500*3</f>
        <v>4500</v>
      </c>
      <c r="R16" s="15" t="s">
        <v>23</v>
      </c>
      <c r="S16" s="16"/>
    </row>
    <row r="17" spans="12:14" ht="12.75">
      <c r="L17" s="3"/>
      <c r="M17" s="3"/>
      <c r="N17" s="3"/>
    </row>
    <row r="18" spans="12:14" ht="12.75">
      <c r="L18" s="3" t="s">
        <v>12</v>
      </c>
      <c r="M18" s="4">
        <v>0.5</v>
      </c>
      <c r="N18" s="3" t="s">
        <v>33</v>
      </c>
    </row>
    <row r="19" spans="12:14" ht="12.75">
      <c r="L19" s="3" t="s">
        <v>13</v>
      </c>
      <c r="M19" s="4">
        <v>0.5</v>
      </c>
      <c r="N19" s="3" t="s">
        <v>33</v>
      </c>
    </row>
    <row r="21" ht="12.75">
      <c r="E21">
        <f>(K2/3)*M11</f>
        <v>590.8571428571429</v>
      </c>
    </row>
    <row r="22" spans="12:14" ht="12.75">
      <c r="L22" s="5" t="s">
        <v>16</v>
      </c>
      <c r="M22" s="5"/>
      <c r="N22" s="22" t="s">
        <v>28</v>
      </c>
    </row>
    <row r="23" spans="12:14" ht="12.75">
      <c r="L23" s="5" t="str">
        <f>$L$11</f>
        <v>1st period </v>
      </c>
      <c r="M23" s="6">
        <v>0.5</v>
      </c>
      <c r="N23" s="5" t="s">
        <v>29</v>
      </c>
    </row>
    <row r="24" spans="12:14" ht="12.75">
      <c r="L24" s="5"/>
      <c r="M24" s="6"/>
      <c r="N24" s="5"/>
    </row>
    <row r="25" spans="12:14" ht="12.75">
      <c r="L25" s="5" t="str">
        <f>$L$13</f>
        <v>2nd period</v>
      </c>
      <c r="M25" s="6">
        <v>0.3</v>
      </c>
      <c r="N25" s="5" t="s">
        <v>30</v>
      </c>
    </row>
    <row r="26" spans="12:14" ht="12.75">
      <c r="L26" s="5"/>
      <c r="M26" s="6"/>
      <c r="N26" s="5"/>
    </row>
    <row r="27" spans="12:14" ht="12.75">
      <c r="L27" s="5" t="str">
        <f>$L$15</f>
        <v>3thd period</v>
      </c>
      <c r="M27" s="6">
        <v>0.1</v>
      </c>
      <c r="N27" s="5" t="s">
        <v>31</v>
      </c>
    </row>
    <row r="28" spans="12:14" ht="12.75">
      <c r="L28" s="5"/>
      <c r="M28" s="5"/>
      <c r="N28" s="5"/>
    </row>
    <row r="29" spans="12:14" ht="12.75">
      <c r="L29" s="5"/>
      <c r="M29" s="5"/>
      <c r="N29" s="5"/>
    </row>
    <row r="30" spans="12:14" ht="12.75">
      <c r="L30" s="5" t="s">
        <v>12</v>
      </c>
      <c r="M30" s="6">
        <v>0.5</v>
      </c>
      <c r="N30" s="5" t="s">
        <v>33</v>
      </c>
    </row>
    <row r="31" spans="12:14" ht="12.75">
      <c r="L31" s="5" t="s">
        <v>13</v>
      </c>
      <c r="M31" s="6">
        <v>0.5</v>
      </c>
      <c r="N31" s="5" t="s">
        <v>33</v>
      </c>
    </row>
    <row r="34" spans="12:14" ht="12.75">
      <c r="L34" s="7" t="s">
        <v>17</v>
      </c>
      <c r="M34" s="7"/>
      <c r="N34" s="23" t="s">
        <v>28</v>
      </c>
    </row>
    <row r="35" spans="12:14" ht="12.75">
      <c r="L35" s="7" t="str">
        <f>$L$11</f>
        <v>1st period </v>
      </c>
      <c r="M35" s="8">
        <v>0.5</v>
      </c>
      <c r="N35" s="7" t="s">
        <v>29</v>
      </c>
    </row>
    <row r="36" spans="12:14" ht="12.75">
      <c r="L36" s="7"/>
      <c r="M36" s="8"/>
      <c r="N36" s="7"/>
    </row>
    <row r="37" spans="12:14" ht="12.75">
      <c r="L37" s="7" t="str">
        <f>$L$13</f>
        <v>2nd period</v>
      </c>
      <c r="M37" s="8">
        <v>0.3</v>
      </c>
      <c r="N37" s="7" t="s">
        <v>30</v>
      </c>
    </row>
    <row r="38" spans="12:14" ht="12.75">
      <c r="L38" s="7"/>
      <c r="M38" s="8"/>
      <c r="N38" s="7"/>
    </row>
    <row r="39" spans="12:14" ht="12.75">
      <c r="L39" s="7" t="str">
        <f>$L$15</f>
        <v>3thd period</v>
      </c>
      <c r="M39" s="8">
        <v>0.1</v>
      </c>
      <c r="N39" s="7" t="s">
        <v>31</v>
      </c>
    </row>
    <row r="40" spans="12:14" ht="12.75">
      <c r="L40" s="7"/>
      <c r="M40" s="7"/>
      <c r="N40" s="7"/>
    </row>
    <row r="41" spans="12:14" ht="12.75">
      <c r="L41" s="7"/>
      <c r="M41" s="7"/>
      <c r="N41" s="7"/>
    </row>
    <row r="42" spans="12:14" ht="12.75">
      <c r="L42" s="7" t="s">
        <v>12</v>
      </c>
      <c r="M42" s="8">
        <v>0.5</v>
      </c>
      <c r="N42" s="7" t="s">
        <v>33</v>
      </c>
    </row>
    <row r="43" spans="12:14" ht="12.75">
      <c r="L43" s="7" t="s">
        <v>13</v>
      </c>
      <c r="M43" s="8">
        <v>0.5</v>
      </c>
      <c r="N43" s="7" t="s">
        <v>33</v>
      </c>
    </row>
    <row r="46" spans="12:14" ht="12.75">
      <c r="L46" s="24" t="s">
        <v>18</v>
      </c>
      <c r="M46" s="24"/>
      <c r="N46" s="26" t="s">
        <v>28</v>
      </c>
    </row>
    <row r="47" spans="12:14" ht="12.75">
      <c r="L47" s="24" t="str">
        <f>$L$11</f>
        <v>1st period </v>
      </c>
      <c r="M47" s="25">
        <v>0.8</v>
      </c>
      <c r="N47" s="24" t="s">
        <v>32</v>
      </c>
    </row>
    <row r="48" spans="12:14" ht="12.75">
      <c r="L48" s="24"/>
      <c r="M48" s="25"/>
      <c r="N48" s="24"/>
    </row>
    <row r="49" spans="12:14" ht="12.75">
      <c r="L49" s="24" t="str">
        <f>$L$13</f>
        <v>2nd period</v>
      </c>
      <c r="M49" s="25">
        <v>0.6</v>
      </c>
      <c r="N49" s="24" t="s">
        <v>25</v>
      </c>
    </row>
    <row r="50" spans="12:14" ht="12.75">
      <c r="L50" s="24"/>
      <c r="M50" s="25"/>
      <c r="N50" s="24"/>
    </row>
    <row r="51" spans="12:14" ht="12.75">
      <c r="L51" s="24" t="str">
        <f>$L$15</f>
        <v>3thd period</v>
      </c>
      <c r="M51" s="25">
        <v>0.4</v>
      </c>
      <c r="N51" s="24" t="s">
        <v>26</v>
      </c>
    </row>
    <row r="52" spans="12:14" ht="12.75">
      <c r="L52" s="24"/>
      <c r="M52" s="24"/>
      <c r="N52" s="24"/>
    </row>
    <row r="53" spans="12:14" ht="12.75">
      <c r="L53" s="24"/>
      <c r="M53" s="24"/>
      <c r="N53" s="24"/>
    </row>
    <row r="54" spans="12:14" ht="12.75">
      <c r="L54" s="24" t="s">
        <v>12</v>
      </c>
      <c r="M54" s="25">
        <v>1</v>
      </c>
      <c r="N54" s="24" t="s">
        <v>33</v>
      </c>
    </row>
    <row r="55" spans="12:14" ht="12.75">
      <c r="L55" s="24" t="s">
        <v>13</v>
      </c>
      <c r="M55" s="25">
        <v>0.5</v>
      </c>
      <c r="N55" s="24" t="s">
        <v>33</v>
      </c>
    </row>
  </sheetData>
  <printOptions/>
  <pageMargins left="0.75" right="0.75" top="1" bottom="1" header="0.5" footer="0.5"/>
  <pageSetup fitToHeight="1" fitToWidth="1" horizontalDpi="600" verticalDpi="600" orientation="landscape" scale="57" r:id="rId2"/>
  <headerFooter alignWithMargins="0">
    <oddHeader>&amp;C&amp;"Arial,Bold"&amp;14ORNL Title III Support for FPA and Final Machine Assembly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Cole</dc:creator>
  <cp:keywords/>
  <dc:description/>
  <cp:lastModifiedBy>bsimmons</cp:lastModifiedBy>
  <cp:lastPrinted>2007-06-08T13:01:57Z</cp:lastPrinted>
  <dcterms:created xsi:type="dcterms:W3CDTF">2007-06-07T19:56:42Z</dcterms:created>
  <dcterms:modified xsi:type="dcterms:W3CDTF">2007-06-08T17:50:35Z</dcterms:modified>
  <cp:category/>
  <cp:version/>
  <cp:contentType/>
  <cp:contentStatus/>
</cp:coreProperties>
</file>