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3136" windowHeight="12528" activeTab="0"/>
  </bookViews>
  <sheets>
    <sheet name="P3" sheetId="1" r:id="rId1"/>
  </sheets>
  <definedNames>
    <definedName name="_xlnm.Print_Area" localSheetId="0">'P3'!$C$4:$O$133</definedName>
    <definedName name="_xlnm.Print_Titles" localSheetId="0">'P3'!$1:$3</definedName>
  </definedNames>
  <calcPr fullCalcOnLoad="1"/>
</workbook>
</file>

<file path=xl/sharedStrings.xml><?xml version="1.0" encoding="utf-8"?>
<sst xmlns="http://schemas.openxmlformats.org/spreadsheetml/2006/main" count="204" uniqueCount="195">
  <si>
    <t>CC - Contingency</t>
  </si>
  <si>
    <t>Contingency-Project</t>
  </si>
  <si>
    <t>1201 - Vacuum Vessel  Prelim Dsn</t>
  </si>
  <si>
    <t>1202 - Vacuum Vessel R&amp;D</t>
  </si>
  <si>
    <t xml:space="preserve">1203 - Vacuum Vessel Final Dsn </t>
  </si>
  <si>
    <t>1204-VV Sys Procurements (non VVSA)</t>
  </si>
  <si>
    <t>1206 - VV Field Weld Joint R&amp;D</t>
  </si>
  <si>
    <t xml:space="preserve">1250 - Vacuum Vessel Fabrication  </t>
  </si>
  <si>
    <t>1301 - TF Design</t>
  </si>
  <si>
    <t>1302 - PF  Design</t>
  </si>
  <si>
    <t>1303 - Central Solenoid Support Design</t>
  </si>
  <si>
    <t xml:space="preserve">1350 - TF Coil Fabr Prep </t>
  </si>
  <si>
    <t>1351 - TF Coil Fabr Supplies</t>
  </si>
  <si>
    <t xml:space="preserve">1401 - Mod Coil  Prel.Dsn </t>
  </si>
  <si>
    <t xml:space="preserve">1402 - Mod.Coil Analyses     </t>
  </si>
  <si>
    <t>1404-MCWF R&amp;D &amp; 1st Prod Casting</t>
  </si>
  <si>
    <t>1405-Mod Coil Winding R&amp;D Prep</t>
  </si>
  <si>
    <t>1406 - Mod. Coil Winding Facility</t>
  </si>
  <si>
    <t>1407 -Mod Coil Winding Facility</t>
  </si>
  <si>
    <t xml:space="preserve">1408-Mod Coil Winding Supplies  </t>
  </si>
  <si>
    <t>1409 - Mod. Coil Test Stand</t>
  </si>
  <si>
    <t>1410 MC Twisted Racetrack Fabr</t>
  </si>
  <si>
    <t>1411-MCWF Fabrication S005242</t>
  </si>
  <si>
    <t>1412 - Complete Winding Facilities</t>
  </si>
  <si>
    <t xml:space="preserve">1413 - Mod Coil Fracture Analysis             </t>
  </si>
  <si>
    <t>1414 - Coil Testing</t>
  </si>
  <si>
    <t>1415 - Dimensional Control Testing</t>
  </si>
  <si>
    <t>1419 - Winding Facility Modification</t>
  </si>
  <si>
    <t>1451 - Mod Coil Winding  (incl 1459 punch list and unplanned work)</t>
  </si>
  <si>
    <t>1460 - 3rd Winding Fixture</t>
  </si>
  <si>
    <t>1501 - Structures  Design</t>
  </si>
  <si>
    <t xml:space="preserve">1550 - Structures Procurement     </t>
  </si>
  <si>
    <t>1601 - Coil Services</t>
  </si>
  <si>
    <t>1701-Cryostat design</t>
  </si>
  <si>
    <t xml:space="preserve">1801-Field Period Assy </t>
  </si>
  <si>
    <t xml:space="preserve">1802 - FP Assy Oversight Support </t>
  </si>
  <si>
    <t>1803- FP Assy Tooling/Constructability</t>
  </si>
  <si>
    <t>1804-FP Assy Measurement</t>
  </si>
  <si>
    <t xml:space="preserve">1805 - FP Assy Hardware &amp; Fixt Procurement     </t>
  </si>
  <si>
    <t>1806 - FP Assy Specs and Drawings</t>
  </si>
  <si>
    <t xml:space="preserve">1810 - Field Period Assembly      plus 1859 unplanned work </t>
  </si>
  <si>
    <t>1901 - Stellarator Core Mngt &amp; Integr</t>
  </si>
  <si>
    <t>2001-VPS Gas&amp; Cond Sys Oversight</t>
  </si>
  <si>
    <t>21 - Fueling Systems</t>
  </si>
  <si>
    <t>22 - Torus Vacuum Pumping Systems</t>
  </si>
  <si>
    <t>2501 - Neutral Beam Refurbishment</t>
  </si>
  <si>
    <t xml:space="preserve">3101 Magnetic Diagnostics                  </t>
  </si>
  <si>
    <t>36 - Edge and Divertor Diagnostics</t>
  </si>
  <si>
    <t>38 - Electron Beam (EB) Mapping</t>
  </si>
  <si>
    <t>3901 - Diagnostics sys Integration</t>
  </si>
  <si>
    <t xml:space="preserve">4101 - AC Power             </t>
  </si>
  <si>
    <t xml:space="preserve">4301 - DC Systems         </t>
  </si>
  <si>
    <t xml:space="preserve">4401 - Control &amp; Protection </t>
  </si>
  <si>
    <t>4501 - Power Sys Dsn &amp; Integr</t>
  </si>
  <si>
    <t xml:space="preserve">4601 - FCPC Bldg Mods     </t>
  </si>
  <si>
    <t>52 - Central Instrumentation &amp; Control</t>
  </si>
  <si>
    <t>54 - Facility Timing &amp; Synchronization</t>
  </si>
  <si>
    <t>5801 -Central I&amp;C Integr</t>
  </si>
  <si>
    <t xml:space="preserve">6163 - Facility Systems Support FY04       </t>
  </si>
  <si>
    <t>7101 - Shield Wall Modif</t>
  </si>
  <si>
    <t>7301 - Platform Design &amp;</t>
  </si>
  <si>
    <t>7401 - TC Prep &amp; Mach Assy Planning</t>
  </si>
  <si>
    <t>8101 - Project Management &amp; Control</t>
  </si>
  <si>
    <t>8102 - NCSX MIE Management ORNL</t>
  </si>
  <si>
    <t>8202 - Engr Mgmt &amp; Sys Eng Support</t>
  </si>
  <si>
    <t>8203 - Design Integration</t>
  </si>
  <si>
    <t xml:space="preserve">8204 - Systems Analysis         </t>
  </si>
  <si>
    <t>8205 - Dimensional Control Coord.</t>
  </si>
  <si>
    <t>8210 - Project Rebaseline Estimating</t>
  </si>
  <si>
    <t xml:space="preserve">8401 - Project Physics       </t>
  </si>
  <si>
    <t xml:space="preserve">8402 - Project Physics MIE ORNL     </t>
  </si>
  <si>
    <t>8998 - Allocations</t>
  </si>
  <si>
    <t>Job 1429 Interface R&amp;D/Test</t>
  </si>
  <si>
    <t>1403 modular coil winding form design</t>
  </si>
  <si>
    <t>Mod Coil  Design  1416 Coil Design, Job 1421 Interface design</t>
  </si>
  <si>
    <t xml:space="preserve">1204 - VV Sys Procurements (nonVVSA)-DUDEK </t>
  </si>
  <si>
    <t xml:space="preserve">1302 - PF  Design -KALISH                  </t>
  </si>
  <si>
    <t xml:space="preserve">1352 - PF Coil Procurement-KALISH          </t>
  </si>
  <si>
    <t xml:space="preserve">1353 - CS Structure Procurement-DAHLGREN   </t>
  </si>
  <si>
    <t>1354 - Trim Coil Design &amp;Procurement-KALISH</t>
  </si>
  <si>
    <t>1355 - WBS 13 I&amp;C Proc and Coil Assy-KALISH</t>
  </si>
  <si>
    <t xml:space="preserve">1361 - TF Fabrication-KALISH               </t>
  </si>
  <si>
    <t xml:space="preserve">1408 - MC Winding Supplies-CHRZANOWSKI     </t>
  </si>
  <si>
    <t xml:space="preserve">1411 - MCWF Fabr. S005242-HEITZENROEDER    </t>
  </si>
  <si>
    <t>1416 &amp;1421 - Mod Coil Interface Design-WILLIAMSON</t>
  </si>
  <si>
    <t xml:space="preserve">1429 - MC Interface R&amp;D-GETTELFINGER       </t>
  </si>
  <si>
    <t xml:space="preserve">1431 - Mod. Coil Interface Hardware-DUDEK  </t>
  </si>
  <si>
    <t xml:space="preserve">1451 - Mod Coil Winding-CHRZANOWSKI        </t>
  </si>
  <si>
    <t>1459 - Mod Coil Fabr.Punch List-CHRZANOWSKI</t>
  </si>
  <si>
    <t xml:space="preserve">1501 - Coil Structures  Design-DAHLGREN    </t>
  </si>
  <si>
    <t xml:space="preserve">1550 - Coil Struct. Procurement -DAHLGREN  </t>
  </si>
  <si>
    <t xml:space="preserve">1601 - Coil Services  Design-GORANSON      </t>
  </si>
  <si>
    <t xml:space="preserve">1701 - Cryostat Design-GETTLEFINGER        </t>
  </si>
  <si>
    <t xml:space="preserve">1702 - Base Support Struct Design-DAHLGREN </t>
  </si>
  <si>
    <t xml:space="preserve">1751 - Cryostat Procurement-GETTLEFINGER   </t>
  </si>
  <si>
    <t xml:space="preserve">1752 - Base Support Proc-DAHLGREN          </t>
  </si>
  <si>
    <t xml:space="preserve">1802 - FP Assy Oversight&amp;Support-VIOLA     </t>
  </si>
  <si>
    <t xml:space="preserve">1803 - FP Asy Tooling/Constrblty-BROWN     </t>
  </si>
  <si>
    <t>1806 - FP Assembly specs</t>
  </si>
  <si>
    <t>1810-Field Period Assy -Station 1 2 3  VIOLA</t>
  </si>
  <si>
    <t>1815 - Field Period Assy</t>
  </si>
  <si>
    <t xml:space="preserve">1901 - Stellarator Core Mngtt&amp;Integr-COLE  </t>
  </si>
  <si>
    <t xml:space="preserve">2101 - Fueling Systems-BLAMCHARD           </t>
  </si>
  <si>
    <t xml:space="preserve">2201 - Vacuum Pumping Systems-BLANCHARD    </t>
  </si>
  <si>
    <t xml:space="preserve">3101 - Magnetic Diagnostics-STRATTON       </t>
  </si>
  <si>
    <t xml:space="preserve">3601 - Edge Divertor Diagnostics-STRATTON  </t>
  </si>
  <si>
    <t xml:space="preserve">3801 - Electron Beam Mapping-STRATTON      </t>
  </si>
  <si>
    <t>3901 - Diagnostics sys Integration-STRATTON</t>
  </si>
  <si>
    <t xml:space="preserve">4101 - AC Power-RAMAKRISHNAN               </t>
  </si>
  <si>
    <t xml:space="preserve">4301 - DC Systems-RAMAKRISHNAN             </t>
  </si>
  <si>
    <t xml:space="preserve">4401 - Control &amp; Protection-RAMAKRISHNAN   </t>
  </si>
  <si>
    <t xml:space="preserve">4501 - Power Sys Dsn &amp; Integr-RAMAKRISHNAN </t>
  </si>
  <si>
    <t>5101 - Network and Fiber</t>
  </si>
  <si>
    <t xml:space="preserve">5201 - I&amp;C Systems-SICHTA                  </t>
  </si>
  <si>
    <t xml:space="preserve">5301 - Data Acquisition-SICHTA             </t>
  </si>
  <si>
    <t>5401 - Facility Timing &amp;</t>
  </si>
  <si>
    <t>5501 - Real Time Control</t>
  </si>
  <si>
    <t>5601 - Central Safety &amp;Interlock Sys-SICHTA</t>
  </si>
  <si>
    <t>5801 - Central I&amp;C Integr&amp; Oversight-SICHTA</t>
  </si>
  <si>
    <t xml:space="preserve">6101 - Water Systems-DUDEK                 </t>
  </si>
  <si>
    <t xml:space="preserve">6201 - Cryogenic Systems-DUDEK             </t>
  </si>
  <si>
    <t xml:space="preserve">6301 - Utility Systems-DUDEK               </t>
  </si>
  <si>
    <t xml:space="preserve">6401 - PFC/VV Htng/Cooling(bakeout)- DUDEK </t>
  </si>
  <si>
    <t xml:space="preserve">7401 - TC Prep &amp; Mach Assy Planning-PERRY  </t>
  </si>
  <si>
    <t xml:space="preserve">7501 - Construction Support Crew-PERRY     </t>
  </si>
  <si>
    <t xml:space="preserve">7503 - Machine Assembly (station 6)-PERRY  </t>
  </si>
  <si>
    <t xml:space="preserve">7601 - Tooling Design &amp; Fabrication-PERRY  </t>
  </si>
  <si>
    <t>8101 - Project Management &amp; Control-NEILSON</t>
  </si>
  <si>
    <t xml:space="preserve">8102 - NCSX MIE Management ORNL-LYON       </t>
  </si>
  <si>
    <t>8202 - Engr Mgmt &amp; Sys Eng Support-REIERSEN</t>
  </si>
  <si>
    <t xml:space="preserve">8203 - Design Integration-BROWN            </t>
  </si>
  <si>
    <t xml:space="preserve">8204 - Systems Analysis-BROOKS             </t>
  </si>
  <si>
    <t>8205 - Dimensional Control Coordin-REIERSEN</t>
  </si>
  <si>
    <t xml:space="preserve">8210 - FY07 Rebaseling tasks               </t>
  </si>
  <si>
    <t>8215 Plant Design</t>
  </si>
  <si>
    <t xml:space="preserve">8501 - Integrated Systems Testing-GENTILE  </t>
  </si>
  <si>
    <t xml:space="preserve">8998 - Allocations-STRYKOWSKY              </t>
  </si>
  <si>
    <t>12 - Vacuum Vessel Systems</t>
  </si>
  <si>
    <t>13 - Conventional Coils</t>
  </si>
  <si>
    <t>14 - Modular Coils</t>
  </si>
  <si>
    <t>15 - Coil Structures</t>
  </si>
  <si>
    <t>16 - Coil Services</t>
  </si>
  <si>
    <t>17 - Cryostat and Base Support Structure</t>
  </si>
  <si>
    <t>18 - Field Period Assembly</t>
  </si>
  <si>
    <t>19 - Stellarator Core Management and Integration</t>
  </si>
  <si>
    <t>25 Neutral Beam Refurbishment</t>
  </si>
  <si>
    <t>31 - Magnetic Diagnostics</t>
  </si>
  <si>
    <t>39 - Diagnostics Integration</t>
  </si>
  <si>
    <t>41 - AC Power</t>
  </si>
  <si>
    <t>43 - DC Systems</t>
  </si>
  <si>
    <t>44 - Control and protection Systems</t>
  </si>
  <si>
    <t>45 - Power System Design and Integration</t>
  </si>
  <si>
    <t>46 FCPC Bldg Mods</t>
  </si>
  <si>
    <t>51 - Network and Fiber Infrastructure</t>
  </si>
  <si>
    <t>53 - Data Acquisition &amp; Facility Computing</t>
  </si>
  <si>
    <t>55 - Real Time Plasma &amp; Power Supply Control Sys</t>
  </si>
  <si>
    <t>56 - Central Safety and Interlock Systems</t>
  </si>
  <si>
    <t>58 - Central I&amp;C management and Integration</t>
  </si>
  <si>
    <t>61 - Water Systems</t>
  </si>
  <si>
    <t>62 - Cryogenic Systems</t>
  </si>
  <si>
    <t>63 - Utility Systems</t>
  </si>
  <si>
    <t>64 - PFC/VV Heating &amp; Cooling (Bakeout)</t>
  </si>
  <si>
    <t>71 Shield Wall</t>
  </si>
  <si>
    <t>73 - Platform Design &amp; Fabrication</t>
  </si>
  <si>
    <t>74 - Machine Assembly Planning and Oversight</t>
  </si>
  <si>
    <t>75 - Test Cell and Basement Assembly Operations</t>
  </si>
  <si>
    <t>76 - Tooling Design &amp; Fabrication</t>
  </si>
  <si>
    <t>81 - Project Management and Control</t>
  </si>
  <si>
    <t>82 - Project Engineering</t>
  </si>
  <si>
    <t>84 Project Physics</t>
  </si>
  <si>
    <t>85 - Integrated Systems Testing</t>
  </si>
  <si>
    <t>ETC 5/1/07 THROUGH COMPLETION</t>
  </si>
  <si>
    <t>FY2007</t>
  </si>
  <si>
    <t>FY2008</t>
  </si>
  <si>
    <t>FY2009</t>
  </si>
  <si>
    <t>FY2010</t>
  </si>
  <si>
    <t>FY2011</t>
  </si>
  <si>
    <t>TOTAL</t>
  </si>
  <si>
    <t>ETC</t>
  </si>
  <si>
    <t>TOTAL EAC</t>
  </si>
  <si>
    <t>COST TO DATE 4/1/03 - 4/30/07</t>
  </si>
  <si>
    <t>NCSX EAC</t>
  </si>
  <si>
    <t>Subtotal</t>
  </si>
  <si>
    <t>SUB TOTAL WBS 1</t>
  </si>
  <si>
    <t>SUB TOTAL WBS 2</t>
  </si>
  <si>
    <t>SUB TOTAL WBS 3</t>
  </si>
  <si>
    <t>SUB TOTAL WBS 4</t>
  </si>
  <si>
    <t>SUB TOTAL WBS 5</t>
  </si>
  <si>
    <t>SUB TOTAL WBS 6</t>
  </si>
  <si>
    <t>SUB TOTAL WBS 7</t>
  </si>
  <si>
    <t>SUB TOTAL WBS 8</t>
  </si>
  <si>
    <t>WBS II</t>
  </si>
  <si>
    <t>JOB</t>
  </si>
  <si>
    <t>ecp31</t>
  </si>
  <si>
    <t>deltas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</si>
</sst>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.0"/>
    <numFmt numFmtId="167" formatCode="&quot;$&quot;#,##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0"/>
    </font>
    <font>
      <sz val="18"/>
      <name val="Arial"/>
      <family val="0"/>
    </font>
    <font>
      <b/>
      <sz val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2" borderId="0" xfId="0" applyNumberFormat="1" applyFont="1" applyFill="1" applyBorder="1" applyAlignment="1">
      <alignment horizontal="center" vertical="top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7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67" fontId="1" fillId="2" borderId="0" xfId="0" applyNumberFormat="1" applyFont="1" applyFill="1" applyBorder="1" applyAlignment="1">
      <alignment horizontal="center" vertical="top"/>
    </xf>
    <xf numFmtId="167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167" fontId="1" fillId="2" borderId="7" xfId="0" applyNumberFormat="1" applyFont="1" applyFill="1" applyBorder="1" applyAlignment="1">
      <alignment horizontal="center" vertical="top"/>
    </xf>
    <xf numFmtId="167" fontId="1" fillId="0" borderId="7" xfId="0" applyNumberFormat="1" applyFont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0" fillId="2" borderId="8" xfId="0" applyNumberFormat="1" applyFont="1" applyFill="1" applyBorder="1" applyAlignment="1">
      <alignment horizontal="center" vertical="top"/>
    </xf>
    <xf numFmtId="167" fontId="0" fillId="0" borderId="8" xfId="0" applyNumberFormat="1" applyFont="1" applyBorder="1" applyAlignment="1">
      <alignment horizontal="center"/>
    </xf>
    <xf numFmtId="167" fontId="0" fillId="2" borderId="0" xfId="15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167" fontId="4" fillId="2" borderId="0" xfId="0" applyNumberFormat="1" applyFont="1" applyFill="1" applyBorder="1" applyAlignment="1">
      <alignment horizontal="center" vertical="top"/>
    </xf>
    <xf numFmtId="167" fontId="0" fillId="2" borderId="7" xfId="0" applyNumberFormat="1" applyFont="1" applyFill="1" applyBorder="1" applyAlignment="1">
      <alignment horizontal="center" vertical="top"/>
    </xf>
    <xf numFmtId="167" fontId="0" fillId="0" borderId="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3" fillId="2" borderId="0" xfId="0" applyNumberFormat="1" applyFont="1" applyFill="1" applyBorder="1" applyAlignment="1">
      <alignment horizontal="center" vertical="top"/>
    </xf>
    <xf numFmtId="167" fontId="3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7" fontId="5" fillId="2" borderId="0" xfId="0" applyNumberFormat="1" applyFont="1" applyFill="1" applyAlignment="1">
      <alignment horizontal="center"/>
    </xf>
    <xf numFmtId="16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 vertical="top"/>
    </xf>
    <xf numFmtId="167" fontId="0" fillId="3" borderId="8" xfId="0" applyNumberFormat="1" applyFont="1" applyFill="1" applyBorder="1" applyAlignment="1">
      <alignment horizontal="center" vertical="top"/>
    </xf>
    <xf numFmtId="167" fontId="1" fillId="3" borderId="0" xfId="0" applyNumberFormat="1" applyFont="1" applyFill="1" applyBorder="1" applyAlignment="1">
      <alignment horizontal="center" vertical="top"/>
    </xf>
    <xf numFmtId="167" fontId="0" fillId="3" borderId="0" xfId="15" applyNumberFormat="1" applyFont="1" applyFill="1" applyBorder="1" applyAlignment="1">
      <alignment horizontal="center" vertical="top"/>
    </xf>
    <xf numFmtId="167" fontId="4" fillId="3" borderId="0" xfId="0" applyNumberFormat="1" applyFont="1" applyFill="1" applyBorder="1" applyAlignment="1">
      <alignment horizontal="center" vertical="top"/>
    </xf>
    <xf numFmtId="167" fontId="1" fillId="3" borderId="7" xfId="0" applyNumberFormat="1" applyFont="1" applyFill="1" applyBorder="1" applyAlignment="1">
      <alignment horizontal="center" vertical="top"/>
    </xf>
    <xf numFmtId="167" fontId="3" fillId="3" borderId="0" xfId="0" applyNumberFormat="1" applyFont="1" applyFill="1" applyBorder="1" applyAlignment="1">
      <alignment horizontal="center" vertical="top"/>
    </xf>
    <xf numFmtId="167" fontId="0" fillId="3" borderId="7" xfId="0" applyNumberFormat="1" applyFont="1" applyFill="1" applyBorder="1" applyAlignment="1">
      <alignment horizontal="center" vertical="top"/>
    </xf>
    <xf numFmtId="167" fontId="3" fillId="3" borderId="9" xfId="0" applyNumberFormat="1" applyFont="1" applyFill="1" applyBorder="1" applyAlignment="1">
      <alignment horizontal="center"/>
    </xf>
    <xf numFmtId="167" fontId="5" fillId="3" borderId="0" xfId="0" applyNumberFormat="1" applyFont="1" applyFill="1" applyAlignment="1">
      <alignment horizontal="center"/>
    </xf>
    <xf numFmtId="167" fontId="0" fillId="3" borderId="0" xfId="0" applyNumberFormat="1" applyFont="1" applyFill="1" applyAlignment="1">
      <alignment horizontal="center"/>
    </xf>
    <xf numFmtId="167" fontId="0" fillId="3" borderId="0" xfId="0" applyNumberFormat="1" applyFont="1" applyFill="1" applyBorder="1" applyAlignment="1">
      <alignment horizontal="center" vertical="top"/>
    </xf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167" fontId="0" fillId="4" borderId="0" xfId="0" applyNumberFormat="1" applyFill="1" applyAlignment="1">
      <alignment/>
    </xf>
    <xf numFmtId="167" fontId="0" fillId="5" borderId="0" xfId="0" applyNumberFormat="1" applyFill="1" applyAlignment="1">
      <alignment/>
    </xf>
    <xf numFmtId="0" fontId="0" fillId="5" borderId="0" xfId="0" applyFont="1" applyFill="1" applyAlignment="1">
      <alignment/>
    </xf>
    <xf numFmtId="167" fontId="0" fillId="6" borderId="0" xfId="0" applyNumberFormat="1" applyFill="1" applyAlignment="1">
      <alignment/>
    </xf>
    <xf numFmtId="0" fontId="0" fillId="6" borderId="0" xfId="0" applyFont="1" applyFill="1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tabSelected="1" zoomScale="85" zoomScaleNormal="85" workbookViewId="0" topLeftCell="A7">
      <selection activeCell="O3" sqref="O3"/>
    </sheetView>
  </sheetViews>
  <sheetFormatPr defaultColWidth="9.140625" defaultRowHeight="12.75"/>
  <cols>
    <col min="1" max="1" width="39.140625" style="11" bestFit="1" customWidth="1"/>
    <col min="2" max="2" width="5.57421875" style="11" bestFit="1" customWidth="1"/>
    <col min="3" max="3" width="40.00390625" style="11" customWidth="1"/>
    <col min="4" max="4" width="45.57421875" style="11" customWidth="1"/>
    <col min="5" max="5" width="14.00390625" style="23" customWidth="1"/>
    <col min="6" max="6" width="2.7109375" style="73" customWidth="1"/>
    <col min="7" max="11" width="11.8515625" style="24" customWidth="1"/>
    <col min="12" max="12" width="12.421875" style="24" customWidth="1"/>
    <col min="13" max="13" width="13.7109375" style="24" customWidth="1"/>
    <col min="14" max="15" width="14.140625" style="11" customWidth="1"/>
    <col min="16" max="16" width="27.421875" style="11" customWidth="1"/>
    <col min="17" max="16384" width="9.140625" style="11" customWidth="1"/>
  </cols>
  <sheetData>
    <row r="1" spans="3:13" ht="23.25" thickBot="1">
      <c r="C1" s="49" t="s">
        <v>181</v>
      </c>
      <c r="D1" s="50"/>
      <c r="E1" s="57"/>
      <c r="F1" s="57"/>
      <c r="G1" s="50"/>
      <c r="H1" s="50"/>
      <c r="I1" s="50"/>
      <c r="J1" s="50"/>
      <c r="K1" s="50"/>
      <c r="L1" s="50"/>
      <c r="M1" s="51"/>
    </row>
    <row r="2" spans="1:15" ht="39.75" thickBot="1">
      <c r="A2" s="5"/>
      <c r="B2" s="5"/>
      <c r="C2" s="54" t="s">
        <v>191</v>
      </c>
      <c r="D2" s="56" t="s">
        <v>192</v>
      </c>
      <c r="E2" s="52" t="s">
        <v>180</v>
      </c>
      <c r="F2" s="58"/>
      <c r="G2" s="6" t="s">
        <v>171</v>
      </c>
      <c r="H2" s="7"/>
      <c r="I2" s="7"/>
      <c r="J2" s="7"/>
      <c r="K2" s="8"/>
      <c r="L2" s="9" t="s">
        <v>177</v>
      </c>
      <c r="M2" s="10"/>
      <c r="N2" s="11" t="s">
        <v>193</v>
      </c>
      <c r="O2" s="11" t="s">
        <v>194</v>
      </c>
    </row>
    <row r="3" spans="3:13" ht="13.5" thickBot="1">
      <c r="C3" s="55"/>
      <c r="D3" s="55"/>
      <c r="E3" s="53"/>
      <c r="F3" s="59"/>
      <c r="G3" s="12" t="s">
        <v>172</v>
      </c>
      <c r="H3" s="12" t="s">
        <v>173</v>
      </c>
      <c r="I3" s="12" t="s">
        <v>174</v>
      </c>
      <c r="J3" s="12" t="s">
        <v>175</v>
      </c>
      <c r="K3" s="12" t="s">
        <v>176</v>
      </c>
      <c r="L3" s="13" t="s">
        <v>178</v>
      </c>
      <c r="M3" s="13" t="s">
        <v>179</v>
      </c>
    </row>
    <row r="4" spans="3:16" ht="15" customHeight="1">
      <c r="C4" s="2" t="s">
        <v>137</v>
      </c>
      <c r="D4" s="32" t="s">
        <v>2</v>
      </c>
      <c r="E4" s="4">
        <v>424.95</v>
      </c>
      <c r="F4" s="60"/>
      <c r="G4" s="33"/>
      <c r="H4" s="33"/>
      <c r="I4" s="33"/>
      <c r="J4" s="33"/>
      <c r="K4" s="33"/>
      <c r="L4" s="33">
        <f>SUM(G4:K4)</f>
        <v>0</v>
      </c>
      <c r="M4" s="33">
        <f>SUM(E4:K4)</f>
        <v>424.95</v>
      </c>
      <c r="N4">
        <v>424</v>
      </c>
      <c r="O4" s="3">
        <f>+M4-N4</f>
        <v>0.9499999999999886</v>
      </c>
      <c r="P4">
        <v>1201</v>
      </c>
    </row>
    <row r="5" spans="3:16" ht="15" customHeight="1">
      <c r="C5" s="2"/>
      <c r="D5" s="32" t="s">
        <v>3</v>
      </c>
      <c r="E5" s="4">
        <v>1770.9</v>
      </c>
      <c r="F5" s="60"/>
      <c r="G5" s="33"/>
      <c r="H5" s="33"/>
      <c r="I5" s="33"/>
      <c r="J5" s="33"/>
      <c r="K5" s="33"/>
      <c r="L5" s="33">
        <f aca="true" t="shared" si="0" ref="L5:L87">SUM(G5:K5)</f>
        <v>0</v>
      </c>
      <c r="M5" s="33">
        <f aca="true" t="shared" si="1" ref="M5:M87">SUM(E5:K5)</f>
        <v>1770.9</v>
      </c>
      <c r="N5">
        <v>1791</v>
      </c>
      <c r="O5" s="3">
        <f aca="true" t="shared" si="2" ref="O5:O67">+M5-N5</f>
        <v>-20.09999999999991</v>
      </c>
      <c r="P5">
        <v>1202</v>
      </c>
    </row>
    <row r="6" spans="3:16" ht="15" customHeight="1">
      <c r="C6" s="2"/>
      <c r="D6" s="32" t="s">
        <v>4</v>
      </c>
      <c r="E6" s="4">
        <v>1217.9</v>
      </c>
      <c r="F6" s="60"/>
      <c r="G6" s="33"/>
      <c r="H6" s="33"/>
      <c r="I6" s="33"/>
      <c r="J6" s="33"/>
      <c r="K6" s="33"/>
      <c r="L6" s="33">
        <f t="shared" si="0"/>
        <v>0</v>
      </c>
      <c r="M6" s="33">
        <f t="shared" si="1"/>
        <v>1217.9</v>
      </c>
      <c r="N6">
        <v>944</v>
      </c>
      <c r="O6" s="3">
        <f t="shared" si="2"/>
        <v>273.9000000000001</v>
      </c>
      <c r="P6">
        <v>1203</v>
      </c>
    </row>
    <row r="7" spans="1:16" ht="15" customHeight="1">
      <c r="A7" s="14" t="s">
        <v>5</v>
      </c>
      <c r="C7" s="2"/>
      <c r="D7" s="2" t="s">
        <v>75</v>
      </c>
      <c r="E7" s="4">
        <v>535.9</v>
      </c>
      <c r="F7" s="60"/>
      <c r="G7" s="33">
        <v>102.4</v>
      </c>
      <c r="H7" s="33">
        <v>32.7</v>
      </c>
      <c r="I7" s="33"/>
      <c r="J7" s="33">
        <v>278.2</v>
      </c>
      <c r="K7" s="33"/>
      <c r="L7" s="33">
        <f t="shared" si="0"/>
        <v>413.3</v>
      </c>
      <c r="M7" s="33">
        <f t="shared" si="1"/>
        <v>949.2</v>
      </c>
      <c r="N7">
        <v>557</v>
      </c>
      <c r="O7" s="3">
        <f t="shared" si="2"/>
        <v>392.20000000000005</v>
      </c>
      <c r="P7">
        <v>1204</v>
      </c>
    </row>
    <row r="8" spans="3:16" ht="15" customHeight="1">
      <c r="C8" s="2"/>
      <c r="D8" s="32" t="s">
        <v>6</v>
      </c>
      <c r="E8" s="4">
        <v>15.954</v>
      </c>
      <c r="F8" s="60"/>
      <c r="G8" s="33"/>
      <c r="H8" s="33"/>
      <c r="I8" s="33"/>
      <c r="J8" s="33"/>
      <c r="K8" s="33"/>
      <c r="L8" s="33">
        <f t="shared" si="0"/>
        <v>0</v>
      </c>
      <c r="M8" s="33">
        <f t="shared" si="1"/>
        <v>15.954</v>
      </c>
      <c r="N8">
        <v>74</v>
      </c>
      <c r="O8" s="3">
        <f t="shared" si="2"/>
        <v>-58.046</v>
      </c>
      <c r="P8">
        <v>1206</v>
      </c>
    </row>
    <row r="9" spans="3:16" ht="15" customHeight="1">
      <c r="C9" s="2"/>
      <c r="D9" s="32" t="s">
        <v>7</v>
      </c>
      <c r="E9" s="35">
        <v>5788.9</v>
      </c>
      <c r="F9" s="61"/>
      <c r="G9" s="36"/>
      <c r="H9" s="36"/>
      <c r="I9" s="36"/>
      <c r="J9" s="36"/>
      <c r="K9" s="36"/>
      <c r="L9" s="36">
        <f t="shared" si="0"/>
        <v>0</v>
      </c>
      <c r="M9" s="36">
        <f t="shared" si="1"/>
        <v>5788.9</v>
      </c>
      <c r="N9">
        <v>5741</v>
      </c>
      <c r="O9" s="3">
        <f t="shared" si="2"/>
        <v>47.899999999999636</v>
      </c>
      <c r="P9">
        <v>1250</v>
      </c>
    </row>
    <row r="10" spans="3:16" ht="15" customHeight="1">
      <c r="C10" s="2"/>
      <c r="D10" s="29" t="s">
        <v>182</v>
      </c>
      <c r="E10" s="27">
        <f>SUM(E4:E9)</f>
        <v>9754.504</v>
      </c>
      <c r="F10" s="62"/>
      <c r="G10" s="27">
        <f aca="true" t="shared" si="3" ref="G10:O10">SUM(G4:G9)</f>
        <v>102.4</v>
      </c>
      <c r="H10" s="27">
        <f t="shared" si="3"/>
        <v>32.7</v>
      </c>
      <c r="I10" s="27">
        <f t="shared" si="3"/>
        <v>0</v>
      </c>
      <c r="J10" s="27">
        <f t="shared" si="3"/>
        <v>278.2</v>
      </c>
      <c r="K10" s="27">
        <f t="shared" si="3"/>
        <v>0</v>
      </c>
      <c r="L10" s="27">
        <f t="shared" si="3"/>
        <v>413.3</v>
      </c>
      <c r="M10" s="27">
        <f t="shared" si="3"/>
        <v>10167.804</v>
      </c>
      <c r="N10" s="27">
        <f t="shared" si="3"/>
        <v>9531</v>
      </c>
      <c r="O10" s="27">
        <f t="shared" si="3"/>
        <v>636.8039999999999</v>
      </c>
      <c r="P10"/>
    </row>
    <row r="11" spans="3:16" ht="15" customHeight="1">
      <c r="C11" s="2"/>
      <c r="D11" s="32"/>
      <c r="E11" s="4"/>
      <c r="F11" s="60"/>
      <c r="G11" s="33"/>
      <c r="H11" s="33"/>
      <c r="I11" s="33"/>
      <c r="J11" s="33"/>
      <c r="K11" s="33"/>
      <c r="L11" s="33"/>
      <c r="M11" s="33"/>
      <c r="N11" s="27"/>
      <c r="O11" s="3">
        <f t="shared" si="2"/>
        <v>0</v>
      </c>
      <c r="P11"/>
    </row>
    <row r="12" spans="3:16" ht="15" customHeight="1">
      <c r="C12" s="2" t="s">
        <v>138</v>
      </c>
      <c r="D12" s="32" t="s">
        <v>8</v>
      </c>
      <c r="E12" s="4">
        <v>970.9</v>
      </c>
      <c r="F12" s="60"/>
      <c r="G12" s="33"/>
      <c r="H12" s="33"/>
      <c r="I12" s="33"/>
      <c r="J12" s="33"/>
      <c r="K12" s="33"/>
      <c r="L12" s="33">
        <f t="shared" si="0"/>
        <v>0</v>
      </c>
      <c r="M12" s="33">
        <f t="shared" si="1"/>
        <v>970.9</v>
      </c>
      <c r="N12">
        <v>837</v>
      </c>
      <c r="O12" s="3">
        <f t="shared" si="2"/>
        <v>133.89999999999998</v>
      </c>
      <c r="P12">
        <v>1301</v>
      </c>
    </row>
    <row r="13" spans="1:16" ht="15" customHeight="1">
      <c r="A13" s="14" t="s">
        <v>9</v>
      </c>
      <c r="C13" s="2"/>
      <c r="D13" s="2" t="s">
        <v>76</v>
      </c>
      <c r="E13" s="4">
        <v>19.338</v>
      </c>
      <c r="F13" s="60"/>
      <c r="G13" s="33">
        <v>95.7</v>
      </c>
      <c r="H13" s="33">
        <v>162.7</v>
      </c>
      <c r="I13" s="33"/>
      <c r="J13" s="33"/>
      <c r="K13" s="33"/>
      <c r="L13" s="33">
        <f t="shared" si="0"/>
        <v>258.4</v>
      </c>
      <c r="M13" s="33">
        <f t="shared" si="1"/>
        <v>277.738</v>
      </c>
      <c r="N13">
        <v>253</v>
      </c>
      <c r="O13" s="3">
        <f t="shared" si="2"/>
        <v>24.738</v>
      </c>
      <c r="P13">
        <v>1302</v>
      </c>
    </row>
    <row r="14" spans="3:15" ht="15" customHeight="1">
      <c r="C14" s="2"/>
      <c r="D14" s="32" t="s">
        <v>10</v>
      </c>
      <c r="E14" s="4">
        <v>154.9</v>
      </c>
      <c r="F14" s="60"/>
      <c r="G14" s="33"/>
      <c r="H14" s="33"/>
      <c r="I14" s="33"/>
      <c r="J14" s="33"/>
      <c r="K14" s="33"/>
      <c r="L14" s="33">
        <f t="shared" si="0"/>
        <v>0</v>
      </c>
      <c r="M14" s="33">
        <f t="shared" si="1"/>
        <v>154.9</v>
      </c>
      <c r="O14" s="3">
        <f t="shared" si="2"/>
        <v>154.9</v>
      </c>
    </row>
    <row r="15" spans="3:16" ht="15" customHeight="1">
      <c r="C15" s="2"/>
      <c r="D15" s="32" t="s">
        <v>11</v>
      </c>
      <c r="E15" s="4">
        <v>535.99</v>
      </c>
      <c r="F15" s="60"/>
      <c r="G15" s="33"/>
      <c r="H15" s="33"/>
      <c r="I15" s="33"/>
      <c r="J15" s="33"/>
      <c r="K15" s="33"/>
      <c r="L15" s="33">
        <f t="shared" si="0"/>
        <v>0</v>
      </c>
      <c r="M15" s="33">
        <f t="shared" si="1"/>
        <v>535.99</v>
      </c>
      <c r="N15">
        <v>400</v>
      </c>
      <c r="O15" s="3">
        <f t="shared" si="2"/>
        <v>135.99</v>
      </c>
      <c r="P15">
        <v>1350</v>
      </c>
    </row>
    <row r="16" spans="3:16" ht="15" customHeight="1">
      <c r="C16" s="2"/>
      <c r="D16" s="32" t="s">
        <v>12</v>
      </c>
      <c r="E16" s="4">
        <v>482.959</v>
      </c>
      <c r="F16" s="60"/>
      <c r="G16" s="33"/>
      <c r="H16" s="33"/>
      <c r="I16" s="33"/>
      <c r="J16" s="33"/>
      <c r="K16" s="33"/>
      <c r="L16" s="33">
        <f t="shared" si="0"/>
        <v>0</v>
      </c>
      <c r="M16" s="33">
        <f t="shared" si="1"/>
        <v>482.959</v>
      </c>
      <c r="N16">
        <v>1318</v>
      </c>
      <c r="O16" s="3">
        <f t="shared" si="2"/>
        <v>-835.0409999999999</v>
      </c>
      <c r="P16">
        <v>1351</v>
      </c>
    </row>
    <row r="17" spans="1:16" ht="15" customHeight="1">
      <c r="A17" s="14"/>
      <c r="C17" s="2"/>
      <c r="D17" s="2" t="s">
        <v>77</v>
      </c>
      <c r="E17" s="4"/>
      <c r="F17" s="60"/>
      <c r="G17" s="33"/>
      <c r="H17" s="33">
        <v>386.8</v>
      </c>
      <c r="I17" s="33">
        <v>1191.6</v>
      </c>
      <c r="J17" s="33">
        <v>28.4</v>
      </c>
      <c r="K17" s="33"/>
      <c r="L17" s="33">
        <f t="shared" si="0"/>
        <v>1606.8</v>
      </c>
      <c r="M17" s="33">
        <f t="shared" si="1"/>
        <v>1606.8</v>
      </c>
      <c r="N17">
        <v>1362</v>
      </c>
      <c r="O17" s="3">
        <f t="shared" si="2"/>
        <v>244.79999999999995</v>
      </c>
      <c r="P17">
        <v>1352</v>
      </c>
    </row>
    <row r="18" spans="1:16" ht="15" customHeight="1">
      <c r="A18" s="14"/>
      <c r="C18" s="2"/>
      <c r="D18" s="2" t="s">
        <v>78</v>
      </c>
      <c r="E18" s="4"/>
      <c r="F18" s="60"/>
      <c r="G18" s="33"/>
      <c r="H18" s="33"/>
      <c r="I18" s="33">
        <v>78.3</v>
      </c>
      <c r="J18" s="33">
        <v>259.1</v>
      </c>
      <c r="K18" s="33"/>
      <c r="L18" s="33">
        <f t="shared" si="0"/>
        <v>337.40000000000003</v>
      </c>
      <c r="M18" s="33">
        <f t="shared" si="1"/>
        <v>337.40000000000003</v>
      </c>
      <c r="N18">
        <v>270</v>
      </c>
      <c r="O18" s="3">
        <f t="shared" si="2"/>
        <v>67.40000000000003</v>
      </c>
      <c r="P18">
        <v>1353</v>
      </c>
    </row>
    <row r="19" spans="1:16" ht="15" customHeight="1">
      <c r="A19" s="14"/>
      <c r="C19" s="2"/>
      <c r="D19" s="2" t="s">
        <v>79</v>
      </c>
      <c r="E19" s="4"/>
      <c r="F19" s="60"/>
      <c r="G19" s="33"/>
      <c r="H19" s="33"/>
      <c r="I19" s="33">
        <v>45.2</v>
      </c>
      <c r="J19" s="33">
        <v>77.5</v>
      </c>
      <c r="K19" s="33"/>
      <c r="L19" s="33">
        <f t="shared" si="0"/>
        <v>122.7</v>
      </c>
      <c r="M19" s="33">
        <f t="shared" si="1"/>
        <v>122.7</v>
      </c>
      <c r="N19">
        <v>258</v>
      </c>
      <c r="O19" s="3">
        <f t="shared" si="2"/>
        <v>-135.3</v>
      </c>
      <c r="P19">
        <v>1354</v>
      </c>
    </row>
    <row r="20" spans="1:16" ht="15" customHeight="1">
      <c r="A20" s="14"/>
      <c r="C20" s="2"/>
      <c r="D20" s="2" t="s">
        <v>80</v>
      </c>
      <c r="E20" s="4"/>
      <c r="F20" s="60"/>
      <c r="G20" s="33"/>
      <c r="H20" s="33">
        <v>32.3</v>
      </c>
      <c r="I20" s="33">
        <v>38.1</v>
      </c>
      <c r="J20" s="33">
        <v>1.6</v>
      </c>
      <c r="K20" s="33"/>
      <c r="L20" s="33">
        <f t="shared" si="0"/>
        <v>72</v>
      </c>
      <c r="M20" s="33">
        <f t="shared" si="1"/>
        <v>72</v>
      </c>
      <c r="N20">
        <v>92</v>
      </c>
      <c r="O20" s="3">
        <f t="shared" si="2"/>
        <v>-20</v>
      </c>
      <c r="P20">
        <v>1355</v>
      </c>
    </row>
    <row r="21" spans="1:16" ht="15" customHeight="1">
      <c r="A21" s="14"/>
      <c r="C21" s="2"/>
      <c r="D21" s="74" t="s">
        <v>81</v>
      </c>
      <c r="E21" s="35">
        <v>1073.999</v>
      </c>
      <c r="F21" s="61"/>
      <c r="G21" s="36">
        <v>603.1</v>
      </c>
      <c r="H21" s="36">
        <v>396.7</v>
      </c>
      <c r="I21" s="36"/>
      <c r="J21" s="36"/>
      <c r="K21" s="36"/>
      <c r="L21" s="36">
        <f t="shared" si="0"/>
        <v>999.8</v>
      </c>
      <c r="M21" s="36">
        <f t="shared" si="1"/>
        <v>2073.799</v>
      </c>
      <c r="N21"/>
      <c r="O21" s="3">
        <f t="shared" si="2"/>
        <v>2073.799</v>
      </c>
      <c r="P21"/>
    </row>
    <row r="22" spans="1:16" ht="15" customHeight="1">
      <c r="A22" s="14"/>
      <c r="C22" s="2"/>
      <c r="D22" s="29" t="s">
        <v>182</v>
      </c>
      <c r="E22" s="27">
        <f>SUM(E12:E21)</f>
        <v>3238.0860000000002</v>
      </c>
      <c r="F22" s="62"/>
      <c r="G22" s="27">
        <f aca="true" t="shared" si="4" ref="G22:N22">SUM(G12:G21)</f>
        <v>698.8000000000001</v>
      </c>
      <c r="H22" s="27">
        <f t="shared" si="4"/>
        <v>978.5</v>
      </c>
      <c r="I22" s="27">
        <f t="shared" si="4"/>
        <v>1353.1999999999998</v>
      </c>
      <c r="J22" s="27">
        <f t="shared" si="4"/>
        <v>366.6</v>
      </c>
      <c r="K22" s="27">
        <f t="shared" si="4"/>
        <v>0</v>
      </c>
      <c r="L22" s="27">
        <f t="shared" si="4"/>
        <v>3397.0999999999995</v>
      </c>
      <c r="M22" s="27">
        <f t="shared" si="4"/>
        <v>6635.186</v>
      </c>
      <c r="N22" s="27">
        <f t="shared" si="4"/>
        <v>4790</v>
      </c>
      <c r="O22" s="75">
        <f t="shared" si="2"/>
        <v>1845.1859999999997</v>
      </c>
      <c r="P22"/>
    </row>
    <row r="23" spans="1:16" ht="15" customHeight="1">
      <c r="A23" s="14"/>
      <c r="C23" s="2"/>
      <c r="D23" s="2"/>
      <c r="E23" s="4"/>
      <c r="F23" s="60"/>
      <c r="G23" s="33"/>
      <c r="H23" s="33"/>
      <c r="I23" s="33"/>
      <c r="J23" s="33"/>
      <c r="K23" s="33"/>
      <c r="L23" s="33"/>
      <c r="M23" s="33"/>
      <c r="N23"/>
      <c r="O23" s="3">
        <f t="shared" si="2"/>
        <v>0</v>
      </c>
      <c r="P23"/>
    </row>
    <row r="24" spans="3:16" ht="15" customHeight="1">
      <c r="C24" s="2" t="s">
        <v>139</v>
      </c>
      <c r="D24" s="32" t="s">
        <v>13</v>
      </c>
      <c r="E24" s="4">
        <v>304.5</v>
      </c>
      <c r="F24" s="60"/>
      <c r="G24" s="33"/>
      <c r="H24" s="33"/>
      <c r="I24" s="33"/>
      <c r="J24" s="33"/>
      <c r="K24" s="33"/>
      <c r="L24" s="33">
        <f t="shared" si="0"/>
        <v>0</v>
      </c>
      <c r="M24" s="33">
        <f t="shared" si="1"/>
        <v>304.5</v>
      </c>
      <c r="N24">
        <v>303</v>
      </c>
      <c r="O24" s="3">
        <f t="shared" si="2"/>
        <v>1.5</v>
      </c>
      <c r="P24">
        <v>1401</v>
      </c>
    </row>
    <row r="25" spans="3:16" ht="15" customHeight="1">
      <c r="C25" s="2"/>
      <c r="D25" s="32" t="s">
        <v>14</v>
      </c>
      <c r="E25" s="4">
        <v>239.14</v>
      </c>
      <c r="F25" s="60"/>
      <c r="G25" s="33"/>
      <c r="H25" s="33"/>
      <c r="I25" s="33"/>
      <c r="J25" s="33"/>
      <c r="K25" s="33"/>
      <c r="L25" s="33">
        <f t="shared" si="0"/>
        <v>0</v>
      </c>
      <c r="M25" s="33">
        <f t="shared" si="1"/>
        <v>239.14</v>
      </c>
      <c r="N25">
        <v>239</v>
      </c>
      <c r="O25" s="3">
        <f t="shared" si="2"/>
        <v>0.13999999999998636</v>
      </c>
      <c r="P25">
        <v>1402</v>
      </c>
    </row>
    <row r="26" spans="3:16" ht="15" customHeight="1">
      <c r="C26" s="2"/>
      <c r="D26" s="32" t="s">
        <v>73</v>
      </c>
      <c r="E26" s="37">
        <v>3310.9</v>
      </c>
      <c r="F26" s="63"/>
      <c r="G26" s="33"/>
      <c r="H26" s="33"/>
      <c r="I26" s="33"/>
      <c r="J26" s="33"/>
      <c r="K26" s="33"/>
      <c r="L26" s="33">
        <f t="shared" si="0"/>
        <v>0</v>
      </c>
      <c r="M26" s="33">
        <f t="shared" si="1"/>
        <v>3310.9</v>
      </c>
      <c r="N26">
        <v>3149</v>
      </c>
      <c r="O26" s="3">
        <f t="shared" si="2"/>
        <v>161.9000000000001</v>
      </c>
      <c r="P26">
        <v>1403</v>
      </c>
    </row>
    <row r="27" spans="3:16" ht="15" customHeight="1">
      <c r="C27" s="2"/>
      <c r="D27" s="32" t="s">
        <v>15</v>
      </c>
      <c r="E27" s="4">
        <v>2554.9</v>
      </c>
      <c r="F27" s="60"/>
      <c r="G27" s="33"/>
      <c r="H27" s="33"/>
      <c r="I27" s="33"/>
      <c r="J27" s="33"/>
      <c r="K27" s="33"/>
      <c r="L27" s="33">
        <f t="shared" si="0"/>
        <v>0</v>
      </c>
      <c r="M27" s="33">
        <f t="shared" si="1"/>
        <v>2554.9</v>
      </c>
      <c r="N27">
        <v>2534</v>
      </c>
      <c r="O27" s="3">
        <f t="shared" si="2"/>
        <v>20.90000000000009</v>
      </c>
      <c r="P27">
        <v>1404</v>
      </c>
    </row>
    <row r="28" spans="3:16" ht="15" customHeight="1">
      <c r="C28" s="2"/>
      <c r="D28" s="32" t="s">
        <v>16</v>
      </c>
      <c r="E28" s="4">
        <v>168</v>
      </c>
      <c r="F28" s="60"/>
      <c r="G28" s="33"/>
      <c r="H28" s="33"/>
      <c r="I28" s="33"/>
      <c r="J28" s="33"/>
      <c r="K28" s="33"/>
      <c r="L28" s="33">
        <f t="shared" si="0"/>
        <v>0</v>
      </c>
      <c r="M28" s="33">
        <f t="shared" si="1"/>
        <v>168</v>
      </c>
      <c r="N28">
        <v>168</v>
      </c>
      <c r="O28" s="3">
        <f t="shared" si="2"/>
        <v>0</v>
      </c>
      <c r="P28">
        <v>1405</v>
      </c>
    </row>
    <row r="29" spans="3:16" ht="15" customHeight="1">
      <c r="C29" s="2"/>
      <c r="D29" s="32" t="s">
        <v>17</v>
      </c>
      <c r="E29" s="4">
        <v>2263.9</v>
      </c>
      <c r="F29" s="60"/>
      <c r="G29" s="33"/>
      <c r="H29" s="33"/>
      <c r="I29" s="33"/>
      <c r="J29" s="33"/>
      <c r="K29" s="33"/>
      <c r="L29" s="33">
        <f t="shared" si="0"/>
        <v>0</v>
      </c>
      <c r="M29" s="33">
        <f t="shared" si="1"/>
        <v>2263.9</v>
      </c>
      <c r="N29">
        <v>2214</v>
      </c>
      <c r="O29" s="3">
        <f t="shared" si="2"/>
        <v>49.90000000000009</v>
      </c>
      <c r="P29">
        <v>1406</v>
      </c>
    </row>
    <row r="30" spans="3:16" ht="15" customHeight="1">
      <c r="C30" s="2"/>
      <c r="D30" s="32" t="s">
        <v>18</v>
      </c>
      <c r="E30" s="4">
        <v>2569.9</v>
      </c>
      <c r="F30" s="60"/>
      <c r="G30" s="33"/>
      <c r="H30" s="33"/>
      <c r="I30" s="33"/>
      <c r="J30" s="33"/>
      <c r="K30" s="33"/>
      <c r="L30" s="33">
        <f t="shared" si="0"/>
        <v>0</v>
      </c>
      <c r="M30" s="33">
        <f t="shared" si="1"/>
        <v>2569.9</v>
      </c>
      <c r="N30">
        <v>2523</v>
      </c>
      <c r="O30" s="3">
        <f t="shared" si="2"/>
        <v>46.90000000000009</v>
      </c>
      <c r="P30">
        <v>1407</v>
      </c>
    </row>
    <row r="31" spans="1:16" ht="15" customHeight="1">
      <c r="A31" s="14" t="s">
        <v>19</v>
      </c>
      <c r="C31" s="2"/>
      <c r="D31" s="2" t="s">
        <v>82</v>
      </c>
      <c r="E31" s="4">
        <v>2353.9</v>
      </c>
      <c r="F31" s="60"/>
      <c r="G31" s="33">
        <v>201.9</v>
      </c>
      <c r="H31" s="33">
        <v>127.7</v>
      </c>
      <c r="I31" s="33"/>
      <c r="J31" s="33"/>
      <c r="K31" s="33"/>
      <c r="L31" s="33">
        <f t="shared" si="0"/>
        <v>329.6</v>
      </c>
      <c r="M31" s="33">
        <f t="shared" si="1"/>
        <v>2683.5</v>
      </c>
      <c r="N31">
        <v>1836</v>
      </c>
      <c r="O31" s="3">
        <f t="shared" si="2"/>
        <v>847.5</v>
      </c>
      <c r="P31">
        <v>1408</v>
      </c>
    </row>
    <row r="32" spans="3:16" ht="15" customHeight="1">
      <c r="C32" s="2"/>
      <c r="D32" s="32" t="s">
        <v>20</v>
      </c>
      <c r="E32" s="4">
        <v>832.9</v>
      </c>
      <c r="F32" s="60"/>
      <c r="G32" s="33"/>
      <c r="H32" s="33"/>
      <c r="I32" s="33"/>
      <c r="J32" s="33"/>
      <c r="K32" s="33"/>
      <c r="L32" s="33">
        <f t="shared" si="0"/>
        <v>0</v>
      </c>
      <c r="M32" s="33">
        <f t="shared" si="1"/>
        <v>832.9</v>
      </c>
      <c r="N32">
        <v>488</v>
      </c>
      <c r="O32" s="3">
        <f t="shared" si="2"/>
        <v>344.9</v>
      </c>
      <c r="P32">
        <v>1409</v>
      </c>
    </row>
    <row r="33" spans="3:16" ht="15" customHeight="1">
      <c r="C33" s="2"/>
      <c r="D33" s="32" t="s">
        <v>21</v>
      </c>
      <c r="E33" s="4">
        <v>1049.908</v>
      </c>
      <c r="F33" s="60"/>
      <c r="G33" s="33"/>
      <c r="H33" s="33"/>
      <c r="I33" s="33"/>
      <c r="J33" s="33"/>
      <c r="K33" s="33"/>
      <c r="L33" s="33">
        <f t="shared" si="0"/>
        <v>0</v>
      </c>
      <c r="M33" s="33">
        <f t="shared" si="1"/>
        <v>1049.908</v>
      </c>
      <c r="N33">
        <v>799</v>
      </c>
      <c r="O33" s="3">
        <f t="shared" si="2"/>
        <v>250.9079999999999</v>
      </c>
      <c r="P33">
        <v>1410</v>
      </c>
    </row>
    <row r="34" spans="1:16" ht="15" customHeight="1">
      <c r="A34" s="14" t="s">
        <v>22</v>
      </c>
      <c r="C34" s="2"/>
      <c r="D34" s="74" t="s">
        <v>83</v>
      </c>
      <c r="E34" s="4">
        <v>9965.9</v>
      </c>
      <c r="F34" s="60"/>
      <c r="G34" s="33">
        <v>8.9</v>
      </c>
      <c r="H34" s="33"/>
      <c r="I34" s="33"/>
      <c r="J34" s="33"/>
      <c r="K34" s="33"/>
      <c r="L34" s="33">
        <f t="shared" si="0"/>
        <v>8.9</v>
      </c>
      <c r="M34" s="33">
        <f t="shared" si="1"/>
        <v>9974.8</v>
      </c>
      <c r="N34">
        <v>8329</v>
      </c>
      <c r="O34" s="75">
        <f t="shared" si="2"/>
        <v>1645.7999999999993</v>
      </c>
      <c r="P34">
        <v>1411</v>
      </c>
    </row>
    <row r="35" spans="3:16" ht="15" customHeight="1">
      <c r="C35" s="2"/>
      <c r="D35" s="32" t="s">
        <v>23</v>
      </c>
      <c r="E35" s="4">
        <v>540.732</v>
      </c>
      <c r="F35" s="60"/>
      <c r="G35" s="33"/>
      <c r="H35" s="33"/>
      <c r="I35" s="33"/>
      <c r="J35" s="33"/>
      <c r="K35" s="33"/>
      <c r="L35" s="33">
        <f t="shared" si="0"/>
        <v>0</v>
      </c>
      <c r="M35" s="33">
        <f t="shared" si="1"/>
        <v>540.732</v>
      </c>
      <c r="N35">
        <v>310</v>
      </c>
      <c r="O35" s="3">
        <f t="shared" si="2"/>
        <v>230.73199999999997</v>
      </c>
      <c r="P35">
        <v>1412</v>
      </c>
    </row>
    <row r="36" spans="3:16" ht="15" customHeight="1">
      <c r="C36" s="2"/>
      <c r="D36" s="32" t="s">
        <v>24</v>
      </c>
      <c r="E36" s="4">
        <v>27.819</v>
      </c>
      <c r="F36" s="60"/>
      <c r="G36" s="33"/>
      <c r="H36" s="33"/>
      <c r="I36" s="33"/>
      <c r="J36" s="33"/>
      <c r="K36" s="33"/>
      <c r="L36" s="33">
        <f t="shared" si="0"/>
        <v>0</v>
      </c>
      <c r="M36" s="33">
        <f t="shared" si="1"/>
        <v>27.819</v>
      </c>
      <c r="N36">
        <v>23</v>
      </c>
      <c r="O36" s="3">
        <f t="shared" si="2"/>
        <v>4.818999999999999</v>
      </c>
      <c r="P36">
        <v>1413</v>
      </c>
    </row>
    <row r="37" spans="1:17" s="18" customFormat="1" ht="15" customHeight="1">
      <c r="A37" s="11"/>
      <c r="B37" s="11"/>
      <c r="C37" s="2"/>
      <c r="D37" s="38" t="s">
        <v>25</v>
      </c>
      <c r="E37" s="39">
        <v>638.674</v>
      </c>
      <c r="F37" s="64"/>
      <c r="G37" s="33"/>
      <c r="H37" s="33"/>
      <c r="I37" s="33"/>
      <c r="J37" s="33"/>
      <c r="K37" s="33"/>
      <c r="L37" s="33">
        <f t="shared" si="0"/>
        <v>0</v>
      </c>
      <c r="M37" s="33">
        <f t="shared" si="1"/>
        <v>638.674</v>
      </c>
      <c r="N37"/>
      <c r="O37" s="3">
        <f t="shared" si="2"/>
        <v>638.674</v>
      </c>
      <c r="P37"/>
      <c r="Q37" s="11"/>
    </row>
    <row r="38" spans="3:16" s="18" customFormat="1" ht="15" customHeight="1">
      <c r="C38" s="2"/>
      <c r="D38" s="32" t="s">
        <v>26</v>
      </c>
      <c r="E38" s="4">
        <v>24.038</v>
      </c>
      <c r="F38" s="60"/>
      <c r="G38" s="33"/>
      <c r="H38" s="33"/>
      <c r="I38" s="33"/>
      <c r="J38" s="33"/>
      <c r="K38" s="33"/>
      <c r="L38" s="33">
        <f t="shared" si="0"/>
        <v>0</v>
      </c>
      <c r="M38" s="33">
        <f t="shared" si="1"/>
        <v>24.038</v>
      </c>
      <c r="N38"/>
      <c r="O38" s="3">
        <f t="shared" si="2"/>
        <v>24.038</v>
      </c>
      <c r="P38"/>
    </row>
    <row r="39" spans="1:16" s="18" customFormat="1" ht="15" customHeight="1">
      <c r="A39" s="20" t="s">
        <v>74</v>
      </c>
      <c r="C39" s="2"/>
      <c r="D39" s="74" t="s">
        <v>84</v>
      </c>
      <c r="E39" s="37">
        <f>4418.959-3310.469</f>
        <v>1108.4899999999998</v>
      </c>
      <c r="F39" s="63"/>
      <c r="G39" s="33">
        <v>484</v>
      </c>
      <c r="H39" s="33">
        <v>2.3</v>
      </c>
      <c r="I39" s="33">
        <v>0</v>
      </c>
      <c r="J39" s="33">
        <v>0</v>
      </c>
      <c r="K39" s="33">
        <v>0</v>
      </c>
      <c r="L39" s="33">
        <f t="shared" si="0"/>
        <v>486.3</v>
      </c>
      <c r="M39" s="33">
        <f t="shared" si="1"/>
        <v>1594.7899999999997</v>
      </c>
      <c r="N39"/>
      <c r="O39" s="75">
        <f t="shared" si="2"/>
        <v>1594.7899999999997</v>
      </c>
      <c r="P39"/>
    </row>
    <row r="40" spans="1:16" s="18" customFormat="1" ht="15" customHeight="1">
      <c r="A40" s="20" t="s">
        <v>72</v>
      </c>
      <c r="C40" s="2"/>
      <c r="D40" s="2" t="s">
        <v>85</v>
      </c>
      <c r="E40" s="37">
        <v>157.99</v>
      </c>
      <c r="F40" s="63"/>
      <c r="G40" s="33">
        <v>37.7</v>
      </c>
      <c r="H40" s="33"/>
      <c r="I40" s="33"/>
      <c r="J40" s="33"/>
      <c r="K40" s="33"/>
      <c r="L40" s="33">
        <f t="shared" si="0"/>
        <v>37.7</v>
      </c>
      <c r="M40" s="33">
        <f t="shared" si="1"/>
        <v>195.69</v>
      </c>
      <c r="N40"/>
      <c r="O40" s="3">
        <f t="shared" si="2"/>
        <v>195.69</v>
      </c>
      <c r="P40"/>
    </row>
    <row r="41" spans="3:16" s="18" customFormat="1" ht="15" customHeight="1">
      <c r="C41" s="2"/>
      <c r="D41" s="32" t="s">
        <v>27</v>
      </c>
      <c r="E41" s="4">
        <v>48.434</v>
      </c>
      <c r="F41" s="60"/>
      <c r="G41" s="33"/>
      <c r="H41" s="33"/>
      <c r="I41" s="33"/>
      <c r="J41" s="33"/>
      <c r="K41" s="33"/>
      <c r="L41" s="33">
        <f t="shared" si="0"/>
        <v>0</v>
      </c>
      <c r="M41" s="33">
        <f t="shared" si="1"/>
        <v>48.434</v>
      </c>
      <c r="N41"/>
      <c r="O41" s="3">
        <f t="shared" si="2"/>
        <v>48.434</v>
      </c>
      <c r="P41"/>
    </row>
    <row r="42" spans="1:16" s="18" customFormat="1" ht="15" customHeight="1">
      <c r="A42" s="19"/>
      <c r="C42" s="2"/>
      <c r="D42" s="2" t="s">
        <v>86</v>
      </c>
      <c r="E42" s="4"/>
      <c r="F42" s="60"/>
      <c r="G42" s="33">
        <v>795.7</v>
      </c>
      <c r="H42" s="33">
        <v>74.1</v>
      </c>
      <c r="I42" s="33"/>
      <c r="J42" s="33"/>
      <c r="K42" s="33"/>
      <c r="L42" s="33">
        <f t="shared" si="0"/>
        <v>869.8000000000001</v>
      </c>
      <c r="M42" s="33">
        <f t="shared" si="1"/>
        <v>869.8000000000001</v>
      </c>
      <c r="N42">
        <v>86</v>
      </c>
      <c r="O42" s="3">
        <f t="shared" si="2"/>
        <v>783.8000000000001</v>
      </c>
      <c r="P42">
        <v>1431</v>
      </c>
    </row>
    <row r="43" spans="1:16" s="18" customFormat="1" ht="15" customHeight="1">
      <c r="A43" s="20" t="s">
        <v>28</v>
      </c>
      <c r="C43" s="2"/>
      <c r="D43" s="77" t="s">
        <v>87</v>
      </c>
      <c r="E43" s="4">
        <v>6042.9</v>
      </c>
      <c r="F43" s="60"/>
      <c r="G43" s="33">
        <v>1500.6</v>
      </c>
      <c r="H43" s="33">
        <v>1211.6</v>
      </c>
      <c r="I43" s="33"/>
      <c r="J43" s="33"/>
      <c r="K43" s="33"/>
      <c r="L43" s="33">
        <f t="shared" si="0"/>
        <v>2712.2</v>
      </c>
      <c r="M43" s="33">
        <f t="shared" si="1"/>
        <v>8755.1</v>
      </c>
      <c r="N43">
        <v>5091</v>
      </c>
      <c r="O43" s="76">
        <f t="shared" si="2"/>
        <v>3664.1000000000004</v>
      </c>
      <c r="P43">
        <v>1451</v>
      </c>
    </row>
    <row r="44" spans="1:16" s="18" customFormat="1" ht="15" customHeight="1">
      <c r="A44" s="20"/>
      <c r="C44" s="2"/>
      <c r="D44" s="2" t="s">
        <v>88</v>
      </c>
      <c r="E44" s="4"/>
      <c r="F44" s="60"/>
      <c r="G44" s="33">
        <v>156.9</v>
      </c>
      <c r="H44" s="33">
        <v>315.4</v>
      </c>
      <c r="I44" s="33"/>
      <c r="J44" s="33"/>
      <c r="K44" s="33"/>
      <c r="L44" s="33">
        <f t="shared" si="0"/>
        <v>472.29999999999995</v>
      </c>
      <c r="M44" s="33">
        <f t="shared" si="1"/>
        <v>472.29999999999995</v>
      </c>
      <c r="N44"/>
      <c r="O44" s="3">
        <f t="shared" si="2"/>
        <v>472.29999999999995</v>
      </c>
      <c r="P44"/>
    </row>
    <row r="45" spans="3:16" s="18" customFormat="1" ht="15" customHeight="1">
      <c r="C45" s="2"/>
      <c r="D45" s="32" t="s">
        <v>29</v>
      </c>
      <c r="E45" s="35">
        <v>57.337</v>
      </c>
      <c r="F45" s="61"/>
      <c r="G45" s="36"/>
      <c r="H45" s="36"/>
      <c r="I45" s="36"/>
      <c r="J45" s="36"/>
      <c r="K45" s="36"/>
      <c r="L45" s="36">
        <f t="shared" si="0"/>
        <v>0</v>
      </c>
      <c r="M45" s="36">
        <f t="shared" si="1"/>
        <v>57.337</v>
      </c>
      <c r="N45"/>
      <c r="O45" s="3">
        <f t="shared" si="2"/>
        <v>57.337</v>
      </c>
      <c r="P45"/>
    </row>
    <row r="46" spans="3:16" s="18" customFormat="1" ht="15" customHeight="1">
      <c r="C46" s="2"/>
      <c r="D46" s="29" t="s">
        <v>182</v>
      </c>
      <c r="E46" s="27">
        <f>SUM(E24:E45)</f>
        <v>34260.261999999995</v>
      </c>
      <c r="F46" s="62"/>
      <c r="G46" s="27">
        <f aca="true" t="shared" si="5" ref="G46:N46">SUM(G24:G45)</f>
        <v>3185.7000000000003</v>
      </c>
      <c r="H46" s="27">
        <f t="shared" si="5"/>
        <v>1731.1</v>
      </c>
      <c r="I46" s="27">
        <f t="shared" si="5"/>
        <v>0</v>
      </c>
      <c r="J46" s="27">
        <f t="shared" si="5"/>
        <v>0</v>
      </c>
      <c r="K46" s="27">
        <f t="shared" si="5"/>
        <v>0</v>
      </c>
      <c r="L46" s="27">
        <f t="shared" si="5"/>
        <v>4916.8</v>
      </c>
      <c r="M46" s="27">
        <f t="shared" si="5"/>
        <v>39177.062</v>
      </c>
      <c r="N46" s="27">
        <f t="shared" si="5"/>
        <v>28092</v>
      </c>
      <c r="O46" s="3">
        <f t="shared" si="2"/>
        <v>11085.061999999998</v>
      </c>
      <c r="P46"/>
    </row>
    <row r="47" spans="3:16" s="18" customFormat="1" ht="15" customHeight="1">
      <c r="C47" s="2"/>
      <c r="D47" s="32"/>
      <c r="E47" s="4"/>
      <c r="F47" s="60"/>
      <c r="G47" s="33"/>
      <c r="H47" s="33"/>
      <c r="I47" s="33"/>
      <c r="J47" s="33"/>
      <c r="K47" s="33"/>
      <c r="L47" s="33"/>
      <c r="M47" s="33"/>
      <c r="N47"/>
      <c r="O47" s="3">
        <f t="shared" si="2"/>
        <v>0</v>
      </c>
      <c r="P47"/>
    </row>
    <row r="48" spans="1:16" s="18" customFormat="1" ht="15" customHeight="1">
      <c r="A48" s="19" t="s">
        <v>30</v>
      </c>
      <c r="C48" s="2" t="s">
        <v>140</v>
      </c>
      <c r="D48" s="74" t="s">
        <v>89</v>
      </c>
      <c r="E48" s="4">
        <v>335.94</v>
      </c>
      <c r="F48" s="60"/>
      <c r="G48" s="33">
        <v>177.5</v>
      </c>
      <c r="H48" s="33">
        <v>0.1</v>
      </c>
      <c r="I48" s="33"/>
      <c r="J48" s="33"/>
      <c r="K48" s="33"/>
      <c r="L48" s="33">
        <f t="shared" si="0"/>
        <v>177.6</v>
      </c>
      <c r="M48" s="33">
        <f t="shared" si="1"/>
        <v>513.5400000000001</v>
      </c>
      <c r="N48">
        <v>221</v>
      </c>
      <c r="O48" s="3">
        <f t="shared" si="2"/>
        <v>292.5400000000001</v>
      </c>
      <c r="P48">
        <v>1501</v>
      </c>
    </row>
    <row r="49" spans="1:16" s="18" customFormat="1" ht="15" customHeight="1">
      <c r="A49" s="19" t="s">
        <v>31</v>
      </c>
      <c r="C49" s="2"/>
      <c r="D49" s="74" t="s">
        <v>90</v>
      </c>
      <c r="E49" s="35">
        <v>4.061</v>
      </c>
      <c r="F49" s="61"/>
      <c r="G49" s="36"/>
      <c r="H49" s="36">
        <v>783.9</v>
      </c>
      <c r="I49" s="36">
        <v>1016.8</v>
      </c>
      <c r="J49" s="36">
        <v>152.5</v>
      </c>
      <c r="K49" s="36"/>
      <c r="L49" s="36">
        <f t="shared" si="0"/>
        <v>1953.1999999999998</v>
      </c>
      <c r="M49" s="36">
        <f t="shared" si="1"/>
        <v>1957.261</v>
      </c>
      <c r="N49">
        <v>1191</v>
      </c>
      <c r="O49" s="3">
        <f t="shared" si="2"/>
        <v>766.261</v>
      </c>
      <c r="P49">
        <v>1550</v>
      </c>
    </row>
    <row r="50" spans="1:16" s="18" customFormat="1" ht="15" customHeight="1">
      <c r="A50" s="19"/>
      <c r="C50" s="2"/>
      <c r="D50" s="29" t="s">
        <v>182</v>
      </c>
      <c r="E50" s="27">
        <f>SUM(E48:E49)</f>
        <v>340.001</v>
      </c>
      <c r="F50" s="62"/>
      <c r="G50" s="27">
        <f aca="true" t="shared" si="6" ref="G50:N50">SUM(G48:G49)</f>
        <v>177.5</v>
      </c>
      <c r="H50" s="27">
        <f t="shared" si="6"/>
        <v>784</v>
      </c>
      <c r="I50" s="27">
        <f t="shared" si="6"/>
        <v>1016.8</v>
      </c>
      <c r="J50" s="27">
        <f t="shared" si="6"/>
        <v>152.5</v>
      </c>
      <c r="K50" s="27">
        <f t="shared" si="6"/>
        <v>0</v>
      </c>
      <c r="L50" s="27">
        <f t="shared" si="6"/>
        <v>2130.7999999999997</v>
      </c>
      <c r="M50" s="27">
        <f t="shared" si="6"/>
        <v>2470.801</v>
      </c>
      <c r="N50" s="27">
        <f t="shared" si="6"/>
        <v>1412</v>
      </c>
      <c r="O50" s="75">
        <f t="shared" si="2"/>
        <v>1058.801</v>
      </c>
      <c r="P50"/>
    </row>
    <row r="51" spans="1:16" s="18" customFormat="1" ht="15" customHeight="1">
      <c r="A51" s="19"/>
      <c r="C51" s="2"/>
      <c r="D51" s="2"/>
      <c r="E51" s="4"/>
      <c r="F51" s="60"/>
      <c r="G51" s="33"/>
      <c r="H51" s="33"/>
      <c r="I51" s="33"/>
      <c r="J51" s="33"/>
      <c r="K51" s="33"/>
      <c r="L51" s="33"/>
      <c r="M51" s="33"/>
      <c r="N51"/>
      <c r="O51" s="3">
        <f t="shared" si="2"/>
        <v>0</v>
      </c>
      <c r="P51"/>
    </row>
    <row r="52" spans="1:17" ht="15" customHeight="1">
      <c r="A52" s="21" t="s">
        <v>32</v>
      </c>
      <c r="C52" s="2" t="s">
        <v>141</v>
      </c>
      <c r="D52" s="1" t="s">
        <v>91</v>
      </c>
      <c r="E52" s="27">
        <v>2.614</v>
      </c>
      <c r="F52" s="62"/>
      <c r="G52" s="28">
        <v>39</v>
      </c>
      <c r="H52" s="28">
        <v>395.9</v>
      </c>
      <c r="I52" s="28">
        <v>253.3</v>
      </c>
      <c r="J52" s="28">
        <v>171.2</v>
      </c>
      <c r="K52" s="28"/>
      <c r="L52" s="28">
        <f t="shared" si="0"/>
        <v>859.4000000000001</v>
      </c>
      <c r="M52" s="28">
        <f t="shared" si="1"/>
        <v>862.0139999999999</v>
      </c>
      <c r="N52">
        <v>1140</v>
      </c>
      <c r="O52" s="3">
        <f t="shared" si="2"/>
        <v>-277.9860000000001</v>
      </c>
      <c r="P52">
        <v>1601</v>
      </c>
      <c r="Q52" s="18"/>
    </row>
    <row r="53" spans="1:16" ht="15" customHeight="1">
      <c r="A53" s="21"/>
      <c r="C53" s="2"/>
      <c r="D53" s="2"/>
      <c r="E53" s="4"/>
      <c r="F53" s="60"/>
      <c r="G53" s="33"/>
      <c r="H53" s="33"/>
      <c r="I53" s="33"/>
      <c r="J53" s="33"/>
      <c r="K53" s="33"/>
      <c r="L53" s="33"/>
      <c r="M53" s="33"/>
      <c r="N53"/>
      <c r="O53" s="3">
        <f t="shared" si="2"/>
        <v>0</v>
      </c>
      <c r="P53"/>
    </row>
    <row r="54" spans="1:16" ht="15" customHeight="1">
      <c r="A54" s="14" t="s">
        <v>33</v>
      </c>
      <c r="C54" s="2" t="s">
        <v>142</v>
      </c>
      <c r="D54" s="2" t="s">
        <v>92</v>
      </c>
      <c r="E54" s="4">
        <v>431.07300000000004</v>
      </c>
      <c r="F54" s="60"/>
      <c r="G54" s="33"/>
      <c r="H54" s="33">
        <v>116.1</v>
      </c>
      <c r="I54" s="33">
        <v>87.5</v>
      </c>
      <c r="J54" s="33"/>
      <c r="K54" s="33"/>
      <c r="L54" s="33">
        <f t="shared" si="0"/>
        <v>203.6</v>
      </c>
      <c r="M54" s="33">
        <f t="shared" si="1"/>
        <v>634.673</v>
      </c>
      <c r="N54">
        <v>504</v>
      </c>
      <c r="O54" s="3">
        <f t="shared" si="2"/>
        <v>130.673</v>
      </c>
      <c r="P54">
        <v>1701</v>
      </c>
    </row>
    <row r="55" spans="1:16" ht="15" customHeight="1">
      <c r="A55" s="14"/>
      <c r="C55" s="2"/>
      <c r="D55" s="2" t="s">
        <v>93</v>
      </c>
      <c r="E55" s="4"/>
      <c r="F55" s="60"/>
      <c r="G55" s="33"/>
      <c r="H55" s="33">
        <v>163.5</v>
      </c>
      <c r="I55" s="33"/>
      <c r="J55" s="33"/>
      <c r="K55" s="33"/>
      <c r="L55" s="33">
        <f t="shared" si="0"/>
        <v>163.5</v>
      </c>
      <c r="M55" s="33">
        <f t="shared" si="1"/>
        <v>163.5</v>
      </c>
      <c r="N55">
        <v>541</v>
      </c>
      <c r="O55" s="3">
        <f t="shared" si="2"/>
        <v>-377.5</v>
      </c>
      <c r="P55">
        <v>1751</v>
      </c>
    </row>
    <row r="56" spans="1:16" ht="15" customHeight="1">
      <c r="A56" s="14"/>
      <c r="C56" s="2"/>
      <c r="D56" s="2" t="s">
        <v>94</v>
      </c>
      <c r="E56" s="4"/>
      <c r="F56" s="60"/>
      <c r="G56" s="33"/>
      <c r="H56" s="33"/>
      <c r="I56" s="33"/>
      <c r="J56" s="33">
        <v>316.3</v>
      </c>
      <c r="K56" s="33"/>
      <c r="L56" s="33">
        <f t="shared" si="0"/>
        <v>316.3</v>
      </c>
      <c r="M56" s="33">
        <f t="shared" si="1"/>
        <v>316.3</v>
      </c>
      <c r="N56">
        <v>315</v>
      </c>
      <c r="O56" s="3">
        <f t="shared" si="2"/>
        <v>1.3000000000000114</v>
      </c>
      <c r="P56">
        <v>1752</v>
      </c>
    </row>
    <row r="57" spans="1:16" ht="15" customHeight="1">
      <c r="A57" s="14"/>
      <c r="C57" s="2"/>
      <c r="D57" s="2" t="s">
        <v>95</v>
      </c>
      <c r="E57" s="35"/>
      <c r="F57" s="61"/>
      <c r="G57" s="36"/>
      <c r="H57" s="36">
        <v>68.1</v>
      </c>
      <c r="I57" s="36"/>
      <c r="J57" s="36"/>
      <c r="K57" s="36"/>
      <c r="L57" s="36">
        <f t="shared" si="0"/>
        <v>68.1</v>
      </c>
      <c r="M57" s="36">
        <f t="shared" si="1"/>
        <v>68.1</v>
      </c>
      <c r="N57"/>
      <c r="O57" s="3">
        <f t="shared" si="2"/>
        <v>68.1</v>
      </c>
      <c r="P57"/>
    </row>
    <row r="58" spans="1:16" ht="15" customHeight="1">
      <c r="A58" s="14"/>
      <c r="C58" s="2"/>
      <c r="D58" s="29" t="s">
        <v>182</v>
      </c>
      <c r="E58" s="27">
        <f>SUM(E54:E57)</f>
        <v>431.07300000000004</v>
      </c>
      <c r="F58" s="62"/>
      <c r="G58" s="27">
        <f aca="true" t="shared" si="7" ref="G58:N58">SUM(G54:G57)</f>
        <v>0</v>
      </c>
      <c r="H58" s="27">
        <f t="shared" si="7"/>
        <v>347.70000000000005</v>
      </c>
      <c r="I58" s="27">
        <f t="shared" si="7"/>
        <v>87.5</v>
      </c>
      <c r="J58" s="27">
        <f t="shared" si="7"/>
        <v>316.3</v>
      </c>
      <c r="K58" s="27">
        <f t="shared" si="7"/>
        <v>0</v>
      </c>
      <c r="L58" s="27">
        <f t="shared" si="7"/>
        <v>751.5000000000001</v>
      </c>
      <c r="M58" s="27">
        <f t="shared" si="7"/>
        <v>1182.5729999999999</v>
      </c>
      <c r="N58" s="27">
        <f t="shared" si="7"/>
        <v>1360</v>
      </c>
      <c r="O58" s="3">
        <f t="shared" si="2"/>
        <v>-177.42700000000013</v>
      </c>
      <c r="P58"/>
    </row>
    <row r="59" spans="1:16" ht="15" customHeight="1">
      <c r="A59" s="14"/>
      <c r="C59" s="2"/>
      <c r="D59" s="2"/>
      <c r="E59" s="4"/>
      <c r="F59" s="60"/>
      <c r="G59" s="33"/>
      <c r="H59" s="33"/>
      <c r="I59" s="33"/>
      <c r="J59" s="33"/>
      <c r="K59" s="33"/>
      <c r="L59" s="33"/>
      <c r="M59" s="33"/>
      <c r="N59"/>
      <c r="O59" s="3">
        <f t="shared" si="2"/>
        <v>0</v>
      </c>
      <c r="P59"/>
    </row>
    <row r="60" spans="3:16" ht="15" customHeight="1">
      <c r="C60" s="2" t="s">
        <v>143</v>
      </c>
      <c r="D60" s="32" t="s">
        <v>34</v>
      </c>
      <c r="E60" s="4">
        <v>64.38</v>
      </c>
      <c r="F60" s="60"/>
      <c r="G60" s="33"/>
      <c r="H60" s="33"/>
      <c r="I60" s="33"/>
      <c r="J60" s="33"/>
      <c r="K60" s="33"/>
      <c r="L60" s="33">
        <f t="shared" si="0"/>
        <v>0</v>
      </c>
      <c r="M60" s="33">
        <f t="shared" si="1"/>
        <v>64.38</v>
      </c>
      <c r="N60">
        <v>61</v>
      </c>
      <c r="O60" s="3">
        <f t="shared" si="2"/>
        <v>3.3799999999999955</v>
      </c>
      <c r="P60">
        <v>1801</v>
      </c>
    </row>
    <row r="61" spans="1:16" ht="15" customHeight="1">
      <c r="A61" s="14" t="s">
        <v>35</v>
      </c>
      <c r="C61" s="2"/>
      <c r="D61" s="77" t="s">
        <v>96</v>
      </c>
      <c r="E61" s="4">
        <v>997.703</v>
      </c>
      <c r="F61" s="60"/>
      <c r="G61" s="33">
        <v>286.1</v>
      </c>
      <c r="H61" s="33">
        <v>769.6</v>
      </c>
      <c r="I61" s="33">
        <v>604.6</v>
      </c>
      <c r="J61" s="33"/>
      <c r="K61" s="33"/>
      <c r="L61" s="33">
        <f t="shared" si="0"/>
        <v>1660.3000000000002</v>
      </c>
      <c r="M61" s="33">
        <f t="shared" si="1"/>
        <v>2658.0029999999997</v>
      </c>
      <c r="N61">
        <v>1444</v>
      </c>
      <c r="O61" s="76">
        <f t="shared" si="2"/>
        <v>1214.0029999999997</v>
      </c>
      <c r="P61">
        <v>1802</v>
      </c>
    </row>
    <row r="62" spans="1:16" ht="15" customHeight="1">
      <c r="A62" s="14" t="s">
        <v>36</v>
      </c>
      <c r="C62" s="2"/>
      <c r="D62" s="2" t="s">
        <v>97</v>
      </c>
      <c r="E62" s="4">
        <v>1142.9</v>
      </c>
      <c r="F62" s="60"/>
      <c r="G62" s="33">
        <v>196.3</v>
      </c>
      <c r="H62" s="33">
        <v>189.3</v>
      </c>
      <c r="I62" s="33"/>
      <c r="J62" s="33"/>
      <c r="K62" s="33"/>
      <c r="L62" s="33">
        <f t="shared" si="0"/>
        <v>385.6</v>
      </c>
      <c r="M62" s="33">
        <f t="shared" si="1"/>
        <v>1528.5</v>
      </c>
      <c r="N62">
        <v>1220</v>
      </c>
      <c r="O62" s="3">
        <f t="shared" si="2"/>
        <v>308.5</v>
      </c>
      <c r="P62">
        <v>1803</v>
      </c>
    </row>
    <row r="63" spans="3:16" ht="15" customHeight="1">
      <c r="C63" s="2"/>
      <c r="D63" s="32" t="s">
        <v>37</v>
      </c>
      <c r="E63" s="4">
        <v>558.9370000000001</v>
      </c>
      <c r="F63" s="60"/>
      <c r="G63" s="33"/>
      <c r="H63" s="33"/>
      <c r="I63" s="33"/>
      <c r="J63" s="33"/>
      <c r="K63" s="33"/>
      <c r="L63" s="33">
        <f t="shared" si="0"/>
        <v>0</v>
      </c>
      <c r="M63" s="33">
        <f t="shared" si="1"/>
        <v>558.9370000000001</v>
      </c>
      <c r="N63">
        <v>502</v>
      </c>
      <c r="O63" s="3">
        <f t="shared" si="2"/>
        <v>56.937000000000126</v>
      </c>
      <c r="P63">
        <v>1804</v>
      </c>
    </row>
    <row r="64" spans="3:16" ht="15" customHeight="1">
      <c r="C64" s="2"/>
      <c r="D64" s="32" t="s">
        <v>38</v>
      </c>
      <c r="E64" s="4">
        <v>6.876</v>
      </c>
      <c r="F64" s="60"/>
      <c r="G64" s="33"/>
      <c r="H64" s="33"/>
      <c r="I64" s="33"/>
      <c r="J64" s="33"/>
      <c r="K64" s="33"/>
      <c r="L64" s="33">
        <f t="shared" si="0"/>
        <v>0</v>
      </c>
      <c r="M64" s="33">
        <f t="shared" si="1"/>
        <v>6.876</v>
      </c>
      <c r="N64"/>
      <c r="O64" s="3">
        <f t="shared" si="2"/>
        <v>6.876</v>
      </c>
      <c r="P64"/>
    </row>
    <row r="65" spans="1:16" ht="15" customHeight="1">
      <c r="A65" s="14" t="s">
        <v>39</v>
      </c>
      <c r="C65" s="2"/>
      <c r="D65" s="79" t="s">
        <v>98</v>
      </c>
      <c r="E65" s="4">
        <v>26.517</v>
      </c>
      <c r="F65" s="60"/>
      <c r="G65" s="33">
        <v>67.6</v>
      </c>
      <c r="H65" s="33">
        <v>234</v>
      </c>
      <c r="I65" s="33">
        <v>9.3</v>
      </c>
      <c r="J65" s="33"/>
      <c r="K65" s="33"/>
      <c r="L65" s="33">
        <f t="shared" si="0"/>
        <v>310.90000000000003</v>
      </c>
      <c r="M65" s="33">
        <f t="shared" si="1"/>
        <v>337.417</v>
      </c>
      <c r="N65"/>
      <c r="O65" s="78">
        <f t="shared" si="2"/>
        <v>337.417</v>
      </c>
      <c r="P65"/>
    </row>
    <row r="66" spans="1:16" ht="15" customHeight="1">
      <c r="A66" s="22" t="s">
        <v>40</v>
      </c>
      <c r="C66" s="2"/>
      <c r="D66" s="2" t="s">
        <v>99</v>
      </c>
      <c r="E66" s="4">
        <v>704.6320000000001</v>
      </c>
      <c r="F66" s="60"/>
      <c r="G66" s="33">
        <v>896.7</v>
      </c>
      <c r="H66" s="33">
        <v>2970.6</v>
      </c>
      <c r="I66" s="33">
        <v>2207.5</v>
      </c>
      <c r="J66" s="33"/>
      <c r="K66" s="33"/>
      <c r="L66" s="33">
        <f t="shared" si="0"/>
        <v>6074.8</v>
      </c>
      <c r="M66" s="33">
        <f t="shared" si="1"/>
        <v>6779.432</v>
      </c>
      <c r="N66">
        <v>2203</v>
      </c>
      <c r="O66" s="76">
        <f t="shared" si="2"/>
        <v>4576.432</v>
      </c>
      <c r="P66">
        <v>1810</v>
      </c>
    </row>
    <row r="67" spans="1:16" ht="15" customHeight="1">
      <c r="A67" s="22"/>
      <c r="C67" s="2"/>
      <c r="D67" s="77" t="s">
        <v>100</v>
      </c>
      <c r="E67" s="35"/>
      <c r="F67" s="61"/>
      <c r="G67" s="36"/>
      <c r="H67" s="36">
        <v>246.2</v>
      </c>
      <c r="I67" s="36">
        <v>636</v>
      </c>
      <c r="J67" s="36"/>
      <c r="K67" s="36"/>
      <c r="L67" s="36">
        <f t="shared" si="0"/>
        <v>882.2</v>
      </c>
      <c r="M67" s="36">
        <f t="shared" si="1"/>
        <v>882.2</v>
      </c>
      <c r="N67"/>
      <c r="O67" s="76">
        <f t="shared" si="2"/>
        <v>882.2</v>
      </c>
      <c r="P67"/>
    </row>
    <row r="68" spans="1:16" ht="15" customHeight="1">
      <c r="A68" s="22"/>
      <c r="C68" s="2"/>
      <c r="D68" s="29" t="s">
        <v>182</v>
      </c>
      <c r="E68" s="27">
        <f>SUM(E60:E67)</f>
        <v>3501.945</v>
      </c>
      <c r="F68" s="62"/>
      <c r="G68" s="27">
        <f aca="true" t="shared" si="8" ref="G68:N68">SUM(G60:G67)</f>
        <v>1446.7</v>
      </c>
      <c r="H68" s="27">
        <f t="shared" si="8"/>
        <v>4409.7</v>
      </c>
      <c r="I68" s="27">
        <f t="shared" si="8"/>
        <v>3457.4</v>
      </c>
      <c r="J68" s="27">
        <f t="shared" si="8"/>
        <v>0</v>
      </c>
      <c r="K68" s="27">
        <f t="shared" si="8"/>
        <v>0</v>
      </c>
      <c r="L68" s="27">
        <f t="shared" si="8"/>
        <v>9313.800000000001</v>
      </c>
      <c r="M68" s="27">
        <f t="shared" si="8"/>
        <v>12815.745</v>
      </c>
      <c r="N68" s="27">
        <f t="shared" si="8"/>
        <v>5430</v>
      </c>
      <c r="O68" s="3">
        <f aca="true" t="shared" si="9" ref="O68:O129">+M68-N68</f>
        <v>7385.745000000001</v>
      </c>
      <c r="P68"/>
    </row>
    <row r="69" spans="1:16" ht="15" customHeight="1">
      <c r="A69" s="22"/>
      <c r="C69" s="2"/>
      <c r="D69" s="2"/>
      <c r="E69" s="4"/>
      <c r="F69" s="60"/>
      <c r="G69" s="33"/>
      <c r="H69" s="33"/>
      <c r="I69" s="33"/>
      <c r="J69" s="33"/>
      <c r="K69" s="33"/>
      <c r="L69" s="33"/>
      <c r="M69" s="33"/>
      <c r="N69"/>
      <c r="O69" s="3">
        <f t="shared" si="9"/>
        <v>0</v>
      </c>
      <c r="P69"/>
    </row>
    <row r="70" spans="1:16" ht="15" customHeight="1" thickBot="1">
      <c r="A70" s="21" t="s">
        <v>41</v>
      </c>
      <c r="C70" s="2" t="s">
        <v>144</v>
      </c>
      <c r="D70" s="1" t="s">
        <v>101</v>
      </c>
      <c r="E70" s="30">
        <v>2128.9</v>
      </c>
      <c r="F70" s="65"/>
      <c r="G70" s="31">
        <v>158.4</v>
      </c>
      <c r="H70" s="31">
        <v>420.4</v>
      </c>
      <c r="I70" s="31">
        <v>445</v>
      </c>
      <c r="J70" s="31">
        <v>462.3</v>
      </c>
      <c r="K70" s="31">
        <v>1.9</v>
      </c>
      <c r="L70" s="31">
        <f t="shared" si="0"/>
        <v>1488</v>
      </c>
      <c r="M70" s="31">
        <f t="shared" si="1"/>
        <v>3616.9000000000005</v>
      </c>
      <c r="N70">
        <v>2752</v>
      </c>
      <c r="O70" s="3">
        <f t="shared" si="9"/>
        <v>864.9000000000005</v>
      </c>
      <c r="P70">
        <v>1901</v>
      </c>
    </row>
    <row r="71" spans="1:16" ht="15" customHeight="1">
      <c r="A71" s="21"/>
      <c r="C71" s="2"/>
      <c r="D71" s="43" t="s">
        <v>183</v>
      </c>
      <c r="E71" s="44">
        <f>SUM(E70,E68,E58,E52,E50,E46,E22,E10)</f>
        <v>53657.385</v>
      </c>
      <c r="F71" s="66"/>
      <c r="G71" s="44">
        <f aca="true" t="shared" si="10" ref="G71:N71">SUM(G70,G68,G58,G52,G50,G46,G22,G10)</f>
        <v>5808.5</v>
      </c>
      <c r="H71" s="44">
        <f t="shared" si="10"/>
        <v>9100</v>
      </c>
      <c r="I71" s="44">
        <f t="shared" si="10"/>
        <v>6613.2</v>
      </c>
      <c r="J71" s="44">
        <f t="shared" si="10"/>
        <v>1747.1000000000001</v>
      </c>
      <c r="K71" s="44">
        <f t="shared" si="10"/>
        <v>1.9</v>
      </c>
      <c r="L71" s="44">
        <f t="shared" si="10"/>
        <v>23270.699999999997</v>
      </c>
      <c r="M71" s="44">
        <f t="shared" si="10"/>
        <v>76928.085</v>
      </c>
      <c r="N71" s="44">
        <f t="shared" si="10"/>
        <v>54507</v>
      </c>
      <c r="O71" s="3">
        <f t="shared" si="9"/>
        <v>22421.085000000006</v>
      </c>
      <c r="P71"/>
    </row>
    <row r="72" spans="1:16" ht="15" customHeight="1">
      <c r="A72" s="21"/>
      <c r="C72" s="2"/>
      <c r="D72" s="2"/>
      <c r="E72" s="4"/>
      <c r="F72" s="60"/>
      <c r="G72" s="33"/>
      <c r="H72" s="33"/>
      <c r="I72" s="33"/>
      <c r="J72" s="33"/>
      <c r="K72" s="33"/>
      <c r="L72" s="33"/>
      <c r="M72" s="33"/>
      <c r="N72"/>
      <c r="O72" s="3">
        <f t="shared" si="9"/>
        <v>0</v>
      </c>
      <c r="P72"/>
    </row>
    <row r="73" spans="1:16" ht="15" customHeight="1">
      <c r="A73" s="21"/>
      <c r="C73" s="2"/>
      <c r="D73" s="2"/>
      <c r="E73" s="4"/>
      <c r="F73" s="60"/>
      <c r="G73" s="33"/>
      <c r="H73" s="33"/>
      <c r="I73" s="33"/>
      <c r="J73" s="33"/>
      <c r="K73" s="33"/>
      <c r="L73" s="33"/>
      <c r="M73" s="33"/>
      <c r="N73"/>
      <c r="O73" s="3">
        <f t="shared" si="9"/>
        <v>0</v>
      </c>
      <c r="P73"/>
    </row>
    <row r="74" spans="1:16" ht="15" customHeight="1">
      <c r="A74" s="14" t="s">
        <v>42</v>
      </c>
      <c r="C74" s="2" t="s">
        <v>43</v>
      </c>
      <c r="D74" s="2" t="s">
        <v>102</v>
      </c>
      <c r="E74" s="4">
        <v>62.89300000000001</v>
      </c>
      <c r="F74" s="60"/>
      <c r="G74" s="33"/>
      <c r="H74" s="33"/>
      <c r="I74" s="33">
        <v>16.5</v>
      </c>
      <c r="J74" s="33">
        <v>46.2</v>
      </c>
      <c r="K74" s="33"/>
      <c r="L74" s="33">
        <f t="shared" si="0"/>
        <v>62.7</v>
      </c>
      <c r="M74" s="33">
        <f t="shared" si="1"/>
        <v>125.593</v>
      </c>
      <c r="N74">
        <v>151</v>
      </c>
      <c r="O74" s="3">
        <f t="shared" si="9"/>
        <v>-25.406999999999996</v>
      </c>
      <c r="P74">
        <v>2101</v>
      </c>
    </row>
    <row r="75" spans="1:16" ht="15" customHeight="1">
      <c r="A75" s="14"/>
      <c r="C75" s="2" t="s">
        <v>44</v>
      </c>
      <c r="D75" s="2" t="s">
        <v>103</v>
      </c>
      <c r="E75" s="4"/>
      <c r="F75" s="60"/>
      <c r="G75" s="33"/>
      <c r="H75" s="33"/>
      <c r="I75" s="33">
        <v>117.4</v>
      </c>
      <c r="J75" s="33">
        <v>57</v>
      </c>
      <c r="K75" s="33"/>
      <c r="L75" s="33">
        <f t="shared" si="0"/>
        <v>174.4</v>
      </c>
      <c r="M75" s="33">
        <f t="shared" si="1"/>
        <v>174.4</v>
      </c>
      <c r="N75">
        <v>349</v>
      </c>
      <c r="O75" s="3">
        <f t="shared" si="9"/>
        <v>-174.6</v>
      </c>
      <c r="P75">
        <v>2201</v>
      </c>
    </row>
    <row r="76" spans="3:16" ht="15" customHeight="1" thickBot="1">
      <c r="C76" s="2" t="s">
        <v>145</v>
      </c>
      <c r="D76" s="32" t="s">
        <v>45</v>
      </c>
      <c r="E76" s="40">
        <v>284.946</v>
      </c>
      <c r="F76" s="67"/>
      <c r="G76" s="41"/>
      <c r="H76" s="41"/>
      <c r="I76" s="41"/>
      <c r="J76" s="41"/>
      <c r="K76" s="41"/>
      <c r="L76" s="41">
        <f t="shared" si="0"/>
        <v>0</v>
      </c>
      <c r="M76" s="41">
        <f t="shared" si="1"/>
        <v>284.946</v>
      </c>
      <c r="N76">
        <v>284</v>
      </c>
      <c r="O76" s="3">
        <f t="shared" si="9"/>
        <v>0.9460000000000264</v>
      </c>
      <c r="P76">
        <v>2501</v>
      </c>
    </row>
    <row r="77" spans="3:16" ht="15" customHeight="1">
      <c r="C77" s="2"/>
      <c r="D77" s="43" t="s">
        <v>184</v>
      </c>
      <c r="E77" s="44">
        <f>SUM(E74:E76)</f>
        <v>347.83900000000006</v>
      </c>
      <c r="F77" s="66"/>
      <c r="G77" s="44">
        <f aca="true" t="shared" si="11" ref="G77:N77">SUM(G74:G76)</f>
        <v>0</v>
      </c>
      <c r="H77" s="44">
        <f t="shared" si="11"/>
        <v>0</v>
      </c>
      <c r="I77" s="44">
        <f t="shared" si="11"/>
        <v>133.9</v>
      </c>
      <c r="J77" s="44">
        <f t="shared" si="11"/>
        <v>103.2</v>
      </c>
      <c r="K77" s="44">
        <f t="shared" si="11"/>
        <v>0</v>
      </c>
      <c r="L77" s="44">
        <f t="shared" si="11"/>
        <v>237.10000000000002</v>
      </c>
      <c r="M77" s="44">
        <f t="shared" si="11"/>
        <v>584.9390000000001</v>
      </c>
      <c r="N77" s="44">
        <f t="shared" si="11"/>
        <v>784</v>
      </c>
      <c r="O77" s="3">
        <f t="shared" si="9"/>
        <v>-199.06099999999992</v>
      </c>
      <c r="P77"/>
    </row>
    <row r="78" spans="3:16" ht="15" customHeight="1">
      <c r="C78" s="2"/>
      <c r="D78" s="32"/>
      <c r="E78" s="4"/>
      <c r="F78" s="60"/>
      <c r="G78" s="33"/>
      <c r="H78" s="33"/>
      <c r="I78" s="33"/>
      <c r="J78" s="33"/>
      <c r="K78" s="33"/>
      <c r="L78" s="33"/>
      <c r="M78" s="33"/>
      <c r="N78"/>
      <c r="O78" s="3">
        <f t="shared" si="9"/>
        <v>0</v>
      </c>
      <c r="P78"/>
    </row>
    <row r="79" spans="1:16" ht="15" customHeight="1">
      <c r="A79" s="21" t="s">
        <v>46</v>
      </c>
      <c r="C79" s="2" t="s">
        <v>146</v>
      </c>
      <c r="D79" s="2" t="s">
        <v>104</v>
      </c>
      <c r="E79" s="4">
        <v>614.4</v>
      </c>
      <c r="F79" s="60"/>
      <c r="G79" s="33">
        <v>206.4</v>
      </c>
      <c r="H79" s="33">
        <v>14.5</v>
      </c>
      <c r="I79" s="33"/>
      <c r="J79" s="33">
        <v>61.8</v>
      </c>
      <c r="K79" s="33"/>
      <c r="L79" s="33">
        <f t="shared" si="0"/>
        <v>282.7</v>
      </c>
      <c r="M79" s="33">
        <f t="shared" si="1"/>
        <v>897.0999999999999</v>
      </c>
      <c r="N79">
        <v>426</v>
      </c>
      <c r="O79" s="3">
        <f t="shared" si="9"/>
        <v>471.0999999999999</v>
      </c>
      <c r="P79">
        <v>3101</v>
      </c>
    </row>
    <row r="80" spans="1:16" ht="15" customHeight="1">
      <c r="A80" s="21"/>
      <c r="C80" s="2" t="s">
        <v>47</v>
      </c>
      <c r="D80" s="2" t="s">
        <v>105</v>
      </c>
      <c r="E80" s="4"/>
      <c r="F80" s="60"/>
      <c r="G80" s="33"/>
      <c r="H80" s="33"/>
      <c r="I80" s="33">
        <v>25.3</v>
      </c>
      <c r="J80" s="33"/>
      <c r="K80" s="33"/>
      <c r="L80" s="33">
        <f t="shared" si="0"/>
        <v>25.3</v>
      </c>
      <c r="M80" s="33">
        <f t="shared" si="1"/>
        <v>25.3</v>
      </c>
      <c r="N80">
        <v>46</v>
      </c>
      <c r="O80" s="3">
        <f t="shared" si="9"/>
        <v>-20.7</v>
      </c>
      <c r="P80">
        <v>3601</v>
      </c>
    </row>
    <row r="81" spans="1:16" ht="15" customHeight="1">
      <c r="A81" s="21"/>
      <c r="C81" s="2" t="s">
        <v>48</v>
      </c>
      <c r="D81" s="2" t="s">
        <v>106</v>
      </c>
      <c r="E81" s="4"/>
      <c r="F81" s="60"/>
      <c r="G81" s="33"/>
      <c r="H81" s="33"/>
      <c r="I81" s="33">
        <v>160.8</v>
      </c>
      <c r="J81" s="33">
        <v>92.9</v>
      </c>
      <c r="K81" s="33"/>
      <c r="L81" s="33">
        <f t="shared" si="0"/>
        <v>253.70000000000002</v>
      </c>
      <c r="M81" s="33">
        <f t="shared" si="1"/>
        <v>253.70000000000002</v>
      </c>
      <c r="N81">
        <v>310</v>
      </c>
      <c r="O81" s="3">
        <f t="shared" si="9"/>
        <v>-56.29999999999998</v>
      </c>
      <c r="P81">
        <v>3801</v>
      </c>
    </row>
    <row r="82" spans="1:16" ht="15" customHeight="1" thickBot="1">
      <c r="A82" s="21" t="s">
        <v>49</v>
      </c>
      <c r="C82" s="2" t="s">
        <v>147</v>
      </c>
      <c r="D82" s="2" t="s">
        <v>107</v>
      </c>
      <c r="E82" s="40">
        <v>342.50600000000003</v>
      </c>
      <c r="F82" s="67"/>
      <c r="G82" s="41">
        <v>11.6</v>
      </c>
      <c r="H82" s="41">
        <v>29.2</v>
      </c>
      <c r="I82" s="41">
        <v>30.1</v>
      </c>
      <c r="J82" s="41">
        <v>62</v>
      </c>
      <c r="K82" s="41"/>
      <c r="L82" s="41">
        <f t="shared" si="0"/>
        <v>132.9</v>
      </c>
      <c r="M82" s="41">
        <f t="shared" si="1"/>
        <v>475.40600000000006</v>
      </c>
      <c r="N82">
        <v>361</v>
      </c>
      <c r="O82" s="3">
        <f t="shared" si="9"/>
        <v>114.40600000000006</v>
      </c>
      <c r="P82">
        <v>3901</v>
      </c>
    </row>
    <row r="83" spans="1:16" ht="15" customHeight="1">
      <c r="A83" s="21"/>
      <c r="C83" s="2"/>
      <c r="D83" s="43" t="s">
        <v>185</v>
      </c>
      <c r="E83" s="44">
        <f>SUM(E79:E82)</f>
        <v>956.906</v>
      </c>
      <c r="F83" s="66"/>
      <c r="G83" s="44">
        <f aca="true" t="shared" si="12" ref="G83:N83">SUM(G79:G82)</f>
        <v>218</v>
      </c>
      <c r="H83" s="44">
        <f t="shared" si="12"/>
        <v>43.7</v>
      </c>
      <c r="I83" s="44">
        <f t="shared" si="12"/>
        <v>216.20000000000002</v>
      </c>
      <c r="J83" s="44">
        <f t="shared" si="12"/>
        <v>216.7</v>
      </c>
      <c r="K83" s="44">
        <f t="shared" si="12"/>
        <v>0</v>
      </c>
      <c r="L83" s="44">
        <f t="shared" si="12"/>
        <v>694.6</v>
      </c>
      <c r="M83" s="44">
        <f t="shared" si="12"/>
        <v>1651.5059999999999</v>
      </c>
      <c r="N83" s="44">
        <f t="shared" si="12"/>
        <v>1143</v>
      </c>
      <c r="O83" s="3">
        <f t="shared" si="9"/>
        <v>508.50599999999986</v>
      </c>
      <c r="P83"/>
    </row>
    <row r="84" spans="1:16" ht="15" customHeight="1">
      <c r="A84" s="21"/>
      <c r="C84" s="2"/>
      <c r="D84" s="2"/>
      <c r="E84" s="4"/>
      <c r="F84" s="60"/>
      <c r="G84" s="33"/>
      <c r="H84" s="33"/>
      <c r="I84" s="33"/>
      <c r="J84" s="33"/>
      <c r="K84" s="33"/>
      <c r="L84" s="33"/>
      <c r="M84" s="33"/>
      <c r="N84"/>
      <c r="O84" s="3">
        <f t="shared" si="9"/>
        <v>0</v>
      </c>
      <c r="P84"/>
    </row>
    <row r="85" spans="1:16" ht="15" customHeight="1">
      <c r="A85" s="21" t="s">
        <v>50</v>
      </c>
      <c r="C85" s="2" t="s">
        <v>148</v>
      </c>
      <c r="D85" s="2" t="s">
        <v>108</v>
      </c>
      <c r="E85" s="4">
        <v>107.351</v>
      </c>
      <c r="F85" s="60"/>
      <c r="G85" s="33"/>
      <c r="H85" s="33">
        <v>1.2</v>
      </c>
      <c r="I85" s="33">
        <v>58.8</v>
      </c>
      <c r="J85" s="33">
        <v>98.5</v>
      </c>
      <c r="K85" s="33"/>
      <c r="L85" s="33">
        <f t="shared" si="0"/>
        <v>158.5</v>
      </c>
      <c r="M85" s="33">
        <f t="shared" si="1"/>
        <v>265.851</v>
      </c>
      <c r="N85">
        <v>430</v>
      </c>
      <c r="O85" s="3">
        <f t="shared" si="9"/>
        <v>-164.149</v>
      </c>
      <c r="P85">
        <v>4101</v>
      </c>
    </row>
    <row r="86" spans="1:16" ht="15" customHeight="1">
      <c r="A86" s="21" t="s">
        <v>51</v>
      </c>
      <c r="C86" s="2" t="s">
        <v>149</v>
      </c>
      <c r="D86" s="2" t="s">
        <v>109</v>
      </c>
      <c r="E86" s="4">
        <v>369.4</v>
      </c>
      <c r="F86" s="60"/>
      <c r="G86" s="33"/>
      <c r="H86" s="33">
        <v>79.4</v>
      </c>
      <c r="I86" s="33">
        <v>512.6</v>
      </c>
      <c r="J86" s="33">
        <v>0.1</v>
      </c>
      <c r="K86" s="33"/>
      <c r="L86" s="33">
        <f t="shared" si="0"/>
        <v>592.1</v>
      </c>
      <c r="M86" s="33">
        <f t="shared" si="1"/>
        <v>961.5</v>
      </c>
      <c r="N86">
        <v>454</v>
      </c>
      <c r="O86" s="3">
        <f t="shared" si="9"/>
        <v>507.5</v>
      </c>
      <c r="P86">
        <v>4301</v>
      </c>
    </row>
    <row r="87" spans="1:16" ht="15" customHeight="1">
      <c r="A87" s="21" t="s">
        <v>52</v>
      </c>
      <c r="C87" s="2" t="s">
        <v>150</v>
      </c>
      <c r="D87" s="2" t="s">
        <v>110</v>
      </c>
      <c r="E87" s="4">
        <v>80.521</v>
      </c>
      <c r="F87" s="60"/>
      <c r="G87" s="33"/>
      <c r="H87" s="33"/>
      <c r="I87" s="33">
        <v>648.5</v>
      </c>
      <c r="J87" s="33">
        <v>407.1</v>
      </c>
      <c r="K87" s="33"/>
      <c r="L87" s="33">
        <f t="shared" si="0"/>
        <v>1055.6</v>
      </c>
      <c r="M87" s="33">
        <f t="shared" si="1"/>
        <v>1136.121</v>
      </c>
      <c r="N87">
        <v>1309</v>
      </c>
      <c r="O87" s="3">
        <f t="shared" si="9"/>
        <v>-172.8789999999999</v>
      </c>
      <c r="P87">
        <v>4401</v>
      </c>
    </row>
    <row r="88" spans="1:16" ht="15" customHeight="1">
      <c r="A88" s="21" t="s">
        <v>53</v>
      </c>
      <c r="C88" s="2" t="s">
        <v>151</v>
      </c>
      <c r="D88" s="2" t="s">
        <v>111</v>
      </c>
      <c r="E88" s="4">
        <v>161.05599999999998</v>
      </c>
      <c r="F88" s="60"/>
      <c r="G88" s="33"/>
      <c r="H88" s="33">
        <v>120.9</v>
      </c>
      <c r="I88" s="33">
        <v>231.6</v>
      </c>
      <c r="J88" s="33">
        <v>325.4</v>
      </c>
      <c r="K88" s="33"/>
      <c r="L88" s="33">
        <f aca="true" t="shared" si="13" ref="L88:L127">SUM(G88:K88)</f>
        <v>677.9</v>
      </c>
      <c r="M88" s="33">
        <f aca="true" t="shared" si="14" ref="M88:M127">SUM(E88:K88)</f>
        <v>838.956</v>
      </c>
      <c r="N88">
        <v>1107</v>
      </c>
      <c r="O88" s="3">
        <f t="shared" si="9"/>
        <v>-268.044</v>
      </c>
      <c r="P88">
        <v>4501</v>
      </c>
    </row>
    <row r="89" spans="3:16" ht="15" customHeight="1" thickBot="1">
      <c r="C89" s="2" t="s">
        <v>152</v>
      </c>
      <c r="D89" s="32" t="s">
        <v>54</v>
      </c>
      <c r="E89" s="40">
        <v>1.3</v>
      </c>
      <c r="F89" s="67"/>
      <c r="G89" s="41"/>
      <c r="H89" s="41"/>
      <c r="I89" s="41"/>
      <c r="J89" s="41"/>
      <c r="K89" s="41"/>
      <c r="L89" s="41">
        <f t="shared" si="13"/>
        <v>0</v>
      </c>
      <c r="M89" s="41">
        <f t="shared" si="14"/>
        <v>1.3</v>
      </c>
      <c r="N89">
        <v>1</v>
      </c>
      <c r="O89" s="3">
        <f t="shared" si="9"/>
        <v>0.30000000000000004</v>
      </c>
      <c r="P89">
        <v>4601</v>
      </c>
    </row>
    <row r="90" spans="3:16" ht="15" customHeight="1">
      <c r="C90" s="2"/>
      <c r="D90" s="43" t="s">
        <v>186</v>
      </c>
      <c r="E90" s="44">
        <f>SUM(E85:E89)</f>
        <v>719.6279999999999</v>
      </c>
      <c r="F90" s="66"/>
      <c r="G90" s="44">
        <f aca="true" t="shared" si="15" ref="G90:N90">SUM(G85:G89)</f>
        <v>0</v>
      </c>
      <c r="H90" s="44">
        <f t="shared" si="15"/>
        <v>201.5</v>
      </c>
      <c r="I90" s="44">
        <f t="shared" si="15"/>
        <v>1451.5</v>
      </c>
      <c r="J90" s="44">
        <f t="shared" si="15"/>
        <v>831.1</v>
      </c>
      <c r="K90" s="44">
        <f t="shared" si="15"/>
        <v>0</v>
      </c>
      <c r="L90" s="44">
        <f t="shared" si="15"/>
        <v>2484.1</v>
      </c>
      <c r="M90" s="44">
        <f t="shared" si="15"/>
        <v>3203.7280000000005</v>
      </c>
      <c r="N90" s="44">
        <f t="shared" si="15"/>
        <v>3301</v>
      </c>
      <c r="O90" s="3">
        <f t="shared" si="9"/>
        <v>-97.27199999999948</v>
      </c>
      <c r="P90"/>
    </row>
    <row r="91" spans="3:16" ht="15" customHeight="1">
      <c r="C91" s="2"/>
      <c r="D91" s="32"/>
      <c r="E91" s="4"/>
      <c r="F91" s="60"/>
      <c r="G91" s="33"/>
      <c r="H91" s="33"/>
      <c r="I91" s="33"/>
      <c r="J91" s="33"/>
      <c r="K91" s="33"/>
      <c r="L91" s="33"/>
      <c r="M91" s="33"/>
      <c r="N91"/>
      <c r="O91" s="3">
        <f t="shared" si="9"/>
        <v>0</v>
      </c>
      <c r="P91"/>
    </row>
    <row r="92" spans="1:16" ht="15" customHeight="1">
      <c r="A92" s="21"/>
      <c r="C92" s="2" t="s">
        <v>153</v>
      </c>
      <c r="D92" s="2" t="s">
        <v>112</v>
      </c>
      <c r="E92" s="4"/>
      <c r="F92" s="60"/>
      <c r="G92" s="33"/>
      <c r="H92" s="33"/>
      <c r="I92" s="33">
        <v>7.3</v>
      </c>
      <c r="J92" s="33">
        <v>136.9</v>
      </c>
      <c r="K92" s="33"/>
      <c r="L92" s="33">
        <f t="shared" si="13"/>
        <v>144.20000000000002</v>
      </c>
      <c r="M92" s="33">
        <f t="shared" si="14"/>
        <v>144.20000000000002</v>
      </c>
      <c r="N92"/>
      <c r="O92" s="3">
        <f t="shared" si="9"/>
        <v>144.20000000000002</v>
      </c>
      <c r="P92"/>
    </row>
    <row r="93" spans="1:16" ht="15" customHeight="1">
      <c r="A93" s="21"/>
      <c r="C93" s="2" t="s">
        <v>55</v>
      </c>
      <c r="D93" s="2" t="s">
        <v>113</v>
      </c>
      <c r="E93" s="4"/>
      <c r="F93" s="60"/>
      <c r="G93" s="33"/>
      <c r="H93" s="33"/>
      <c r="I93" s="33">
        <v>95.9</v>
      </c>
      <c r="J93" s="33">
        <v>100.7</v>
      </c>
      <c r="K93" s="33"/>
      <c r="L93" s="33">
        <f t="shared" si="13"/>
        <v>196.60000000000002</v>
      </c>
      <c r="M93" s="33">
        <f t="shared" si="14"/>
        <v>196.60000000000002</v>
      </c>
      <c r="N93">
        <v>611</v>
      </c>
      <c r="O93" s="3">
        <f t="shared" si="9"/>
        <v>-414.4</v>
      </c>
      <c r="P93">
        <v>5201</v>
      </c>
    </row>
    <row r="94" spans="1:16" ht="15" customHeight="1">
      <c r="A94" s="21"/>
      <c r="C94" s="2" t="s">
        <v>154</v>
      </c>
      <c r="D94" s="2" t="s">
        <v>114</v>
      </c>
      <c r="E94" s="4"/>
      <c r="F94" s="60"/>
      <c r="G94" s="33"/>
      <c r="H94" s="33"/>
      <c r="I94" s="33">
        <v>50.2</v>
      </c>
      <c r="J94" s="33">
        <v>113.9</v>
      </c>
      <c r="K94" s="33"/>
      <c r="L94" s="33">
        <f t="shared" si="13"/>
        <v>164.10000000000002</v>
      </c>
      <c r="M94" s="33">
        <f t="shared" si="14"/>
        <v>164.10000000000002</v>
      </c>
      <c r="N94">
        <v>351</v>
      </c>
      <c r="O94" s="3">
        <f t="shared" si="9"/>
        <v>-186.89999999999998</v>
      </c>
      <c r="P94">
        <v>5301</v>
      </c>
    </row>
    <row r="95" spans="1:16" ht="15" customHeight="1">
      <c r="A95" s="21"/>
      <c r="C95" s="2" t="s">
        <v>56</v>
      </c>
      <c r="D95" s="2" t="s">
        <v>115</v>
      </c>
      <c r="E95" s="4"/>
      <c r="F95" s="60"/>
      <c r="G95" s="33"/>
      <c r="H95" s="33"/>
      <c r="I95" s="33">
        <v>86.5</v>
      </c>
      <c r="J95" s="33">
        <v>116.6</v>
      </c>
      <c r="K95" s="33"/>
      <c r="L95" s="33">
        <f t="shared" si="13"/>
        <v>203.1</v>
      </c>
      <c r="M95" s="33">
        <f t="shared" si="14"/>
        <v>203.1</v>
      </c>
      <c r="N95">
        <v>221</v>
      </c>
      <c r="O95" s="3">
        <f t="shared" si="9"/>
        <v>-17.900000000000006</v>
      </c>
      <c r="P95">
        <v>5401</v>
      </c>
    </row>
    <row r="96" spans="1:16" ht="15" customHeight="1">
      <c r="A96" s="21"/>
      <c r="C96" s="2" t="s">
        <v>155</v>
      </c>
      <c r="D96" s="2" t="s">
        <v>116</v>
      </c>
      <c r="E96" s="4"/>
      <c r="F96" s="60"/>
      <c r="G96" s="33"/>
      <c r="H96" s="33"/>
      <c r="I96" s="33">
        <v>16.7</v>
      </c>
      <c r="J96" s="33">
        <v>112.4</v>
      </c>
      <c r="K96" s="33"/>
      <c r="L96" s="33">
        <f t="shared" si="13"/>
        <v>129.1</v>
      </c>
      <c r="M96" s="33">
        <f t="shared" si="14"/>
        <v>129.1</v>
      </c>
      <c r="N96">
        <v>162</v>
      </c>
      <c r="O96" s="3">
        <f t="shared" si="9"/>
        <v>-32.900000000000006</v>
      </c>
      <c r="P96">
        <v>5501</v>
      </c>
    </row>
    <row r="97" spans="1:16" ht="15" customHeight="1">
      <c r="A97" s="21"/>
      <c r="C97" s="2" t="s">
        <v>156</v>
      </c>
      <c r="D97" s="2" t="s">
        <v>117</v>
      </c>
      <c r="E97" s="4"/>
      <c r="F97" s="60"/>
      <c r="G97" s="33"/>
      <c r="H97" s="33"/>
      <c r="I97" s="33">
        <v>73.8</v>
      </c>
      <c r="J97" s="33">
        <v>147.4</v>
      </c>
      <c r="K97" s="33"/>
      <c r="L97" s="33">
        <f t="shared" si="13"/>
        <v>221.2</v>
      </c>
      <c r="M97" s="33">
        <f t="shared" si="14"/>
        <v>221.2</v>
      </c>
      <c r="N97">
        <v>382</v>
      </c>
      <c r="O97" s="3">
        <f t="shared" si="9"/>
        <v>-160.8</v>
      </c>
      <c r="P97">
        <v>5601</v>
      </c>
    </row>
    <row r="98" spans="1:16" ht="15" customHeight="1" thickBot="1">
      <c r="A98" s="21" t="s">
        <v>57</v>
      </c>
      <c r="C98" s="2" t="s">
        <v>157</v>
      </c>
      <c r="D98" s="2" t="s">
        <v>118</v>
      </c>
      <c r="E98" s="40">
        <v>33.022</v>
      </c>
      <c r="F98" s="67"/>
      <c r="G98" s="41">
        <v>7.1</v>
      </c>
      <c r="H98" s="41">
        <v>18.1</v>
      </c>
      <c r="I98" s="41">
        <v>18.6</v>
      </c>
      <c r="J98" s="41">
        <v>19.2</v>
      </c>
      <c r="K98" s="41"/>
      <c r="L98" s="41">
        <f t="shared" si="13"/>
        <v>63</v>
      </c>
      <c r="M98" s="41">
        <f t="shared" si="14"/>
        <v>96.022</v>
      </c>
      <c r="N98">
        <v>323</v>
      </c>
      <c r="O98" s="3">
        <f t="shared" si="9"/>
        <v>-226.978</v>
      </c>
      <c r="P98">
        <v>5801</v>
      </c>
    </row>
    <row r="99" spans="1:16" ht="15" customHeight="1">
      <c r="A99" s="21"/>
      <c r="C99" s="2"/>
      <c r="D99" s="43" t="s">
        <v>187</v>
      </c>
      <c r="E99" s="44">
        <f>SUM(E92:E98)</f>
        <v>33.022</v>
      </c>
      <c r="F99" s="66"/>
      <c r="G99" s="44">
        <f aca="true" t="shared" si="16" ref="G99:N99">SUM(G92:G98)</f>
        <v>7.1</v>
      </c>
      <c r="H99" s="44">
        <f t="shared" si="16"/>
        <v>18.1</v>
      </c>
      <c r="I99" s="44">
        <f t="shared" si="16"/>
        <v>349.00000000000006</v>
      </c>
      <c r="J99" s="44">
        <f t="shared" si="16"/>
        <v>747.1</v>
      </c>
      <c r="K99" s="44">
        <f t="shared" si="16"/>
        <v>0</v>
      </c>
      <c r="L99" s="44">
        <f t="shared" si="16"/>
        <v>1121.3000000000002</v>
      </c>
      <c r="M99" s="44">
        <f t="shared" si="16"/>
        <v>1154.3220000000001</v>
      </c>
      <c r="N99" s="44">
        <f t="shared" si="16"/>
        <v>2050</v>
      </c>
      <c r="O99" s="3">
        <f t="shared" si="9"/>
        <v>-895.6779999999999</v>
      </c>
      <c r="P99"/>
    </row>
    <row r="100" spans="1:17" ht="15" customHeight="1">
      <c r="A100" s="21"/>
      <c r="C100" s="2"/>
      <c r="D100" s="2"/>
      <c r="E100" s="4"/>
      <c r="F100" s="60"/>
      <c r="G100" s="33"/>
      <c r="H100" s="33"/>
      <c r="I100" s="33"/>
      <c r="J100" s="33"/>
      <c r="K100" s="33"/>
      <c r="L100" s="33"/>
      <c r="M100" s="33"/>
      <c r="O100" s="3">
        <f t="shared" si="9"/>
        <v>0</v>
      </c>
      <c r="Q100" s="11">
        <f>SUM(N98:N99)</f>
        <v>2373</v>
      </c>
    </row>
    <row r="101" spans="3:16" ht="15" customHeight="1">
      <c r="C101" s="2" t="s">
        <v>158</v>
      </c>
      <c r="D101" s="32" t="s">
        <v>58</v>
      </c>
      <c r="E101" s="4">
        <v>24</v>
      </c>
      <c r="F101" s="60"/>
      <c r="G101" s="33"/>
      <c r="H101" s="33"/>
      <c r="I101" s="33"/>
      <c r="J101" s="33"/>
      <c r="K101" s="33"/>
      <c r="L101" s="33">
        <f t="shared" si="13"/>
        <v>0</v>
      </c>
      <c r="M101" s="33">
        <f t="shared" si="14"/>
        <v>24</v>
      </c>
      <c r="N101">
        <v>24</v>
      </c>
      <c r="O101" s="3">
        <f t="shared" si="9"/>
        <v>0</v>
      </c>
      <c r="P101">
        <v>6163</v>
      </c>
    </row>
    <row r="102" spans="1:16" ht="15" customHeight="1">
      <c r="A102" s="21"/>
      <c r="C102" s="2"/>
      <c r="D102" s="2" t="s">
        <v>119</v>
      </c>
      <c r="E102" s="4"/>
      <c r="F102" s="60"/>
      <c r="G102" s="33"/>
      <c r="H102" s="33"/>
      <c r="I102" s="33">
        <v>49.6</v>
      </c>
      <c r="J102" s="33"/>
      <c r="K102" s="33"/>
      <c r="L102" s="33">
        <f t="shared" si="13"/>
        <v>49.6</v>
      </c>
      <c r="M102" s="33">
        <f t="shared" si="14"/>
        <v>49.6</v>
      </c>
      <c r="N102">
        <v>95</v>
      </c>
      <c r="O102" s="3">
        <f t="shared" si="9"/>
        <v>-45.4</v>
      </c>
      <c r="P102">
        <v>6101</v>
      </c>
    </row>
    <row r="103" spans="1:16" ht="15" customHeight="1">
      <c r="A103" s="21"/>
      <c r="C103" s="2" t="s">
        <v>159</v>
      </c>
      <c r="D103" s="2" t="s">
        <v>120</v>
      </c>
      <c r="E103" s="4"/>
      <c r="F103" s="60"/>
      <c r="G103" s="33"/>
      <c r="H103" s="33"/>
      <c r="I103" s="33">
        <v>325.1</v>
      </c>
      <c r="J103" s="33">
        <v>290.7</v>
      </c>
      <c r="K103" s="33"/>
      <c r="L103" s="33">
        <f t="shared" si="13"/>
        <v>615.8</v>
      </c>
      <c r="M103" s="33">
        <f t="shared" si="14"/>
        <v>615.8</v>
      </c>
      <c r="N103">
        <v>463</v>
      </c>
      <c r="O103" s="3">
        <f t="shared" si="9"/>
        <v>152.79999999999995</v>
      </c>
      <c r="P103">
        <v>6201</v>
      </c>
    </row>
    <row r="104" spans="1:16" ht="15" customHeight="1">
      <c r="A104" s="21"/>
      <c r="C104" s="2" t="s">
        <v>160</v>
      </c>
      <c r="D104" s="2" t="s">
        <v>121</v>
      </c>
      <c r="E104" s="4"/>
      <c r="F104" s="60"/>
      <c r="G104" s="33"/>
      <c r="H104" s="33"/>
      <c r="I104" s="33">
        <v>116.6</v>
      </c>
      <c r="J104" s="33"/>
      <c r="K104" s="33"/>
      <c r="L104" s="33">
        <f t="shared" si="13"/>
        <v>116.6</v>
      </c>
      <c r="M104" s="33">
        <f t="shared" si="14"/>
        <v>116.6</v>
      </c>
      <c r="N104">
        <v>109</v>
      </c>
      <c r="O104" s="3">
        <f t="shared" si="9"/>
        <v>7.599999999999994</v>
      </c>
      <c r="P104">
        <v>6301</v>
      </c>
    </row>
    <row r="105" spans="1:16" ht="15" customHeight="1" thickBot="1">
      <c r="A105" s="21"/>
      <c r="C105" s="2" t="s">
        <v>161</v>
      </c>
      <c r="D105" s="79" t="s">
        <v>122</v>
      </c>
      <c r="E105" s="40"/>
      <c r="F105" s="67"/>
      <c r="G105" s="41"/>
      <c r="H105" s="41"/>
      <c r="I105" s="41">
        <v>229.6</v>
      </c>
      <c r="J105" s="41">
        <v>319.1</v>
      </c>
      <c r="K105" s="41"/>
      <c r="L105" s="41">
        <f t="shared" si="13"/>
        <v>548.7</v>
      </c>
      <c r="M105" s="41">
        <f t="shared" si="14"/>
        <v>548.7</v>
      </c>
      <c r="N105"/>
      <c r="O105" s="78">
        <f t="shared" si="9"/>
        <v>548.7</v>
      </c>
      <c r="P105"/>
    </row>
    <row r="106" spans="1:16" ht="15" customHeight="1">
      <c r="A106" s="21"/>
      <c r="C106" s="2"/>
      <c r="D106" s="43" t="s">
        <v>188</v>
      </c>
      <c r="E106" s="44">
        <f>SUM(E101:E105)</f>
        <v>24</v>
      </c>
      <c r="F106" s="66"/>
      <c r="G106" s="44">
        <f aca="true" t="shared" si="17" ref="G106:N106">SUM(G101:G105)</f>
        <v>0</v>
      </c>
      <c r="H106" s="44">
        <f t="shared" si="17"/>
        <v>0</v>
      </c>
      <c r="I106" s="44">
        <f t="shared" si="17"/>
        <v>720.9000000000001</v>
      </c>
      <c r="J106" s="44">
        <f t="shared" si="17"/>
        <v>609.8</v>
      </c>
      <c r="K106" s="44">
        <f t="shared" si="17"/>
        <v>0</v>
      </c>
      <c r="L106" s="44">
        <f t="shared" si="17"/>
        <v>1330.7</v>
      </c>
      <c r="M106" s="44">
        <f t="shared" si="17"/>
        <v>1354.7</v>
      </c>
      <c r="N106" s="44">
        <f t="shared" si="17"/>
        <v>691</v>
      </c>
      <c r="O106" s="3">
        <f t="shared" si="9"/>
        <v>663.7</v>
      </c>
      <c r="P106"/>
    </row>
    <row r="107" spans="1:16" ht="15" customHeight="1">
      <c r="A107" s="21"/>
      <c r="C107" s="2"/>
      <c r="D107" s="2"/>
      <c r="E107" s="4"/>
      <c r="F107" s="60"/>
      <c r="G107" s="33"/>
      <c r="H107" s="33"/>
      <c r="I107" s="33"/>
      <c r="J107" s="33"/>
      <c r="K107" s="33"/>
      <c r="L107" s="33"/>
      <c r="M107" s="33"/>
      <c r="N107"/>
      <c r="O107" s="3">
        <f t="shared" si="9"/>
        <v>0</v>
      </c>
      <c r="P107"/>
    </row>
    <row r="108" spans="3:16" ht="15" customHeight="1">
      <c r="C108" s="2" t="s">
        <v>162</v>
      </c>
      <c r="D108" s="32" t="s">
        <v>59</v>
      </c>
      <c r="E108" s="4">
        <v>32.605</v>
      </c>
      <c r="F108" s="60"/>
      <c r="G108" s="33"/>
      <c r="H108" s="33"/>
      <c r="I108" s="33"/>
      <c r="J108" s="33"/>
      <c r="K108" s="33"/>
      <c r="L108" s="33">
        <f t="shared" si="13"/>
        <v>0</v>
      </c>
      <c r="M108" s="33">
        <f t="shared" si="14"/>
        <v>32.605</v>
      </c>
      <c r="N108">
        <v>80</v>
      </c>
      <c r="O108" s="3">
        <f t="shared" si="9"/>
        <v>-47.395</v>
      </c>
      <c r="P108">
        <v>7101</v>
      </c>
    </row>
    <row r="109" spans="1:16" ht="15" customHeight="1">
      <c r="A109" s="21" t="s">
        <v>60</v>
      </c>
      <c r="C109" s="2" t="s">
        <v>163</v>
      </c>
      <c r="D109" s="2" t="s">
        <v>60</v>
      </c>
      <c r="E109" s="4">
        <v>75.836</v>
      </c>
      <c r="F109" s="60"/>
      <c r="G109" s="33">
        <v>2.5</v>
      </c>
      <c r="H109" s="33">
        <v>27.4</v>
      </c>
      <c r="I109" s="33">
        <v>173.3</v>
      </c>
      <c r="J109" s="33"/>
      <c r="K109" s="33"/>
      <c r="L109" s="33">
        <f t="shared" si="13"/>
        <v>203.20000000000002</v>
      </c>
      <c r="M109" s="33">
        <f t="shared" si="14"/>
        <v>279.036</v>
      </c>
      <c r="N109">
        <v>164</v>
      </c>
      <c r="O109" s="3">
        <f t="shared" si="9"/>
        <v>115.036</v>
      </c>
      <c r="P109">
        <v>7301</v>
      </c>
    </row>
    <row r="110" spans="1:16" ht="15" customHeight="1">
      <c r="A110" s="21" t="s">
        <v>61</v>
      </c>
      <c r="C110" s="2" t="s">
        <v>164</v>
      </c>
      <c r="D110" s="2" t="s">
        <v>123</v>
      </c>
      <c r="E110" s="4">
        <v>854.9</v>
      </c>
      <c r="F110" s="60"/>
      <c r="G110" s="33"/>
      <c r="H110" s="33">
        <v>22.7</v>
      </c>
      <c r="I110" s="33">
        <v>228.3</v>
      </c>
      <c r="J110" s="33">
        <v>841.1</v>
      </c>
      <c r="K110" s="33">
        <v>24.5</v>
      </c>
      <c r="L110" s="33">
        <f t="shared" si="13"/>
        <v>1116.6</v>
      </c>
      <c r="M110" s="33">
        <f t="shared" si="14"/>
        <v>1971.5</v>
      </c>
      <c r="N110">
        <v>1565</v>
      </c>
      <c r="O110" s="3">
        <f t="shared" si="9"/>
        <v>406.5</v>
      </c>
      <c r="P110">
        <v>7401</v>
      </c>
    </row>
    <row r="111" spans="1:16" ht="15" customHeight="1">
      <c r="A111" s="21"/>
      <c r="C111" s="2" t="s">
        <v>165</v>
      </c>
      <c r="D111" s="74" t="s">
        <v>124</v>
      </c>
      <c r="E111" s="4"/>
      <c r="F111" s="60"/>
      <c r="G111" s="33"/>
      <c r="H111" s="33"/>
      <c r="I111" s="33">
        <v>426.4</v>
      </c>
      <c r="J111" s="33">
        <v>1007</v>
      </c>
      <c r="K111" s="33">
        <v>18.3</v>
      </c>
      <c r="L111" s="33">
        <f t="shared" si="13"/>
        <v>1451.7</v>
      </c>
      <c r="M111" s="33">
        <f t="shared" si="14"/>
        <v>1451.7</v>
      </c>
      <c r="N111">
        <v>1111</v>
      </c>
      <c r="O111" s="75">
        <f t="shared" si="9"/>
        <v>340.70000000000005</v>
      </c>
      <c r="P111">
        <v>7501</v>
      </c>
    </row>
    <row r="112" spans="1:16" ht="15" customHeight="1">
      <c r="A112" s="21"/>
      <c r="C112" s="2" t="s">
        <v>165</v>
      </c>
      <c r="D112" s="74" t="s">
        <v>125</v>
      </c>
      <c r="E112" s="4"/>
      <c r="F112" s="60"/>
      <c r="G112" s="33"/>
      <c r="H112" s="33"/>
      <c r="I112" s="33">
        <v>375.7</v>
      </c>
      <c r="J112" s="33">
        <v>2442.5</v>
      </c>
      <c r="K112" s="33">
        <v>95.3</v>
      </c>
      <c r="L112" s="33">
        <f t="shared" si="13"/>
        <v>2913.5</v>
      </c>
      <c r="M112" s="33">
        <f t="shared" si="14"/>
        <v>2913.5</v>
      </c>
      <c r="N112">
        <v>1254</v>
      </c>
      <c r="O112" s="75">
        <f t="shared" si="9"/>
        <v>1659.5</v>
      </c>
      <c r="P112">
        <v>7503</v>
      </c>
    </row>
    <row r="113" spans="1:16" ht="15" customHeight="1" thickBot="1">
      <c r="A113" s="21"/>
      <c r="C113" s="2" t="s">
        <v>166</v>
      </c>
      <c r="D113" s="2" t="s">
        <v>126</v>
      </c>
      <c r="E113" s="40"/>
      <c r="F113" s="67"/>
      <c r="G113" s="41"/>
      <c r="H113" s="41"/>
      <c r="I113" s="41">
        <v>102.7</v>
      </c>
      <c r="J113" s="41">
        <v>296.2</v>
      </c>
      <c r="K113" s="41">
        <v>16.7</v>
      </c>
      <c r="L113" s="41">
        <f t="shared" si="13"/>
        <v>415.59999999999997</v>
      </c>
      <c r="M113" s="41">
        <f t="shared" si="14"/>
        <v>415.59999999999997</v>
      </c>
      <c r="N113">
        <v>238</v>
      </c>
      <c r="O113" s="3">
        <f t="shared" si="9"/>
        <v>177.59999999999997</v>
      </c>
      <c r="P113">
        <v>7601</v>
      </c>
    </row>
    <row r="114" spans="1:16" ht="15" customHeight="1">
      <c r="A114" s="21"/>
      <c r="C114" s="2"/>
      <c r="D114" s="43" t="s">
        <v>189</v>
      </c>
      <c r="E114" s="44">
        <f>SUM(E108:E113)</f>
        <v>963.341</v>
      </c>
      <c r="F114" s="66"/>
      <c r="G114" s="44">
        <f aca="true" t="shared" si="18" ref="G114:N114">SUM(G108:G113)</f>
        <v>2.5</v>
      </c>
      <c r="H114" s="44">
        <f t="shared" si="18"/>
        <v>50.099999999999994</v>
      </c>
      <c r="I114" s="44">
        <f t="shared" si="18"/>
        <v>1306.4</v>
      </c>
      <c r="J114" s="44">
        <f t="shared" si="18"/>
        <v>4586.8</v>
      </c>
      <c r="K114" s="44">
        <f t="shared" si="18"/>
        <v>154.79999999999998</v>
      </c>
      <c r="L114" s="44">
        <f t="shared" si="18"/>
        <v>6100.6</v>
      </c>
      <c r="M114" s="44">
        <f t="shared" si="18"/>
        <v>7063.941000000001</v>
      </c>
      <c r="N114" s="44">
        <f t="shared" si="18"/>
        <v>4412</v>
      </c>
      <c r="O114" s="3">
        <f t="shared" si="9"/>
        <v>2651.9410000000007</v>
      </c>
      <c r="P114"/>
    </row>
    <row r="115" spans="1:16" ht="15" customHeight="1">
      <c r="A115" s="21"/>
      <c r="C115" s="2"/>
      <c r="D115" s="2"/>
      <c r="E115" s="4"/>
      <c r="F115" s="60"/>
      <c r="G115" s="33"/>
      <c r="H115" s="33"/>
      <c r="I115" s="33"/>
      <c r="J115" s="33"/>
      <c r="K115" s="33"/>
      <c r="L115" s="33"/>
      <c r="M115" s="33"/>
      <c r="N115"/>
      <c r="O115" s="3">
        <f t="shared" si="9"/>
        <v>0</v>
      </c>
      <c r="P115"/>
    </row>
    <row r="116" spans="1:16" ht="15" customHeight="1">
      <c r="A116" s="14" t="s">
        <v>62</v>
      </c>
      <c r="C116" s="2" t="s">
        <v>167</v>
      </c>
      <c r="D116" s="74" t="s">
        <v>127</v>
      </c>
      <c r="E116" s="4">
        <v>2829.9</v>
      </c>
      <c r="F116" s="60"/>
      <c r="G116" s="33">
        <v>238.9</v>
      </c>
      <c r="H116" s="33">
        <v>587.4</v>
      </c>
      <c r="I116" s="33">
        <v>601.7</v>
      </c>
      <c r="J116" s="33">
        <v>446.6</v>
      </c>
      <c r="K116" s="33">
        <v>68.8</v>
      </c>
      <c r="L116" s="33">
        <f t="shared" si="13"/>
        <v>1943.3999999999999</v>
      </c>
      <c r="M116" s="33">
        <f t="shared" si="14"/>
        <v>4773.300000000001</v>
      </c>
      <c r="N116">
        <v>4197</v>
      </c>
      <c r="O116" s="75">
        <f t="shared" si="9"/>
        <v>576.3000000000011</v>
      </c>
      <c r="P116">
        <v>8101</v>
      </c>
    </row>
    <row r="117" spans="1:16" ht="15" customHeight="1">
      <c r="A117" s="14" t="s">
        <v>63</v>
      </c>
      <c r="C117" s="2"/>
      <c r="D117" s="74" t="s">
        <v>128</v>
      </c>
      <c r="E117" s="4">
        <v>553.747</v>
      </c>
      <c r="F117" s="60"/>
      <c r="G117" s="33">
        <v>60.4</v>
      </c>
      <c r="H117" s="33">
        <v>120</v>
      </c>
      <c r="I117" s="33">
        <v>119</v>
      </c>
      <c r="J117" s="33">
        <v>82.5</v>
      </c>
      <c r="K117" s="33">
        <v>12.7</v>
      </c>
      <c r="L117" s="33">
        <f t="shared" si="13"/>
        <v>394.59999999999997</v>
      </c>
      <c r="M117" s="33">
        <f t="shared" si="14"/>
        <v>948.347</v>
      </c>
      <c r="N117">
        <v>387</v>
      </c>
      <c r="O117" s="75">
        <f t="shared" si="9"/>
        <v>561.347</v>
      </c>
      <c r="P117">
        <v>8102</v>
      </c>
    </row>
    <row r="118" spans="1:16" ht="15" customHeight="1">
      <c r="A118" s="14" t="s">
        <v>64</v>
      </c>
      <c r="C118" s="2" t="s">
        <v>168</v>
      </c>
      <c r="D118" s="74" t="s">
        <v>129</v>
      </c>
      <c r="E118" s="4">
        <v>2653.9</v>
      </c>
      <c r="F118" s="60"/>
      <c r="G118" s="33">
        <v>225.4</v>
      </c>
      <c r="H118" s="33">
        <v>525.3</v>
      </c>
      <c r="I118" s="33">
        <v>542.9</v>
      </c>
      <c r="J118" s="33">
        <v>470.3</v>
      </c>
      <c r="K118" s="33">
        <v>76.6</v>
      </c>
      <c r="L118" s="33">
        <f t="shared" si="13"/>
        <v>1840.4999999999998</v>
      </c>
      <c r="M118" s="33">
        <f t="shared" si="14"/>
        <v>4494.400000000001</v>
      </c>
      <c r="N118">
        <v>2835</v>
      </c>
      <c r="O118" s="75">
        <f t="shared" si="9"/>
        <v>1659.4000000000005</v>
      </c>
      <c r="P118">
        <v>8202</v>
      </c>
    </row>
    <row r="119" spans="1:16" ht="15" customHeight="1">
      <c r="A119" s="14" t="s">
        <v>65</v>
      </c>
      <c r="C119" s="2"/>
      <c r="D119" s="77" t="s">
        <v>130</v>
      </c>
      <c r="E119" s="4">
        <v>988.5110000000001</v>
      </c>
      <c r="F119" s="60"/>
      <c r="G119" s="33">
        <v>152.6</v>
      </c>
      <c r="H119" s="33">
        <v>382.7</v>
      </c>
      <c r="I119" s="33">
        <v>394.3</v>
      </c>
      <c r="J119" s="33">
        <v>406.8</v>
      </c>
      <c r="K119" s="33">
        <v>67.7</v>
      </c>
      <c r="L119" s="33">
        <f t="shared" si="13"/>
        <v>1404.1</v>
      </c>
      <c r="M119" s="33">
        <f t="shared" si="14"/>
        <v>2392.611</v>
      </c>
      <c r="N119">
        <v>1116</v>
      </c>
      <c r="O119" s="76">
        <f t="shared" si="9"/>
        <v>1276.6109999999999</v>
      </c>
      <c r="P119">
        <v>8203</v>
      </c>
    </row>
    <row r="120" spans="1:16" ht="15" customHeight="1">
      <c r="A120" s="14" t="s">
        <v>66</v>
      </c>
      <c r="C120" s="2"/>
      <c r="D120" s="77" t="s">
        <v>131</v>
      </c>
      <c r="E120" s="4">
        <v>1283.906</v>
      </c>
      <c r="F120" s="60"/>
      <c r="G120" s="33">
        <v>236</v>
      </c>
      <c r="H120" s="33">
        <v>448.8</v>
      </c>
      <c r="I120" s="33">
        <v>464.5</v>
      </c>
      <c r="J120" s="33">
        <v>477.4</v>
      </c>
      <c r="K120" s="33">
        <v>79.4</v>
      </c>
      <c r="L120" s="33">
        <f t="shared" si="13"/>
        <v>1706.1</v>
      </c>
      <c r="M120" s="33">
        <f t="shared" si="14"/>
        <v>2990.0060000000003</v>
      </c>
      <c r="N120">
        <v>601</v>
      </c>
      <c r="O120" s="76">
        <f t="shared" si="9"/>
        <v>2389.0060000000003</v>
      </c>
      <c r="P120">
        <v>8204</v>
      </c>
    </row>
    <row r="121" spans="1:16" ht="15" customHeight="1">
      <c r="A121" s="14" t="s">
        <v>67</v>
      </c>
      <c r="C121" s="2"/>
      <c r="D121" s="2" t="s">
        <v>132</v>
      </c>
      <c r="E121" s="4">
        <v>301.9</v>
      </c>
      <c r="F121" s="60"/>
      <c r="G121" s="33">
        <v>130.1</v>
      </c>
      <c r="H121" s="33">
        <v>224.6</v>
      </c>
      <c r="I121" s="33">
        <v>232.1</v>
      </c>
      <c r="J121" s="33">
        <v>166.1</v>
      </c>
      <c r="K121" s="33"/>
      <c r="L121" s="33">
        <f t="shared" si="13"/>
        <v>752.9</v>
      </c>
      <c r="M121" s="33">
        <f t="shared" si="14"/>
        <v>1054.8</v>
      </c>
      <c r="N121">
        <v>332</v>
      </c>
      <c r="O121" s="3">
        <f t="shared" si="9"/>
        <v>722.8</v>
      </c>
      <c r="P121">
        <v>8205</v>
      </c>
    </row>
    <row r="122" spans="1:15" ht="15" customHeight="1">
      <c r="A122" s="14" t="s">
        <v>68</v>
      </c>
      <c r="C122" s="2"/>
      <c r="D122" s="2" t="s">
        <v>133</v>
      </c>
      <c r="E122" s="4">
        <v>37.646</v>
      </c>
      <c r="F122" s="60"/>
      <c r="G122" s="33">
        <v>39.4</v>
      </c>
      <c r="H122" s="33"/>
      <c r="I122" s="33"/>
      <c r="J122" s="33"/>
      <c r="K122" s="33"/>
      <c r="L122" s="33">
        <f t="shared" si="13"/>
        <v>39.4</v>
      </c>
      <c r="M122" s="33">
        <f t="shared" si="14"/>
        <v>77.04599999999999</v>
      </c>
      <c r="O122" s="3">
        <f t="shared" si="9"/>
        <v>77.04599999999999</v>
      </c>
    </row>
    <row r="123" spans="1:15" ht="15" customHeight="1">
      <c r="A123" s="14"/>
      <c r="C123" s="2"/>
      <c r="D123" s="2" t="s">
        <v>134</v>
      </c>
      <c r="E123" s="4"/>
      <c r="F123" s="60"/>
      <c r="G123" s="33">
        <v>24.3</v>
      </c>
      <c r="H123" s="33">
        <v>33.9</v>
      </c>
      <c r="I123" s="33">
        <v>34.5</v>
      </c>
      <c r="J123" s="33">
        <v>35.9</v>
      </c>
      <c r="K123" s="33">
        <v>6</v>
      </c>
      <c r="L123" s="33">
        <f t="shared" si="13"/>
        <v>134.6</v>
      </c>
      <c r="M123" s="33">
        <f t="shared" si="14"/>
        <v>134.6</v>
      </c>
      <c r="O123" s="3">
        <f t="shared" si="9"/>
        <v>134.6</v>
      </c>
    </row>
    <row r="124" spans="1:16" ht="15" customHeight="1">
      <c r="A124" s="14"/>
      <c r="C124" s="2"/>
      <c r="D124" s="2" t="s">
        <v>136</v>
      </c>
      <c r="E124" s="4">
        <v>1419.99</v>
      </c>
      <c r="F124" s="60"/>
      <c r="G124" s="33">
        <v>-205</v>
      </c>
      <c r="H124" s="33">
        <v>384.4</v>
      </c>
      <c r="I124" s="33">
        <v>406.2</v>
      </c>
      <c r="J124" s="33">
        <v>430.8</v>
      </c>
      <c r="K124" s="33"/>
      <c r="L124" s="33">
        <f>SUM(G124:K124)</f>
        <v>1016.3999999999999</v>
      </c>
      <c r="M124" s="33">
        <f>SUM(E124:K124)</f>
        <v>2436.39</v>
      </c>
      <c r="N124">
        <v>1577</v>
      </c>
      <c r="O124" s="3">
        <f t="shared" si="9"/>
        <v>859.3899999999999</v>
      </c>
      <c r="P124">
        <v>8998</v>
      </c>
    </row>
    <row r="125" spans="3:16" ht="15" customHeight="1">
      <c r="C125" s="2" t="s">
        <v>169</v>
      </c>
      <c r="D125" s="32" t="s">
        <v>69</v>
      </c>
      <c r="E125" s="4">
        <v>323.9</v>
      </c>
      <c r="F125" s="60"/>
      <c r="G125" s="33"/>
      <c r="H125" s="33"/>
      <c r="I125" s="33"/>
      <c r="J125" s="33"/>
      <c r="K125" s="33"/>
      <c r="L125" s="33">
        <f t="shared" si="13"/>
        <v>0</v>
      </c>
      <c r="M125" s="33">
        <f t="shared" si="14"/>
        <v>323.9</v>
      </c>
      <c r="N125">
        <v>324</v>
      </c>
      <c r="O125" s="3">
        <f t="shared" si="9"/>
        <v>-0.10000000000002274</v>
      </c>
      <c r="P125">
        <v>8401</v>
      </c>
    </row>
    <row r="126" spans="3:16" ht="15" customHeight="1">
      <c r="C126" s="2"/>
      <c r="D126" s="32" t="s">
        <v>70</v>
      </c>
      <c r="E126" s="4">
        <v>146.46699999999998</v>
      </c>
      <c r="F126" s="60"/>
      <c r="G126" s="33"/>
      <c r="H126" s="33"/>
      <c r="I126" s="33"/>
      <c r="J126" s="33"/>
      <c r="K126" s="33"/>
      <c r="L126" s="33">
        <f t="shared" si="13"/>
        <v>0</v>
      </c>
      <c r="M126" s="33">
        <f t="shared" si="14"/>
        <v>146.46699999999998</v>
      </c>
      <c r="N126">
        <v>146</v>
      </c>
      <c r="O126" s="3">
        <f t="shared" si="9"/>
        <v>0.46699999999998454</v>
      </c>
      <c r="P126">
        <v>8402</v>
      </c>
    </row>
    <row r="127" spans="3:16" ht="15" customHeight="1" thickBot="1">
      <c r="C127" s="2" t="s">
        <v>170</v>
      </c>
      <c r="D127" s="2" t="s">
        <v>135</v>
      </c>
      <c r="E127" s="40"/>
      <c r="F127" s="67"/>
      <c r="G127" s="41"/>
      <c r="H127" s="41"/>
      <c r="I127" s="41">
        <v>275.8</v>
      </c>
      <c r="J127" s="41">
        <v>330.7</v>
      </c>
      <c r="K127" s="41">
        <v>149.6</v>
      </c>
      <c r="L127" s="41">
        <f t="shared" si="13"/>
        <v>756.1</v>
      </c>
      <c r="M127" s="41">
        <f t="shared" si="14"/>
        <v>756.1</v>
      </c>
      <c r="N127">
        <v>1189</v>
      </c>
      <c r="O127" s="3">
        <f t="shared" si="9"/>
        <v>-432.9</v>
      </c>
      <c r="P127">
        <v>8501</v>
      </c>
    </row>
    <row r="128" spans="1:15" ht="15" customHeight="1" thickBot="1">
      <c r="A128" s="14" t="s">
        <v>71</v>
      </c>
      <c r="D128" s="43" t="s">
        <v>190</v>
      </c>
      <c r="E128" s="45">
        <f>SUM(E116:E127)</f>
        <v>10539.867</v>
      </c>
      <c r="F128" s="68"/>
      <c r="G128" s="45">
        <f aca="true" t="shared" si="19" ref="G128:N128">SUM(G116:G127)</f>
        <v>902.1000000000001</v>
      </c>
      <c r="H128" s="45">
        <f t="shared" si="19"/>
        <v>2707.1</v>
      </c>
      <c r="I128" s="45">
        <f t="shared" si="19"/>
        <v>3070.9999999999995</v>
      </c>
      <c r="J128" s="45">
        <f t="shared" si="19"/>
        <v>2847.1</v>
      </c>
      <c r="K128" s="45">
        <f t="shared" si="19"/>
        <v>460.80000000000007</v>
      </c>
      <c r="L128" s="45">
        <f t="shared" si="19"/>
        <v>9988.1</v>
      </c>
      <c r="M128" s="45">
        <f t="shared" si="19"/>
        <v>20527.967</v>
      </c>
      <c r="N128" s="45">
        <f t="shared" si="19"/>
        <v>12704</v>
      </c>
      <c r="O128" s="3">
        <f t="shared" si="9"/>
        <v>7823.967000000001</v>
      </c>
    </row>
    <row r="129" spans="4:16" ht="18" thickTop="1">
      <c r="D129" s="46" t="s">
        <v>177</v>
      </c>
      <c r="E129" s="47">
        <f>SUM(E128,E114,E106,E99,E90,E83,E77,E71)</f>
        <v>67241.98800000001</v>
      </c>
      <c r="F129" s="69"/>
      <c r="G129" s="47">
        <f aca="true" t="shared" si="20" ref="G129:M129">SUM(G128,G114,G106,G99,G90,G83,G77,G71)</f>
        <v>6938.200000000001</v>
      </c>
      <c r="H129" s="47">
        <f t="shared" si="20"/>
        <v>12120.5</v>
      </c>
      <c r="I129" s="47">
        <f t="shared" si="20"/>
        <v>13862.099999999999</v>
      </c>
      <c r="J129" s="47">
        <f t="shared" si="20"/>
        <v>11688.900000000001</v>
      </c>
      <c r="K129" s="47">
        <f t="shared" si="20"/>
        <v>617.5</v>
      </c>
      <c r="L129" s="47">
        <f t="shared" si="20"/>
        <v>45227.2</v>
      </c>
      <c r="M129" s="47">
        <f t="shared" si="20"/>
        <v>112469.18800000001</v>
      </c>
      <c r="N129" s="47">
        <f>SUM(N128,N114,N106,N99,N90,N83,N77,N71)</f>
        <v>79592</v>
      </c>
      <c r="O129" s="3">
        <f t="shared" si="9"/>
        <v>32877.18800000001</v>
      </c>
      <c r="P129" s="47"/>
    </row>
    <row r="130" spans="5:16" ht="12.75">
      <c r="E130" s="25"/>
      <c r="F130" s="70"/>
      <c r="G130" s="16"/>
      <c r="H130" s="16"/>
      <c r="I130" s="16"/>
      <c r="J130" s="16"/>
      <c r="K130" s="16"/>
      <c r="L130" s="16"/>
      <c r="M130" s="16"/>
      <c r="P130" s="34"/>
    </row>
    <row r="131" spans="3:16" ht="17.25">
      <c r="C131" s="11" t="s">
        <v>0</v>
      </c>
      <c r="D131" s="46" t="s">
        <v>1</v>
      </c>
      <c r="E131" s="47"/>
      <c r="F131" s="69"/>
      <c r="G131" s="48"/>
      <c r="H131" s="48">
        <v>3800</v>
      </c>
      <c r="I131" s="48">
        <v>4300</v>
      </c>
      <c r="J131" s="48">
        <v>3700</v>
      </c>
      <c r="K131" s="48">
        <v>2650</v>
      </c>
      <c r="L131" s="48">
        <f>SUM(H131:K131)</f>
        <v>14450</v>
      </c>
      <c r="M131" s="48">
        <f>+L131</f>
        <v>14450</v>
      </c>
      <c r="P131" s="34"/>
    </row>
    <row r="132" spans="5:16" ht="12.75">
      <c r="E132" s="25"/>
      <c r="F132" s="70"/>
      <c r="G132" s="16"/>
      <c r="H132" s="16"/>
      <c r="I132" s="16"/>
      <c r="J132" s="16"/>
      <c r="K132" s="16"/>
      <c r="L132" s="16"/>
      <c r="M132" s="16"/>
      <c r="P132" s="34"/>
    </row>
    <row r="133" spans="4:16" ht="17.25">
      <c r="D133" s="46" t="s">
        <v>177</v>
      </c>
      <c r="E133" s="47">
        <f>SUM(E129:E131)</f>
        <v>67241.98800000001</v>
      </c>
      <c r="F133" s="69"/>
      <c r="G133" s="48">
        <f aca="true" t="shared" si="21" ref="G133:M133">SUM(G129:G131)</f>
        <v>6938.200000000001</v>
      </c>
      <c r="H133" s="48">
        <f t="shared" si="21"/>
        <v>15920.5</v>
      </c>
      <c r="I133" s="48">
        <f t="shared" si="21"/>
        <v>18162.1</v>
      </c>
      <c r="J133" s="48">
        <f t="shared" si="21"/>
        <v>15388.900000000001</v>
      </c>
      <c r="K133" s="48">
        <f t="shared" si="21"/>
        <v>3267.5</v>
      </c>
      <c r="L133" s="48">
        <f t="shared" si="21"/>
        <v>59677.2</v>
      </c>
      <c r="M133" s="48">
        <f t="shared" si="21"/>
        <v>126919.18800000001</v>
      </c>
      <c r="P133" s="34"/>
    </row>
    <row r="134" spans="5:16" ht="12.75">
      <c r="E134" s="25"/>
      <c r="F134" s="70"/>
      <c r="G134" s="16"/>
      <c r="H134" s="16"/>
      <c r="I134" s="16"/>
      <c r="J134" s="16"/>
      <c r="K134" s="16"/>
      <c r="L134" s="16"/>
      <c r="M134" s="16"/>
      <c r="P134" s="34"/>
    </row>
    <row r="135" spans="5:16" ht="12.75">
      <c r="E135" s="25"/>
      <c r="F135" s="70"/>
      <c r="G135" s="16"/>
      <c r="H135" s="16"/>
      <c r="I135" s="16"/>
      <c r="J135" s="16"/>
      <c r="K135" s="16"/>
      <c r="L135" s="16"/>
      <c r="M135" s="16"/>
      <c r="O135" s="17">
        <f>SUM(O116:O120,O111:O112,O105,O65:O67,O61,O50,O43,O39,O34,O22)</f>
        <v>25830.292999999998</v>
      </c>
      <c r="P135" s="80">
        <f>+O135/O129</f>
        <v>0.7856600448919169</v>
      </c>
    </row>
    <row r="136" spans="5:16" ht="12.75">
      <c r="E136" s="25"/>
      <c r="F136" s="70"/>
      <c r="G136" s="16"/>
      <c r="H136" s="16"/>
      <c r="I136" s="16"/>
      <c r="J136" s="16"/>
      <c r="K136" s="16"/>
      <c r="L136" s="16"/>
      <c r="M136" s="16"/>
      <c r="P136" s="34"/>
    </row>
    <row r="137" spans="5:16" ht="12.75">
      <c r="E137" s="25"/>
      <c r="F137" s="70"/>
      <c r="G137" s="16"/>
      <c r="H137" s="16"/>
      <c r="I137" s="16"/>
      <c r="J137" s="16"/>
      <c r="K137" s="16"/>
      <c r="L137" s="16"/>
      <c r="M137" s="16"/>
      <c r="P137" s="34"/>
    </row>
    <row r="138" spans="5:16" ht="12.75">
      <c r="E138" s="25"/>
      <c r="F138" s="70"/>
      <c r="G138" s="16"/>
      <c r="H138" s="16"/>
      <c r="I138" s="16"/>
      <c r="J138" s="16"/>
      <c r="K138" s="16"/>
      <c r="L138" s="16"/>
      <c r="M138" s="16"/>
      <c r="P138" s="34"/>
    </row>
    <row r="139" spans="5:16" ht="12.75">
      <c r="E139" s="25"/>
      <c r="F139" s="70"/>
      <c r="G139" s="16"/>
      <c r="H139" s="16"/>
      <c r="I139" s="16"/>
      <c r="J139" s="16"/>
      <c r="K139" s="16"/>
      <c r="L139" s="16"/>
      <c r="M139" s="16"/>
      <c r="P139" s="34"/>
    </row>
    <row r="140" spans="5:16" ht="12.75">
      <c r="E140" s="25"/>
      <c r="F140" s="70"/>
      <c r="G140" s="16"/>
      <c r="H140" s="16"/>
      <c r="I140" s="16"/>
      <c r="J140" s="16"/>
      <c r="K140" s="16"/>
      <c r="L140" s="16"/>
      <c r="M140" s="16"/>
      <c r="P140" s="2"/>
    </row>
    <row r="141" spans="5:16" ht="12.75">
      <c r="E141" s="25"/>
      <c r="F141" s="70"/>
      <c r="G141" s="16"/>
      <c r="H141" s="16"/>
      <c r="I141" s="16"/>
      <c r="J141" s="16"/>
      <c r="K141" s="16"/>
      <c r="L141" s="16"/>
      <c r="M141" s="16"/>
      <c r="P141" s="2"/>
    </row>
    <row r="142" spans="5:16" ht="12.75">
      <c r="E142" s="25"/>
      <c r="F142" s="70"/>
      <c r="G142" s="16"/>
      <c r="H142" s="16"/>
      <c r="I142" s="16"/>
      <c r="J142" s="16"/>
      <c r="K142" s="16"/>
      <c r="L142" s="16"/>
      <c r="M142" s="16"/>
      <c r="P142" s="2"/>
    </row>
    <row r="143" spans="5:16" ht="12.75">
      <c r="E143" s="25"/>
      <c r="F143" s="70"/>
      <c r="G143" s="16"/>
      <c r="H143" s="16"/>
      <c r="I143" s="16"/>
      <c r="J143" s="16"/>
      <c r="K143" s="16"/>
      <c r="L143" s="16"/>
      <c r="M143" s="16"/>
      <c r="P143" s="2"/>
    </row>
    <row r="144" spans="5:16" ht="12.75">
      <c r="E144" s="25"/>
      <c r="F144" s="70"/>
      <c r="G144" s="16"/>
      <c r="H144" s="16"/>
      <c r="I144" s="16"/>
      <c r="J144" s="16"/>
      <c r="K144" s="16"/>
      <c r="L144" s="16"/>
      <c r="M144" s="16"/>
      <c r="P144" s="42"/>
    </row>
    <row r="145" spans="5:16" ht="12.75">
      <c r="E145" s="25"/>
      <c r="F145" s="70"/>
      <c r="G145" s="16"/>
      <c r="H145" s="16"/>
      <c r="I145" s="16"/>
      <c r="J145" s="16"/>
      <c r="K145" s="16"/>
      <c r="L145" s="16"/>
      <c r="M145" s="16"/>
      <c r="P145" s="42"/>
    </row>
    <row r="146" spans="5:16" ht="12.75">
      <c r="E146" s="15"/>
      <c r="F146" s="71"/>
      <c r="G146" s="16"/>
      <c r="H146" s="16"/>
      <c r="I146" s="16"/>
      <c r="J146" s="16"/>
      <c r="K146" s="16"/>
      <c r="L146" s="16"/>
      <c r="M146" s="16"/>
      <c r="P146" s="34"/>
    </row>
    <row r="147" spans="5:16" ht="12.75">
      <c r="E147" s="25"/>
      <c r="F147" s="70"/>
      <c r="G147" s="16"/>
      <c r="H147" s="16"/>
      <c r="I147" s="16"/>
      <c r="J147" s="16"/>
      <c r="K147" s="16"/>
      <c r="L147" s="16"/>
      <c r="M147" s="16"/>
      <c r="P147" s="34"/>
    </row>
    <row r="148" spans="5:16" ht="12.75">
      <c r="E148" s="25"/>
      <c r="F148" s="70"/>
      <c r="G148" s="16"/>
      <c r="H148" s="16"/>
      <c r="I148" s="16"/>
      <c r="J148" s="16"/>
      <c r="K148" s="16"/>
      <c r="L148" s="16"/>
      <c r="M148" s="16"/>
      <c r="P148" s="34"/>
    </row>
    <row r="149" spans="5:16" ht="12.75">
      <c r="E149" s="25"/>
      <c r="F149" s="70"/>
      <c r="G149" s="16"/>
      <c r="H149" s="16"/>
      <c r="I149" s="16"/>
      <c r="J149" s="16"/>
      <c r="K149" s="16"/>
      <c r="L149" s="16"/>
      <c r="M149" s="16"/>
      <c r="P149" s="34"/>
    </row>
    <row r="150" spans="5:16" ht="12.75">
      <c r="E150" s="25"/>
      <c r="F150" s="70"/>
      <c r="G150" s="16"/>
      <c r="H150" s="16"/>
      <c r="I150" s="16"/>
      <c r="J150" s="16"/>
      <c r="K150" s="16"/>
      <c r="L150" s="16"/>
      <c r="M150" s="16"/>
      <c r="P150" s="34"/>
    </row>
    <row r="151" spans="5:16" ht="12.75">
      <c r="E151" s="25"/>
      <c r="F151" s="70"/>
      <c r="G151" s="16"/>
      <c r="H151" s="16"/>
      <c r="I151" s="16"/>
      <c r="J151" s="16"/>
      <c r="K151" s="16"/>
      <c r="L151" s="16"/>
      <c r="M151" s="16"/>
      <c r="P151" s="34"/>
    </row>
    <row r="152" spans="5:16" ht="12.75">
      <c r="E152" s="26"/>
      <c r="F152" s="72"/>
      <c r="P152" s="34"/>
    </row>
    <row r="153" spans="5:16" ht="12.75">
      <c r="E153" s="26"/>
      <c r="F153" s="72"/>
      <c r="P153" s="34"/>
    </row>
    <row r="154" spans="5:16" ht="12.75">
      <c r="E154" s="26"/>
      <c r="F154" s="72"/>
      <c r="P154" s="34"/>
    </row>
    <row r="155" spans="5:16" ht="12.75">
      <c r="E155" s="26"/>
      <c r="F155" s="72"/>
      <c r="P155" s="34"/>
    </row>
    <row r="156" spans="5:16" ht="12.75">
      <c r="E156" s="26"/>
      <c r="F156" s="72"/>
      <c r="P156" s="34"/>
    </row>
    <row r="157" spans="5:16" ht="12.75">
      <c r="E157" s="26"/>
      <c r="F157" s="72"/>
      <c r="P157" s="34"/>
    </row>
    <row r="158" spans="5:16" ht="12.75">
      <c r="E158" s="26"/>
      <c r="F158" s="72"/>
      <c r="P158" s="34"/>
    </row>
    <row r="159" spans="5:16" ht="12.75">
      <c r="E159" s="26"/>
      <c r="F159" s="72"/>
      <c r="P159" s="34"/>
    </row>
    <row r="160" spans="5:16" ht="12.75">
      <c r="E160" s="26"/>
      <c r="F160" s="72"/>
      <c r="P160" s="34"/>
    </row>
    <row r="161" spans="5:16" ht="12.75">
      <c r="E161" s="26"/>
      <c r="F161" s="72"/>
      <c r="P161" s="34"/>
    </row>
    <row r="162" spans="5:16" ht="12.75">
      <c r="E162" s="26"/>
      <c r="F162" s="72"/>
      <c r="P162" s="34"/>
    </row>
    <row r="163" spans="5:16" ht="12.75">
      <c r="E163" s="26"/>
      <c r="F163" s="72"/>
      <c r="P163" s="34"/>
    </row>
    <row r="164" spans="5:16" ht="12.75">
      <c r="E164" s="26"/>
      <c r="F164" s="72"/>
      <c r="P164" s="34"/>
    </row>
    <row r="165" spans="5:16" ht="12.75">
      <c r="E165" s="26"/>
      <c r="F165" s="72"/>
      <c r="P165" s="34"/>
    </row>
    <row r="166" spans="5:16" ht="12.75">
      <c r="E166" s="26"/>
      <c r="F166" s="72"/>
      <c r="P166" s="34"/>
    </row>
    <row r="167" spans="5:16" ht="12.75">
      <c r="E167" s="26"/>
      <c r="F167" s="72"/>
      <c r="P167" s="17"/>
    </row>
    <row r="168" spans="5:16" ht="12.75">
      <c r="E168" s="26"/>
      <c r="F168" s="72"/>
      <c r="P168" s="17"/>
    </row>
    <row r="169" spans="5:16" ht="12.75">
      <c r="E169" s="26"/>
      <c r="F169" s="72"/>
      <c r="P169" s="17"/>
    </row>
    <row r="170" spans="5:16" ht="12.75">
      <c r="E170" s="26"/>
      <c r="F170" s="72"/>
      <c r="P170" s="17"/>
    </row>
    <row r="171" spans="5:16" ht="12.75">
      <c r="E171" s="26"/>
      <c r="F171" s="72"/>
      <c r="P171" s="17"/>
    </row>
    <row r="172" spans="5:16" ht="12.75">
      <c r="E172" s="26"/>
      <c r="F172" s="72"/>
      <c r="P172" s="17"/>
    </row>
    <row r="173" spans="5:16" ht="12.75">
      <c r="E173" s="26"/>
      <c r="F173" s="72"/>
      <c r="P173" s="17"/>
    </row>
    <row r="174" spans="5:16" ht="12.75">
      <c r="E174" s="26"/>
      <c r="F174" s="72"/>
      <c r="P174" s="17"/>
    </row>
    <row r="175" spans="5:16" ht="12.75">
      <c r="E175" s="26"/>
      <c r="F175" s="72"/>
      <c r="P175" s="17"/>
    </row>
    <row r="176" spans="5:16" ht="12.75">
      <c r="E176" s="26"/>
      <c r="F176" s="72"/>
      <c r="P176" s="17"/>
    </row>
    <row r="177" spans="5:16" ht="12.75">
      <c r="E177" s="26"/>
      <c r="F177" s="72"/>
      <c r="P177" s="17"/>
    </row>
    <row r="178" spans="5:16" ht="12.75">
      <c r="E178" s="26"/>
      <c r="F178" s="72"/>
      <c r="P178" s="17"/>
    </row>
    <row r="179" spans="5:16" ht="12.75">
      <c r="E179" s="26"/>
      <c r="F179" s="72"/>
      <c r="P179" s="17"/>
    </row>
    <row r="180" spans="5:16" ht="12.75">
      <c r="E180" s="26"/>
      <c r="F180" s="72"/>
      <c r="P180" s="17"/>
    </row>
    <row r="181" spans="5:16" ht="12.75">
      <c r="E181" s="26"/>
      <c r="F181" s="72"/>
      <c r="P181" s="17"/>
    </row>
    <row r="182" spans="5:16" ht="12.75">
      <c r="E182" s="26"/>
      <c r="F182" s="72"/>
      <c r="P182" s="17"/>
    </row>
    <row r="183" spans="5:16" ht="12.75">
      <c r="E183" s="26"/>
      <c r="F183" s="72"/>
      <c r="P183" s="17"/>
    </row>
    <row r="184" spans="5:16" ht="12.75">
      <c r="E184" s="26"/>
      <c r="F184" s="72"/>
      <c r="P184" s="17"/>
    </row>
    <row r="185" spans="5:16" ht="12.75">
      <c r="E185" s="26"/>
      <c r="F185" s="72"/>
      <c r="P185" s="17"/>
    </row>
    <row r="186" ht="12.75">
      <c r="P186" s="17"/>
    </row>
    <row r="187" ht="12.75">
      <c r="P187" s="17"/>
    </row>
    <row r="188" ht="12.75">
      <c r="P188" s="17"/>
    </row>
    <row r="189" ht="12.75">
      <c r="P189" s="17"/>
    </row>
    <row r="190" ht="12.75">
      <c r="P190" s="17"/>
    </row>
  </sheetData>
  <printOptions gridLines="1"/>
  <pageMargins left="0.32" right="0.24" top="0.79" bottom="0.4" header="0.5" footer="0.18"/>
  <pageSetup fitToHeight="3" fitToWidth="1" horizontalDpi="600" verticalDpi="600" orientation="landscape" scale="61" r:id="rId1"/>
  <headerFooter alignWithMargins="0">
    <oddFooter>&amp;L&amp;F&amp;C&amp;A   page &amp;P of &amp;N&amp;R&amp;D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bsimmons</cp:lastModifiedBy>
  <cp:lastPrinted>2007-06-01T12:52:39Z</cp:lastPrinted>
  <dcterms:created xsi:type="dcterms:W3CDTF">2007-06-01T11:41:31Z</dcterms:created>
  <dcterms:modified xsi:type="dcterms:W3CDTF">2007-06-05T13:31:44Z</dcterms:modified>
  <cp:category/>
  <cp:version/>
  <cp:contentType/>
  <cp:contentStatus/>
</cp:coreProperties>
</file>