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20535" windowHeight="10170" tabRatio="874" activeTab="5"/>
  </bookViews>
  <sheets>
    <sheet name="Tab 0 Approval Form" sheetId="1" r:id="rId1"/>
    <sheet name="Table I - Dsn Labor 1421" sheetId="2" r:id="rId2"/>
    <sheet name="Table II - M&amp;S" sheetId="3" r:id="rId3"/>
    <sheet name="Table III Fab &amp; Assy" sheetId="4" r:id="rId4"/>
    <sheet name="Table IV - Conting &amp; Risk " sheetId="5" r:id="rId5"/>
    <sheet name="Table V - Basis of Estimate" sheetId="6" r:id="rId6"/>
    <sheet name="1421 schedule detail" sheetId="7" r:id="rId7"/>
  </sheets>
  <definedNames>
    <definedName name="_xlnm.Print_Area" localSheetId="6">'1421 schedule detail'!$A$1:$T$68</definedName>
    <definedName name="_xlnm.Print_Area" localSheetId="0">'Tab 0 Approval Form'!$A$1:$B$33</definedName>
    <definedName name="_xlnm.Print_Area" localSheetId="1">'Table I - Dsn Labor 1421'!$A$8:$Z$86</definedName>
    <definedName name="_xlnm.Print_Area" localSheetId="2">'Table II - M&amp;S'!$A$8:$F$115</definedName>
    <definedName name="_xlnm.Print_Area" localSheetId="5">'Table V - Basis of Estimate'!$A$8:$AD$206</definedName>
    <definedName name="_xlnm.Print_Titles" localSheetId="1">'Table I - Dsn Labor 1421'!$1:$7</definedName>
    <definedName name="_xlnm.Print_Titles" localSheetId="2">'Table II - M&amp;S'!$1:$7</definedName>
    <definedName name="_xlnm.Print_Titles" localSheetId="5">'Table V - Basis of Estimate'!$1:$7</definedName>
  </definedNames>
  <calcPr fullCalcOnLoad="1"/>
</workbook>
</file>

<file path=xl/sharedStrings.xml><?xml version="1.0" encoding="utf-8"?>
<sst xmlns="http://schemas.openxmlformats.org/spreadsheetml/2006/main" count="1006" uniqueCount="599">
  <si>
    <t>EAEM</t>
  </si>
  <si>
    <t xml:space="preserve"> </t>
  </si>
  <si>
    <t>Description:</t>
  </si>
  <si>
    <t>EMTB</t>
  </si>
  <si>
    <t>EMEM</t>
  </si>
  <si>
    <t>Basis of Estimate</t>
  </si>
  <si>
    <t>ECEM</t>
  </si>
  <si>
    <t>EEEM</t>
  </si>
  <si>
    <t>EMSM</t>
  </si>
  <si>
    <t>Uncertainty of the Estimate</t>
  </si>
  <si>
    <t>Design Maturity</t>
  </si>
  <si>
    <t>High</t>
  </si>
  <si>
    <t>Medium</t>
  </si>
  <si>
    <t>Low</t>
  </si>
  <si>
    <t>Risk</t>
  </si>
  <si>
    <t>Consequence if Occurs</t>
  </si>
  <si>
    <t>Cost</t>
  </si>
  <si>
    <t>Schedule</t>
  </si>
  <si>
    <t>FY07$K</t>
  </si>
  <si>
    <t>Task ID</t>
  </si>
  <si>
    <t>Comments</t>
  </si>
  <si>
    <t>41MS</t>
  </si>
  <si>
    <t>48MS</t>
  </si>
  <si>
    <t>37STK</t>
  </si>
  <si>
    <t>35TRVL</t>
  </si>
  <si>
    <t>31OT</t>
  </si>
  <si>
    <t>EMSB</t>
  </si>
  <si>
    <t>EASB</t>
  </si>
  <si>
    <t>EESM</t>
  </si>
  <si>
    <t>EESB</t>
  </si>
  <si>
    <t>EETB</t>
  </si>
  <si>
    <t>ECSB</t>
  </si>
  <si>
    <t>ECTB</t>
  </si>
  <si>
    <t>RM2</t>
  </si>
  <si>
    <t>RM3</t>
  </si>
  <si>
    <t>ORNL EM</t>
  </si>
  <si>
    <t>WBS Title:  Windings and Assembly</t>
  </si>
  <si>
    <t>WBS Number: 142</t>
  </si>
  <si>
    <t>Materials and Supplies</t>
  </si>
  <si>
    <t>Design Complexity</t>
  </si>
  <si>
    <t>Comments/Other Considerations</t>
  </si>
  <si>
    <t>NCSX Work Approval Form (WAF)</t>
  </si>
  <si>
    <t>Schedule:</t>
  </si>
  <si>
    <t>Approvals:</t>
  </si>
  <si>
    <t>____________________________________                     ___________________</t>
  </si>
  <si>
    <t>Uncertainty Range (%)</t>
  </si>
  <si>
    <t>Likelihood of Occurring (%)</t>
  </si>
  <si>
    <t>Job Manager                                                                         Date</t>
  </si>
  <si>
    <t>Responsible Line Manager                                                    Date</t>
  </si>
  <si>
    <t>Project Manager                                                                   Date</t>
  </si>
  <si>
    <t>Engineering Department Head                                               Date</t>
  </si>
  <si>
    <t>Residual Impacts</t>
  </si>
  <si>
    <t>Mitigation Strategies</t>
  </si>
  <si>
    <t>Note:  High/Medium/Low uncertainty assessment from Job Manager. Uncertainty range based on AACEI recommended practice 18R-97 as amended for NCSX.</t>
  </si>
  <si>
    <t>Job Number:  1421</t>
  </si>
  <si>
    <t>Job Title:  Design of Modular Coil Interfaces</t>
  </si>
  <si>
    <t>Title I, II  and III Engineering for design of the modular coil interfaces.</t>
  </si>
  <si>
    <t>Bolt Shear Test at 77k</t>
  </si>
  <si>
    <t>M&amp;S-k$</t>
  </si>
  <si>
    <t>1421-3112B</t>
  </si>
  <si>
    <t xml:space="preserve">FY07 Rebaseline exercise </t>
  </si>
  <si>
    <t>1421-3138</t>
  </si>
  <si>
    <t>INTRF-001</t>
  </si>
  <si>
    <t>IH1-000</t>
  </si>
  <si>
    <t xml:space="preserve"> Procure 2 studs f/joint test.Use existing part  </t>
  </si>
  <si>
    <t xml:space="preserve"> Setup test fixture &amp;perform JHA &amp; pre-job brief  </t>
  </si>
  <si>
    <t xml:space="preserve"> Meas joint deflect vs preload &amp; loss of preload  </t>
  </si>
  <si>
    <t xml:space="preserve"> Measure joint deflec &amp; preload v. temp @80K  </t>
  </si>
  <si>
    <t xml:space="preserve"> Measure joint deflection&amp;preload v. cooldown cyc  </t>
  </si>
  <si>
    <t xml:space="preserve"> Perform pullout tests for tapped holes  </t>
  </si>
  <si>
    <t xml:space="preserve"> Meas joint deflect &amp; preload v. time (days) at R  </t>
  </si>
  <si>
    <t xml:space="preserve"> Document&amp;conduct review of test results  </t>
  </si>
  <si>
    <t xml:space="preserve"> Assemble &amp; test   </t>
  </si>
  <si>
    <t xml:space="preserve"> Document test results  </t>
  </si>
  <si>
    <t xml:space="preserve"> PEER REVIEW OF JOINT CONCEPT  </t>
  </si>
  <si>
    <t xml:space="preserve"> Coil to coil analysis  </t>
  </si>
  <si>
    <t xml:space="preserve"> Determine geometry&amp;location of high COF shims&amp;pl  </t>
  </si>
  <si>
    <t xml:space="preserve"> Structural analyses to performance rqmts for bol  </t>
  </si>
  <si>
    <t xml:space="preserve"> PDR to review requirements, design,&amp;development  </t>
  </si>
  <si>
    <t xml:space="preserve"> Develop specs &amp; dwgs for station 2 &amp;3 assy  </t>
  </si>
  <si>
    <t xml:space="preserve"> Resolve issues, release assembly spec&amp;drawings  </t>
  </si>
  <si>
    <t xml:space="preserve"> Weld distortion trials at PPPL on SS plate  </t>
  </si>
  <si>
    <t xml:space="preserve"> Develop Weld Geometry Procedure  </t>
  </si>
  <si>
    <t xml:space="preserve"> ORNL build pywood mockup of flange  </t>
  </si>
  <si>
    <t xml:space="preserve"> ORNL verify weld access  </t>
  </si>
  <si>
    <t xml:space="preserve"> PPPL Determine shim material  </t>
  </si>
  <si>
    <t xml:space="preserve"> Analysis of tensil loads (ORNL)  </t>
  </si>
  <si>
    <t xml:space="preserve"> FDR outboard shims  </t>
  </si>
  <si>
    <t xml:space="preserve"> Weld trials on two MCWF's at PPPL  </t>
  </si>
  <si>
    <t xml:space="preserve"> Document results and update weld procedure  </t>
  </si>
  <si>
    <t xml:space="preserve"> Complete Shim fabrication drawings (ORNL)  </t>
  </si>
  <si>
    <t xml:space="preserve">1421-3115B   </t>
  </si>
  <si>
    <t xml:space="preserve">Tension Tests of Bolted Joint  </t>
  </si>
  <si>
    <t xml:space="preserve">1421-3067  </t>
  </si>
  <si>
    <t xml:space="preserve">1421-3075  </t>
  </si>
  <si>
    <t xml:space="preserve">1421-3077  </t>
  </si>
  <si>
    <t xml:space="preserve">1421-3079  </t>
  </si>
  <si>
    <t xml:space="preserve">1421-3084  </t>
  </si>
  <si>
    <t xml:space="preserve">1421-3087  </t>
  </si>
  <si>
    <t xml:space="preserve">1421-3081  </t>
  </si>
  <si>
    <t xml:space="preserve">1421-3090   </t>
  </si>
  <si>
    <t xml:space="preserve">1421-3119B  </t>
  </si>
  <si>
    <t xml:space="preserve">IH1-0000   </t>
  </si>
  <si>
    <t xml:space="preserve">IH1-001  </t>
  </si>
  <si>
    <t xml:space="preserve">1421-3125  </t>
  </si>
  <si>
    <t xml:space="preserve">1421-3127  </t>
  </si>
  <si>
    <t xml:space="preserve">1421-3132  </t>
  </si>
  <si>
    <t xml:space="preserve">1421-3134  </t>
  </si>
  <si>
    <t xml:space="preserve">1421-3136   </t>
  </si>
  <si>
    <t xml:space="preserve">ECP53RBX05   </t>
  </si>
  <si>
    <t xml:space="preserve">INTRF-005     </t>
  </si>
  <si>
    <t xml:space="preserve">INTRF-010  </t>
  </si>
  <si>
    <t xml:space="preserve">INTRF-025  </t>
  </si>
  <si>
    <t xml:space="preserve">INTRF-030  </t>
  </si>
  <si>
    <t xml:space="preserve">INTRF-035  </t>
  </si>
  <si>
    <t xml:space="preserve">INTRF-040  </t>
  </si>
  <si>
    <t xml:space="preserve">INTRF-045  </t>
  </si>
  <si>
    <t xml:space="preserve">IH4-020 </t>
  </si>
  <si>
    <t xml:space="preserve">INTRF-015  </t>
  </si>
  <si>
    <t xml:space="preserve">INTRF-020  </t>
  </si>
  <si>
    <t xml:space="preserve">INTRF-050  </t>
  </si>
  <si>
    <t xml:space="preserve">INTRF-055  </t>
  </si>
  <si>
    <t xml:space="preserve"> ESTABLISH CONCEPT </t>
  </si>
  <si>
    <t xml:space="preserve"> Procure/fab parts for test&amp;initial assembly</t>
  </si>
  <si>
    <t xml:space="preserve"> PPPL buy SS plate for weld trials</t>
  </si>
  <si>
    <t xml:space="preserve"> FY07 Rebaseline Exercise</t>
  </si>
  <si>
    <t>Bolted Joint Tests</t>
  </si>
  <si>
    <t>Welded Joint Tests</t>
  </si>
  <si>
    <t xml:space="preserve"> ORNL build plywood mockup of flange  </t>
  </si>
  <si>
    <t>Procedure</t>
  </si>
  <si>
    <t>Test</t>
  </si>
  <si>
    <t>Subtotal</t>
  </si>
  <si>
    <t>FDR AB/BC/AA inboard shims</t>
  </si>
  <si>
    <t>FDR CC inboard shims</t>
  </si>
  <si>
    <t>Assumptions</t>
  </si>
  <si>
    <t>Bladder design remaining and testing are in Larry Dudek's job 1431.  Still need method to retain bladder and to provide bladder at B-A interface where bladder is much thicker</t>
  </si>
  <si>
    <t>multiplier</t>
  </si>
  <si>
    <t>unit</t>
  </si>
  <si>
    <t>hrs</t>
  </si>
  <si>
    <t>Pro-E models (avg)</t>
  </si>
  <si>
    <t>hrs/model</t>
  </si>
  <si>
    <t xml:space="preserve">assy dwgs </t>
  </si>
  <si>
    <t>hrs/dwg</t>
  </si>
  <si>
    <t>Detail drawings</t>
  </si>
  <si>
    <t>installation dwg</t>
  </si>
  <si>
    <t>cooling schematic</t>
  </si>
  <si>
    <t>electrical schematic</t>
  </si>
  <si>
    <t>I&amp;C schematic</t>
  </si>
  <si>
    <t>stress analysis</t>
  </si>
  <si>
    <t>hrs/calc</t>
  </si>
  <si>
    <t>thermal analysis</t>
  </si>
  <si>
    <t>special analysis (electromagnetics)</t>
  </si>
  <si>
    <t>hrs/spec</t>
  </si>
  <si>
    <t>hrs/rev</t>
  </si>
  <si>
    <t>hrs/wk</t>
  </si>
  <si>
    <t>Job Manager:David Williamson</t>
  </si>
  <si>
    <t>Planning</t>
  </si>
  <si>
    <t>procurement/fab and associated specifications</t>
  </si>
  <si>
    <t>R&amp;D reports</t>
  </si>
  <si>
    <t>hrs/report</t>
  </si>
  <si>
    <t>scheduled and unscheduled meetings/reporting/presentations (25%)</t>
  </si>
  <si>
    <t>peer, preliminary and final design reviews</t>
  </si>
  <si>
    <t>Prepare CC shim drawiings and release</t>
  </si>
  <si>
    <t>hrs/proc</t>
  </si>
  <si>
    <t>assy/install specs and procedures</t>
  </si>
  <si>
    <t>Pro-E models (complex)</t>
  </si>
  <si>
    <t xml:space="preserve"> Prepare outboard shim dwgs and release  </t>
  </si>
  <si>
    <t xml:space="preserve"> Conduct MC interface FDR</t>
  </si>
  <si>
    <t>TOTAL</t>
  </si>
  <si>
    <t>Engineering and Technician Hours</t>
  </si>
  <si>
    <t>Total Engr  hours</t>
  </si>
  <si>
    <t>Total Tech hours</t>
  </si>
  <si>
    <t>misc engr tasks</t>
  </si>
  <si>
    <t>crew size</t>
  </si>
  <si>
    <t>shifts</t>
  </si>
  <si>
    <t>hrs/shift</t>
  </si>
  <si>
    <t>Comments for Technicisan labor</t>
  </si>
  <si>
    <t>Comments for Engineering labor</t>
  </si>
  <si>
    <t>see detail below</t>
  </si>
  <si>
    <t>time from detail</t>
  </si>
  <si>
    <t>see Table V - Basis of Estimate</t>
  </si>
  <si>
    <t>Travel</t>
  </si>
  <si>
    <t>trips for ORNL personnel to PPPL</t>
  </si>
  <si>
    <t>trips for PPPL personnel to UT MDL</t>
  </si>
  <si>
    <t>6 trips at $1500 avg</t>
  </si>
  <si>
    <t>2 trips at $1500 avg</t>
  </si>
  <si>
    <t>unlisted, known labor hours</t>
  </si>
  <si>
    <t>SUBTOTAL</t>
  </si>
  <si>
    <t>Based on stud quotation</t>
  </si>
  <si>
    <t>engr judgement for consumables</t>
  </si>
  <si>
    <t>engineering judgement</t>
  </si>
  <si>
    <t>plywood mockup</t>
  </si>
  <si>
    <t>plywood, paint, etc.</t>
  </si>
  <si>
    <t>lot</t>
  </si>
  <si>
    <t>labor, technicians</t>
  </si>
  <si>
    <t>hours</t>
  </si>
  <si>
    <t>labor, supervision</t>
  </si>
  <si>
    <t>stainless steel plate</t>
  </si>
  <si>
    <t>total est. for contract</t>
  </si>
  <si>
    <t>Based on est costs for subcontract, see detail below</t>
  </si>
  <si>
    <t>2 techs for 3 weeks</t>
  </si>
  <si>
    <t>half time for 3 weeks</t>
  </si>
  <si>
    <t>lbs</t>
  </si>
  <si>
    <t>1.5"x 4' x 8' plate @ $15/lb</t>
  </si>
  <si>
    <t xml:space="preserve">TOTAL </t>
  </si>
  <si>
    <t>Based on $15/lb SS plate, see detail  below</t>
  </si>
  <si>
    <t>Analysis subcontract</t>
  </si>
  <si>
    <t>12 weeks x 50% time</t>
  </si>
  <si>
    <t>Based on fabrication estimate for hardware, see detail below</t>
  </si>
  <si>
    <t>Details</t>
  </si>
  <si>
    <t>Test fixture for fatique testing</t>
  </si>
  <si>
    <t>Based  engineering judgement for subcontract, see details below</t>
  </si>
  <si>
    <t>2 techs for 2 weeks</t>
  </si>
  <si>
    <t>half time for 2 weeks</t>
  </si>
  <si>
    <t>weld consumables</t>
  </si>
  <si>
    <t>weld wire, gas, etc.</t>
  </si>
  <si>
    <t xml:space="preserve"> ORNL verify weld access, develop alternate welding methods</t>
  </si>
  <si>
    <t>LN2 can, bellows, support struts, G10 rods</t>
  </si>
  <si>
    <t>ORNL</t>
  </si>
  <si>
    <t>PPPL</t>
  </si>
  <si>
    <t>x</t>
  </si>
  <si>
    <t>-10 to +50</t>
  </si>
  <si>
    <t>Major issue is continuous iteration of design</t>
  </si>
  <si>
    <t>Major uncertainty is C-C access for bolting at machine assembly</t>
  </si>
  <si>
    <t>C-C access insufficient for bolts</t>
  </si>
  <si>
    <t>weld distortion found in R&amp;D exceeds allowable</t>
  </si>
  <si>
    <t>add distortion control methods to welding procedure development, such as clamping bolts, peening, and alternate weld methods</t>
  </si>
  <si>
    <t>Prepare mockups and check access directly</t>
  </si>
  <si>
    <t>6 wks</t>
  </si>
  <si>
    <t>$70k+sched hit</t>
  </si>
  <si>
    <t>assume double welding time</t>
  </si>
  <si>
    <t>redesign and re-analyze alternate solution at CC</t>
  </si>
  <si>
    <t>$250k</t>
  </si>
  <si>
    <t>scheduled and unscheduled meetings/reporting/presentations (@ 25%)</t>
  </si>
  <si>
    <t>SST plate, G11 bushings and insulators material</t>
  </si>
  <si>
    <t>see detail bill of matls below</t>
  </si>
  <si>
    <t>Job 1421 consists of the effort to design the modular coil interfaces, including R&amp;D.</t>
  </si>
  <si>
    <t>NOTE:  Title III for these components is included in Job 1802</t>
  </si>
  <si>
    <t>Bolt Reach and Access study (mockup)</t>
  </si>
  <si>
    <t xml:space="preserve"> ORNL verify CC bolt access  </t>
  </si>
  <si>
    <t>wood, glue, etc</t>
  </si>
  <si>
    <t>ORNL verify CC bolt reach access</t>
  </si>
  <si>
    <t>prepare winding form mods for weld clamping bolts</t>
  </si>
  <si>
    <t>Add bolt holes to C winding form for CC interface</t>
  </si>
  <si>
    <t>AB/BC/AA welded joints</t>
  </si>
  <si>
    <t>CC bolted joint</t>
  </si>
  <si>
    <t>Overall interface</t>
  </si>
  <si>
    <t xml:space="preserve"> Conduct MC interface FDR incl job 1416</t>
  </si>
  <si>
    <t>full time for 2 engr following test</t>
  </si>
  <si>
    <t>resolve and issue shim drawings</t>
  </si>
  <si>
    <t>Issue interface drawings for comment</t>
  </si>
  <si>
    <t>AA, AB, BC only</t>
  </si>
  <si>
    <t xml:space="preserve">PDR to review requirements, design,&amp;development  </t>
  </si>
  <si>
    <t>Resolve CHITs and issue shim drawings</t>
  </si>
  <si>
    <t>Prepare winding form mods for weld clamping bolts</t>
  </si>
  <si>
    <t>Release information for procurement of shim material</t>
  </si>
  <si>
    <t>Outboard Interface Design</t>
  </si>
  <si>
    <t>Color Key</t>
  </si>
  <si>
    <t>Inboard Interface Design</t>
  </si>
  <si>
    <t>Overall interface design</t>
  </si>
  <si>
    <t>Trips for ORNL personnel to PPPL</t>
  </si>
  <si>
    <t>Trips for PPPL personnel to UT MDL</t>
  </si>
  <si>
    <t>No hours included - RTS added 24 hours</t>
  </si>
  <si>
    <t xml:space="preserve"> Resolve issues, release assembly drawings  </t>
  </si>
  <si>
    <r>
      <t xml:space="preserve">see Table V - Basis of Estimate.  </t>
    </r>
    <r>
      <rPr>
        <b/>
        <sz val="10"/>
        <color indexed="10"/>
        <rFont val="Arial"/>
        <family val="2"/>
      </rPr>
      <t>Specs in Job 1806</t>
    </r>
  </si>
  <si>
    <t xml:space="preserve">Sum of      BQ       </t>
  </si>
  <si>
    <t>$K</t>
  </si>
  <si>
    <t xml:space="preserve">WBS2  </t>
  </si>
  <si>
    <t xml:space="preserve">JJJJ  </t>
  </si>
  <si>
    <t>sort code</t>
  </si>
  <si>
    <t xml:space="preserve">   ACT     </t>
  </si>
  <si>
    <t xml:space="preserve">                     TITLE                       </t>
  </si>
  <si>
    <t xml:space="preserve">    ES      </t>
  </si>
  <si>
    <t xml:space="preserve">    EF      </t>
  </si>
  <si>
    <r>
      <t>status</t>
    </r>
    <r>
      <rPr>
        <sz val="10"/>
        <rFont val="Arial"/>
        <family val="2"/>
      </rPr>
      <t xml:space="preserve">
comment</t>
    </r>
  </si>
  <si>
    <t>days</t>
  </si>
  <si>
    <t xml:space="preserve">41       </t>
  </si>
  <si>
    <t>actual may cost</t>
  </si>
  <si>
    <t xml:space="preserve">ORNL35   </t>
  </si>
  <si>
    <t xml:space="preserve">ORNL41   </t>
  </si>
  <si>
    <t xml:space="preserve">EA//EM   </t>
  </si>
  <si>
    <t xml:space="preserve">EM//EM   </t>
  </si>
  <si>
    <t xml:space="preserve">EM//TB   </t>
  </si>
  <si>
    <t xml:space="preserve">EMT/TB   </t>
  </si>
  <si>
    <t xml:space="preserve">ORNLDM   </t>
  </si>
  <si>
    <t xml:space="preserve">ORNLEM   </t>
  </si>
  <si>
    <t xml:space="preserve">14 </t>
  </si>
  <si>
    <t xml:space="preserve">1416 </t>
  </si>
  <si>
    <t xml:space="preserve">MCDB </t>
  </si>
  <si>
    <t xml:space="preserve">1416-204.1 </t>
  </si>
  <si>
    <t xml:space="preserve">Modify Type-B clamps for stud attachment         </t>
  </si>
  <si>
    <t xml:space="preserve">MCDC </t>
  </si>
  <si>
    <t xml:space="preserve">1416-304   </t>
  </si>
  <si>
    <t xml:space="preserve">Revise assembly models/drawings                  </t>
  </si>
  <si>
    <t xml:space="preserve">1416-305   </t>
  </si>
  <si>
    <t xml:space="preserve">Review and approve insulation concept            </t>
  </si>
  <si>
    <t xml:space="preserve">1416-3198  </t>
  </si>
  <si>
    <t xml:space="preserve">Report Results &amp; Issue Dwgs                      </t>
  </si>
  <si>
    <t xml:space="preserve">MCDE </t>
  </si>
  <si>
    <t xml:space="preserve">1416-503   </t>
  </si>
  <si>
    <t xml:space="preserve">Complete models/drawings of power cable connect  </t>
  </si>
  <si>
    <t xml:space="preserve">1416-504   </t>
  </si>
  <si>
    <t xml:space="preserve">Complete models/drawings of protective covers    </t>
  </si>
  <si>
    <t xml:space="preserve">1416-506   </t>
  </si>
  <si>
    <t xml:space="preserve">Check and promote top-level models/drawings      </t>
  </si>
  <si>
    <t xml:space="preserve">1416-507   </t>
  </si>
  <si>
    <t xml:space="preserve">Update, review and approve coil asm spec         </t>
  </si>
  <si>
    <t xml:space="preserve">1416-508   </t>
  </si>
  <si>
    <t xml:space="preserve">Complete drawing rev to leads, terminal asm (ECN </t>
  </si>
  <si>
    <t xml:space="preserve">MCDF </t>
  </si>
  <si>
    <t xml:space="preserve">1416-601   </t>
  </si>
  <si>
    <t xml:space="preserve">Prepare EM and structural analysis of leads      </t>
  </si>
  <si>
    <t>len myatt</t>
  </si>
  <si>
    <t xml:space="preserve">1416-602   </t>
  </si>
  <si>
    <t xml:space="preserve">Design memo KF structural analysis               </t>
  </si>
  <si>
    <t xml:space="preserve">1416-603   </t>
  </si>
  <si>
    <t xml:space="preserve">Update, review and approve FMECA                 </t>
  </si>
  <si>
    <t xml:space="preserve">1416-604   </t>
  </si>
  <si>
    <t xml:space="preserve">Finalize draft documents - materials, eddy curre </t>
  </si>
  <si>
    <t xml:space="preserve">1416-605   </t>
  </si>
  <si>
    <t xml:space="preserve">Prepare Type-ABC closeout FDR                    </t>
  </si>
  <si>
    <t xml:space="preserve">1416-606   </t>
  </si>
  <si>
    <t xml:space="preserve">Resolve FDR comments                             </t>
  </si>
  <si>
    <t xml:space="preserve">TCCO </t>
  </si>
  <si>
    <t xml:space="preserve">1403-47C   </t>
  </si>
  <si>
    <t xml:space="preserve">Perform cool-down/warmup analysis                </t>
  </si>
  <si>
    <t xml:space="preserve">1421 </t>
  </si>
  <si>
    <t xml:space="preserve">     </t>
  </si>
  <si>
    <t xml:space="preserve">INTRF-100  </t>
  </si>
  <si>
    <t xml:space="preserve">Misc travel, meetings,reporting,presentations    </t>
  </si>
  <si>
    <t xml:space="preserve">REBASE1421 </t>
  </si>
  <si>
    <t xml:space="preserve">Re-baseline exercise                             </t>
  </si>
  <si>
    <t xml:space="preserve">142A </t>
  </si>
  <si>
    <t xml:space="preserve">IH4-020    </t>
  </si>
  <si>
    <r>
      <t xml:space="preserve">  Prepare outboard shim dwgs and release</t>
    </r>
    <r>
      <rPr>
        <b/>
        <sz val="10"/>
        <color indexed="10"/>
        <rFont val="Arial"/>
        <family val="2"/>
      </rPr>
      <t xml:space="preserve"> for comment  </t>
    </r>
    <r>
      <rPr>
        <sz val="10"/>
        <rFont val="Arial"/>
        <family val="2"/>
      </rPr>
      <t xml:space="preserve">      </t>
    </r>
  </si>
  <si>
    <t>complete-A</t>
  </si>
  <si>
    <t xml:space="preserve">FDR prep outboard shims                          </t>
  </si>
  <si>
    <t xml:space="preserve">INTRF-046  </t>
  </si>
  <si>
    <t xml:space="preserve">FDR outboard shims                               </t>
  </si>
  <si>
    <t xml:space="preserve">INTRF-047  </t>
  </si>
  <si>
    <t xml:space="preserve">Resolve chit's and issue shim drawings           </t>
  </si>
  <si>
    <t xml:space="preserve">142B </t>
  </si>
  <si>
    <t xml:space="preserve">Procure 2 studs f/joint test.Use existing part   </t>
  </si>
  <si>
    <t xml:space="preserve">Setup test fixture &amp;perform JHA &amp; pre-job brief  </t>
  </si>
  <si>
    <t>adjust blue cells to g27, which used to be may 28</t>
  </si>
  <si>
    <t xml:space="preserve">Meas joint deflect vs preload &amp; loss of preload  </t>
  </si>
  <si>
    <t xml:space="preserve">Measure joint deflec &amp; preload v. temp @80K      </t>
  </si>
  <si>
    <t xml:space="preserve">Meas joint deflect &amp; preload v. time (days) at R </t>
  </si>
  <si>
    <t xml:space="preserve">Measure joint deflection&amp;preload v. cooldown cyc </t>
  </si>
  <si>
    <t xml:space="preserve">Perform pullout tests for tapped holes           </t>
  </si>
  <si>
    <t xml:space="preserve">1421-3090  </t>
  </si>
  <si>
    <t xml:space="preserve">Document&amp;conduct review of test results          </t>
  </si>
  <si>
    <t xml:space="preserve">142C </t>
  </si>
  <si>
    <t xml:space="preserve">1421-3112B </t>
  </si>
  <si>
    <t xml:space="preserve">Procure/fab parts for test&amp;initial assembly      </t>
  </si>
  <si>
    <t xml:space="preserve">1421-3115B </t>
  </si>
  <si>
    <t xml:space="preserve">Assemble &amp; test                                  </t>
  </si>
  <si>
    <t xml:space="preserve">1421-3119B </t>
  </si>
  <si>
    <t xml:space="preserve">Document test results                            </t>
  </si>
  <si>
    <t xml:space="preserve">142D </t>
  </si>
  <si>
    <t xml:space="preserve">1429-3026  </t>
  </si>
  <si>
    <t xml:space="preserve">COF cyclic testing                               </t>
  </si>
  <si>
    <t xml:space="preserve">142E </t>
  </si>
  <si>
    <t xml:space="preserve">Determine geometry&amp;location of high COF shims&amp;pl </t>
  </si>
  <si>
    <t xml:space="preserve">Structural analyses to performance rqmts for bol </t>
  </si>
  <si>
    <t xml:space="preserve">1421-3131  </t>
  </si>
  <si>
    <t xml:space="preserve">PDR prep for requirements, design,&amp;development   </t>
  </si>
  <si>
    <t xml:space="preserve">IH1-001    </t>
  </si>
  <si>
    <t xml:space="preserve">Coil to coil scoping analysis                    </t>
  </si>
  <si>
    <t xml:space="preserve">142F </t>
  </si>
  <si>
    <t xml:space="preserve">INTRF-049  </t>
  </si>
  <si>
    <t xml:space="preserve">prepare winding form mods for weld clamp bolts   </t>
  </si>
  <si>
    <t xml:space="preserve">Complete  Shim fabrication drawings (ORNL)       </t>
  </si>
  <si>
    <t xml:space="preserve">INTRF-051  </t>
  </si>
  <si>
    <t xml:space="preserve">Release info for procurement of shim material    </t>
  </si>
  <si>
    <t xml:space="preserve">INTRF-054  </t>
  </si>
  <si>
    <t xml:space="preserve">FDR prep AB/BC/AA inboard shims                  </t>
  </si>
  <si>
    <t xml:space="preserve">FDR   AB/BC/AA inboard shims                     </t>
  </si>
  <si>
    <t xml:space="preserve">142G </t>
  </si>
  <si>
    <t xml:space="preserve">1421-3140  </t>
  </si>
  <si>
    <t xml:space="preserve">Prep C-C shim drawings and release               </t>
  </si>
  <si>
    <t xml:space="preserve">1421-3142  </t>
  </si>
  <si>
    <t xml:space="preserve">FDR Prep for C-C shims                           </t>
  </si>
  <si>
    <t xml:space="preserve">1421-3143  </t>
  </si>
  <si>
    <t xml:space="preserve">Add bolt holes to C winding form for CC interfac </t>
  </si>
  <si>
    <t>need before INTRF 015</t>
  </si>
  <si>
    <t xml:space="preserve">1421-3144  </t>
  </si>
  <si>
    <t xml:space="preserve">FDR C-C Shims                                    </t>
  </si>
  <si>
    <t>was 11/30</t>
  </si>
  <si>
    <t xml:space="preserve">1421-3145  </t>
  </si>
  <si>
    <t xml:space="preserve">Bolt reach &amp; access study (mockup)               </t>
  </si>
  <si>
    <t xml:space="preserve">IH1-000    </t>
  </si>
  <si>
    <t xml:space="preserve">ESTABLISH CONCEPT                                </t>
  </si>
  <si>
    <t xml:space="preserve">PEER REVIEW OF JOINT CONCEPT                     </t>
  </si>
  <si>
    <t xml:space="preserve">142H </t>
  </si>
  <si>
    <t xml:space="preserve">INTRF-001  </t>
  </si>
  <si>
    <t xml:space="preserve">PPPL buy SS plate for weld trials                </t>
  </si>
  <si>
    <t xml:space="preserve">INTRF-005  </t>
  </si>
  <si>
    <t xml:space="preserve">Weld distortion trials at PPPL on SS plate       </t>
  </si>
  <si>
    <t xml:space="preserve">Develop Weld Geometry Procedure                  </t>
  </si>
  <si>
    <t xml:space="preserve">ORNL build pywood mockup of flange               </t>
  </si>
  <si>
    <t xml:space="preserve">ORNL verify weld access                          </t>
  </si>
  <si>
    <t xml:space="preserve">PPPL Determine shim material                     </t>
  </si>
  <si>
    <t xml:space="preserve">142I </t>
  </si>
  <si>
    <t xml:space="preserve">Weld trials on two MCWF's at PPPL                </t>
  </si>
  <si>
    <t xml:space="preserve">Document results and update weld procedure       </t>
  </si>
  <si>
    <t xml:space="preserve">142J </t>
  </si>
  <si>
    <t xml:space="preserve">Issue interface dwgs for comment                 </t>
  </si>
  <si>
    <t xml:space="preserve">1421-3135  </t>
  </si>
  <si>
    <t xml:space="preserve">FDR Prep                                         </t>
  </si>
  <si>
    <t xml:space="preserve">1421-3136  </t>
  </si>
  <si>
    <t xml:space="preserve"> Conduct BC, AB, AA, MC interface FDR incl JOB 1416 </t>
  </si>
  <si>
    <t xml:space="preserve">1421-3138  </t>
  </si>
  <si>
    <t xml:space="preserve">Resolve issues, release assembly spec&amp;drawings   </t>
  </si>
  <si>
    <t xml:space="preserve">ANalysis of tensile loads (ORNL)                 </t>
  </si>
  <si>
    <t xml:space="preserve">1431 </t>
  </si>
  <si>
    <t xml:space="preserve">BLAD </t>
  </si>
  <si>
    <t xml:space="preserve">1421-3024  </t>
  </si>
  <si>
    <t xml:space="preserve">Prep Req, Bid,&amp; Award Bladders                   </t>
  </si>
  <si>
    <t xml:space="preserve">1421-3025  </t>
  </si>
  <si>
    <t xml:space="preserve">Deliver bladders                                 </t>
  </si>
  <si>
    <t xml:space="preserve">1421-3028  </t>
  </si>
  <si>
    <t xml:space="preserve">Bladders available for FPA                       </t>
  </si>
  <si>
    <t xml:space="preserve">BUSH </t>
  </si>
  <si>
    <t xml:space="preserve">1421-3105  </t>
  </si>
  <si>
    <t xml:space="preserve">Prep Req, Bid,&amp; Award Bushings                   </t>
  </si>
  <si>
    <t xml:space="preserve">1421-3106  </t>
  </si>
  <si>
    <t xml:space="preserve">Deliver  Bushings Material                       </t>
  </si>
  <si>
    <t xml:space="preserve">1421-3107  </t>
  </si>
  <si>
    <t xml:space="preserve">PPPL Machine bushings Bushings                   </t>
  </si>
  <si>
    <t xml:space="preserve">1421-3108  </t>
  </si>
  <si>
    <t xml:space="preserve">Bushings available for first coil-to-coil fitup  </t>
  </si>
  <si>
    <t xml:space="preserve">1421-3109  </t>
  </si>
  <si>
    <t xml:space="preserve">All Bushings delivered                           </t>
  </si>
  <si>
    <t xml:space="preserve">SHMS </t>
  </si>
  <si>
    <t xml:space="preserve">1429-3059  </t>
  </si>
  <si>
    <t xml:space="preserve">Prep Req, Bid,Award Shim Stock                   </t>
  </si>
  <si>
    <t xml:space="preserve">1429-3060  </t>
  </si>
  <si>
    <t xml:space="preserve">Deliver Shim Stock                               </t>
  </si>
  <si>
    <t xml:space="preserve">1429-3061  </t>
  </si>
  <si>
    <t xml:space="preserve">Prep Req, Bid,Award Grinding contract            </t>
  </si>
  <si>
    <t xml:space="preserve">1429-3062  </t>
  </si>
  <si>
    <t xml:space="preserve">Grind Shim Stock                                 </t>
  </si>
  <si>
    <t xml:space="preserve">1429-3063  </t>
  </si>
  <si>
    <t xml:space="preserve">Pre Req, Bid, Award Cutting Contract             </t>
  </si>
  <si>
    <t xml:space="preserve">1429-3064  </t>
  </si>
  <si>
    <t xml:space="preserve">Machine shop cut shim stock to size              </t>
  </si>
  <si>
    <t xml:space="preserve">1429-3065  </t>
  </si>
  <si>
    <t xml:space="preserve">Prep Req, Bid, Award Alumina Application         </t>
  </si>
  <si>
    <t xml:space="preserve">1429-3066  </t>
  </si>
  <si>
    <t xml:space="preserve">Apply Alumina to Shims                           </t>
  </si>
  <si>
    <t xml:space="preserve">1429-3069  </t>
  </si>
  <si>
    <t xml:space="preserve">Shims Req'd  for 1st 3 pack MC assy              </t>
  </si>
  <si>
    <t xml:space="preserve">1429-3070  </t>
  </si>
  <si>
    <t xml:space="preserve">Shims Req'd  for 2nd 3 pack MC assy              </t>
  </si>
  <si>
    <t xml:space="preserve">1429-3071  </t>
  </si>
  <si>
    <t xml:space="preserve">Shims Req'd  for 3rd 3 pack MC assy              </t>
  </si>
  <si>
    <t xml:space="preserve">1429-3072  </t>
  </si>
  <si>
    <t xml:space="preserve">Shims Req'd  for 4th 3 pack MC assy              </t>
  </si>
  <si>
    <t xml:space="preserve">1429-3073  </t>
  </si>
  <si>
    <t xml:space="preserve">Shims Req'd  for 5th 3 pack MC assy              </t>
  </si>
  <si>
    <t xml:space="preserve">1429-3074  </t>
  </si>
  <si>
    <t xml:space="preserve">Shims Req'd  for 6th 3 pack MC assy              </t>
  </si>
  <si>
    <t xml:space="preserve">1429-3075  </t>
  </si>
  <si>
    <t xml:space="preserve">Shims Req'd  for C-C joint                       </t>
  </si>
  <si>
    <t xml:space="preserve">STUD </t>
  </si>
  <si>
    <t xml:space="preserve">1421-3060  </t>
  </si>
  <si>
    <t xml:space="preserve">Deliver Stud Kit (PE007330) (for 1st 3 pack only </t>
  </si>
  <si>
    <t xml:space="preserve">1421-3061  </t>
  </si>
  <si>
    <t xml:space="preserve">Stud kit available for 1st 3 pack MC assy        </t>
  </si>
  <si>
    <t xml:space="preserve">1421-3062  </t>
  </si>
  <si>
    <t xml:space="preserve">Re-order balance of stud kits                    </t>
  </si>
  <si>
    <t xml:space="preserve">1421-3063  </t>
  </si>
  <si>
    <t xml:space="preserve">Stud kits available for balance of MC assy       </t>
  </si>
  <si>
    <t xml:space="preserve">1421-3065  </t>
  </si>
  <si>
    <t xml:space="preserve">Deliver Superbolts (PE007332)                    </t>
  </si>
  <si>
    <t xml:space="preserve">1421-3066  </t>
  </si>
  <si>
    <t xml:space="preserve">Super bolts available for FPA                    </t>
  </si>
  <si>
    <t xml:space="preserve">1421-3070  </t>
  </si>
  <si>
    <t xml:space="preserve">Order Add'l stud kits for c-c joint&amp;weld clmp    </t>
  </si>
  <si>
    <t xml:space="preserve">1421-3072  </t>
  </si>
  <si>
    <t xml:space="preserve">Deliver Add'l stud kits for c-c joint&amp;weld clmp  </t>
  </si>
  <si>
    <t xml:space="preserve">1421-3080  </t>
  </si>
  <si>
    <t xml:space="preserve">Purchase G-11 shims and machine for C-C inboard  </t>
  </si>
  <si>
    <t xml:space="preserve">16 </t>
  </si>
  <si>
    <t xml:space="preserve">1601 </t>
  </si>
  <si>
    <t xml:space="preserve">161  </t>
  </si>
  <si>
    <t xml:space="preserve">191-001    </t>
  </si>
  <si>
    <t xml:space="preserve">Title I design WBS 161 LN2 manifolds&amp;piping      </t>
  </si>
  <si>
    <t xml:space="preserve">191-002    </t>
  </si>
  <si>
    <t xml:space="preserve">PDR WBS 161 LN2 manifolds&amp;piping                 </t>
  </si>
  <si>
    <t xml:space="preserve">191-011    </t>
  </si>
  <si>
    <t xml:space="preserve">Title II design WBS 161 LN2 manifolds&amp;piping     </t>
  </si>
  <si>
    <t xml:space="preserve">191-012    </t>
  </si>
  <si>
    <t xml:space="preserve">FDR WBS 161 LN2 manifolds&amp;piping                 </t>
  </si>
  <si>
    <t xml:space="preserve">191-031    </t>
  </si>
  <si>
    <t xml:space="preserve">Title III engr WBS 161                           </t>
  </si>
  <si>
    <t xml:space="preserve">191-037    </t>
  </si>
  <si>
    <t xml:space="preserve">Prep Req,Bid,Award-manifolds,hoses,valves etc    </t>
  </si>
  <si>
    <t xml:space="preserve">191-038    </t>
  </si>
  <si>
    <t xml:space="preserve">Delivery of-manifolds,hoses,valves etc           </t>
  </si>
  <si>
    <t xml:space="preserve">191-041    </t>
  </si>
  <si>
    <t xml:space="preserve">Assemble manifolds and piping                    </t>
  </si>
  <si>
    <t xml:space="preserve">162  </t>
  </si>
  <si>
    <t xml:space="preserve">132-001    </t>
  </si>
  <si>
    <t xml:space="preserve">Title I design WBS 162 Coil leads                </t>
  </si>
  <si>
    <t xml:space="preserve">132-002    </t>
  </si>
  <si>
    <t xml:space="preserve">PDR WBS 162 Coil leads                           </t>
  </si>
  <si>
    <t xml:space="preserve">132-011    </t>
  </si>
  <si>
    <t xml:space="preserve">Title II design   WBS 162 Coil leads             </t>
  </si>
  <si>
    <t xml:space="preserve">132-012    </t>
  </si>
  <si>
    <t xml:space="preserve">FDR   WBS 162 Coil leads                         </t>
  </si>
  <si>
    <t xml:space="preserve">132-015    </t>
  </si>
  <si>
    <t xml:space="preserve">Title III design WBS 162 Coil leads              </t>
  </si>
  <si>
    <t xml:space="preserve">132-037    </t>
  </si>
  <si>
    <t xml:space="preserve">Prep Req,Bid,Award Lead hardware and cables      </t>
  </si>
  <si>
    <t xml:space="preserve">132-038    </t>
  </si>
  <si>
    <t xml:space="preserve">Deliver  Lead hardware and cables                </t>
  </si>
  <si>
    <t xml:space="preserve">132-047    </t>
  </si>
  <si>
    <t xml:space="preserve">Prep Req,Bid,Award Material for transition box   </t>
  </si>
  <si>
    <t xml:space="preserve">132-048    </t>
  </si>
  <si>
    <t xml:space="preserve">Deliver Material for Transition Boxes            </t>
  </si>
  <si>
    <t xml:space="preserve">132-049    </t>
  </si>
  <si>
    <t xml:space="preserve">Assemble Transition boxes (6)                    </t>
  </si>
  <si>
    <t xml:space="preserve">163  </t>
  </si>
  <si>
    <t xml:space="preserve">163.001    </t>
  </si>
  <si>
    <t xml:space="preserve">Design Coil protection(input to WBS 4 &amp; 5)       </t>
  </si>
  <si>
    <t xml:space="preserve">RBLX </t>
  </si>
  <si>
    <t xml:space="preserve">ECP53RBX08 </t>
  </si>
  <si>
    <t xml:space="preserve">FY07 Rebaseline exercise                         </t>
  </si>
  <si>
    <t xml:space="preserve">18 </t>
  </si>
  <si>
    <t xml:space="preserve">1802 </t>
  </si>
  <si>
    <t xml:space="preserve">A    </t>
  </si>
  <si>
    <t xml:space="preserve">1802ORNL02 </t>
  </si>
  <si>
    <t xml:space="preserve">ORNL Title III field period assy station 2       </t>
  </si>
  <si>
    <t xml:space="preserve">1802ORNL03 </t>
  </si>
  <si>
    <t xml:space="preserve">ORNL Title III field period assy station 3       </t>
  </si>
  <si>
    <t xml:space="preserve">1802ORNL05 </t>
  </si>
  <si>
    <t xml:space="preserve">ORNL Title III field period assy station 5       </t>
  </si>
  <si>
    <t xml:space="preserve">1806 </t>
  </si>
  <si>
    <t xml:space="preserve">1803-010   </t>
  </si>
  <si>
    <t xml:space="preserve">Models,design reviews, meetings,reporting,       </t>
  </si>
  <si>
    <t xml:space="preserve">1.00 </t>
  </si>
  <si>
    <t xml:space="preserve">1803-609   </t>
  </si>
  <si>
    <t xml:space="preserve">Detail dwgs-spool piece                          </t>
  </si>
  <si>
    <t xml:space="preserve">2.00 </t>
  </si>
  <si>
    <t xml:space="preserve">1803-201   </t>
  </si>
  <si>
    <t xml:space="preserve">Station 2 Assembly Specification                 </t>
  </si>
  <si>
    <t xml:space="preserve">1803-205   </t>
  </si>
  <si>
    <t xml:space="preserve">Station 2 Assembly Drawings                      </t>
  </si>
  <si>
    <t xml:space="preserve">3.00 </t>
  </si>
  <si>
    <t xml:space="preserve">1803-301   </t>
  </si>
  <si>
    <t xml:space="preserve">Station 3 Assembly Specification                 </t>
  </si>
  <si>
    <t xml:space="preserve">1803-305   </t>
  </si>
  <si>
    <t xml:space="preserve">Station 3 Assembly Drawings                      </t>
  </si>
  <si>
    <t xml:space="preserve">5.00 </t>
  </si>
  <si>
    <t xml:space="preserve">1803-501   </t>
  </si>
  <si>
    <t xml:space="preserve">Station 5 Assembly Specification                 </t>
  </si>
  <si>
    <t xml:space="preserve">1803-505   </t>
  </si>
  <si>
    <t xml:space="preserve">Station 5 Assembly Drawings                      </t>
  </si>
  <si>
    <t xml:space="preserve">1803-509   </t>
  </si>
  <si>
    <t xml:space="preserve">Field period Assy Dwgs                           </t>
  </si>
  <si>
    <t xml:space="preserve">1803-611   </t>
  </si>
  <si>
    <t xml:space="preserve">Detail dwgs-welding ports                        </t>
  </si>
  <si>
    <t xml:space="preserve">6.00 </t>
  </si>
  <si>
    <t xml:space="preserve">1803-601   </t>
  </si>
  <si>
    <t xml:space="preserve">Station 6 Assembly Specification                 </t>
  </si>
  <si>
    <t xml:space="preserve">1803-605   </t>
  </si>
  <si>
    <t xml:space="preserve">Station 6 Assembly Drawings                      </t>
  </si>
  <si>
    <t xml:space="preserve">1803-613   </t>
  </si>
  <si>
    <t xml:space="preserve">Detail dwgs-man access port                      </t>
  </si>
  <si>
    <t xml:space="preserve">19 </t>
  </si>
  <si>
    <t xml:space="preserve">1901 </t>
  </si>
  <si>
    <t xml:space="preserve">191  </t>
  </si>
  <si>
    <t xml:space="preserve">1901-07    </t>
  </si>
  <si>
    <t xml:space="preserve">WBS 191 FY07                          LOE        </t>
  </si>
  <si>
    <t xml:space="preserve">1901-08    </t>
  </si>
  <si>
    <t xml:space="preserve">WBS 191 FY08                            LOE      </t>
  </si>
  <si>
    <t xml:space="preserve">1901-09    </t>
  </si>
  <si>
    <t xml:space="preserve">WBS 191 FY09                             LOE     </t>
  </si>
  <si>
    <t xml:space="preserve">1901-10    </t>
  </si>
  <si>
    <t xml:space="preserve">WBS 191 FY10                              SA LOE </t>
  </si>
  <si>
    <t xml:space="preserve">1901-11    </t>
  </si>
  <si>
    <t xml:space="preserve">WBS 191 FY10                        LOE          </t>
  </si>
  <si>
    <t xml:space="preserve">192  </t>
  </si>
  <si>
    <t xml:space="preserve">1902-07    </t>
  </si>
  <si>
    <t xml:space="preserve">WBS 192 FY07                                     </t>
  </si>
  <si>
    <t xml:space="preserve">1902-08    </t>
  </si>
  <si>
    <t xml:space="preserve">WBS 192 FY08                                     </t>
  </si>
  <si>
    <t xml:space="preserve">1902-09    </t>
  </si>
  <si>
    <t xml:space="preserve">WBS 192 FY09                                     </t>
  </si>
  <si>
    <t xml:space="preserve">1902-10    </t>
  </si>
  <si>
    <t xml:space="preserve">WBS 192 FY10                                     </t>
  </si>
  <si>
    <t xml:space="preserve">1902-11    </t>
  </si>
  <si>
    <t xml:space="preserve">74 </t>
  </si>
  <si>
    <t xml:space="preserve">7401 </t>
  </si>
  <si>
    <t xml:space="preserve">1802ORNLFA </t>
  </si>
  <si>
    <t xml:space="preserve">ORNL Title III final machine assy                </t>
  </si>
  <si>
    <t>ETC Cost: (loaded in as-spent dollars from 5/1/07): $992,764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</si>
</sst>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_(* #,##0_);_(* \(#,##0\);_(* &quot;-&quot;??_);_(@_)"/>
    <numFmt numFmtId="179" formatCode="0.0;[Red]0.0"/>
    <numFmt numFmtId="180" formatCode="&quot;$&quot;#,##0\K"/>
    <numFmt numFmtId="181" formatCode="0_)"/>
    <numFmt numFmtId="182" formatCode="&quot;$&quot;#,##0.0\K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;[Red]0.00"/>
    <numFmt numFmtId="188" formatCode="[$-409]dddd\,\ mmmm\ dd\,\ yyyy"/>
    <numFmt numFmtId="189" formatCode="m/d/yy;@"/>
    <numFmt numFmtId="190" formatCode="&quot;$&quot;#,##0\k"/>
    <numFmt numFmtId="191" formatCode="#,##0\k"/>
    <numFmt numFmtId="192" formatCode="[$-409]d\-mmm\-yy;@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0"/>
      <name val="Times"/>
      <family val="0"/>
    </font>
    <font>
      <b/>
      <u val="single"/>
      <sz val="10"/>
      <color indexed="10"/>
      <name val="Times"/>
      <family val="0"/>
    </font>
    <font>
      <u val="single"/>
      <sz val="10"/>
      <name val="Times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2.5"/>
      <color indexed="61"/>
      <name val="Arial"/>
      <family val="0"/>
    </font>
    <font>
      <u val="single"/>
      <sz val="12.5"/>
      <color indexed="12"/>
      <name val="Arial"/>
      <family val="0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trike/>
      <sz val="10"/>
      <color indexed="10"/>
      <name val="Arial"/>
      <family val="2"/>
    </font>
    <font>
      <i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gray125"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3" xfId="0" applyFont="1" applyBorder="1" applyAlignment="1">
      <alignment horizontal="centerContinuous"/>
    </xf>
    <xf numFmtId="0" fontId="11" fillId="2" borderId="0" xfId="0" applyFont="1" applyFill="1" applyAlignment="1">
      <alignment/>
    </xf>
    <xf numFmtId="0" fontId="0" fillId="0" borderId="0" xfId="0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11" fillId="0" borderId="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 horizontal="left" textRotation="91"/>
    </xf>
    <xf numFmtId="0" fontId="11" fillId="4" borderId="0" xfId="0" applyFont="1" applyFill="1" applyAlignment="1">
      <alignment textRotation="9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left" wrapText="1"/>
    </xf>
    <xf numFmtId="0" fontId="14" fillId="0" borderId="7" xfId="0" applyFont="1" applyFill="1" applyBorder="1" applyAlignment="1">
      <alignment textRotation="90" wrapText="1"/>
    </xf>
    <xf numFmtId="0" fontId="14" fillId="0" borderId="8" xfId="0" applyFont="1" applyFill="1" applyBorder="1" applyAlignment="1">
      <alignment textRotation="90" wrapText="1"/>
    </xf>
    <xf numFmtId="0" fontId="14" fillId="0" borderId="9" xfId="0" applyFont="1" applyFill="1" applyBorder="1" applyAlignment="1">
      <alignment textRotation="90" wrapText="1"/>
    </xf>
    <xf numFmtId="0" fontId="15" fillId="0" borderId="7" xfId="0" applyFont="1" applyFill="1" applyBorder="1" applyAlignment="1">
      <alignment textRotation="90" wrapText="1"/>
    </xf>
    <xf numFmtId="0" fontId="8" fillId="0" borderId="8" xfId="0" applyFont="1" applyFill="1" applyBorder="1" applyAlignment="1">
      <alignment textRotation="90" wrapText="1"/>
    </xf>
    <xf numFmtId="0" fontId="8" fillId="0" borderId="9" xfId="0" applyFont="1" applyFill="1" applyBorder="1" applyAlignment="1">
      <alignment textRotation="90" wrapText="1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 textRotation="90"/>
    </xf>
    <xf numFmtId="0" fontId="0" fillId="0" borderId="0" xfId="0" applyFont="1" applyAlignment="1">
      <alignment horizontal="left"/>
    </xf>
    <xf numFmtId="0" fontId="0" fillId="0" borderId="0" xfId="0" applyFont="1" applyAlignment="1">
      <alignment textRotation="90"/>
    </xf>
    <xf numFmtId="0" fontId="0" fillId="2" borderId="0" xfId="0" applyFont="1" applyFill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9" fillId="3" borderId="0" xfId="0" applyFont="1" applyFill="1" applyAlignment="1">
      <alignment/>
    </xf>
    <xf numFmtId="0" fontId="7" fillId="3" borderId="0" xfId="0" applyFont="1" applyFill="1" applyAlignment="1">
      <alignment wrapText="1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0" fillId="0" borderId="10" xfId="0" applyFont="1" applyBorder="1" applyAlignment="1">
      <alignment horizontal="justify" vertical="top" wrapText="1"/>
    </xf>
    <xf numFmtId="0" fontId="19" fillId="0" borderId="1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2" fillId="0" borderId="4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2" fillId="0" borderId="4" xfId="0" applyFont="1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horizontal="justify" vertical="top"/>
    </xf>
    <xf numFmtId="0" fontId="2" fillId="0" borderId="5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189" fontId="0" fillId="0" borderId="0" xfId="0" applyNumberFormat="1" applyAlignment="1">
      <alignment/>
    </xf>
    <xf numFmtId="0" fontId="2" fillId="0" borderId="4" xfId="21" applyFont="1" applyBorder="1">
      <alignment/>
      <protection locked="0"/>
    </xf>
    <xf numFmtId="0" fontId="0" fillId="0" borderId="10" xfId="21" applyFont="1" applyBorder="1" applyAlignment="1">
      <alignment horizontal="left"/>
      <protection locked="0"/>
    </xf>
    <xf numFmtId="0" fontId="0" fillId="0" borderId="0" xfId="21">
      <alignment/>
      <protection locked="0"/>
    </xf>
    <xf numFmtId="0" fontId="0" fillId="0" borderId="10" xfId="21" applyBorder="1" applyAlignment="1">
      <alignment horizontal="left"/>
      <protection locked="0"/>
    </xf>
    <xf numFmtId="0" fontId="0" fillId="0" borderId="0" xfId="21" applyFont="1">
      <alignment/>
      <protection locked="0"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1" fontId="0" fillId="0" borderId="0" xfId="0" applyNumberFormat="1" applyAlignment="1">
      <alignment horizontal="right"/>
    </xf>
    <xf numFmtId="2" fontId="2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2" fillId="0" borderId="0" xfId="0" applyNumberFormat="1" applyFont="1" applyAlignment="1">
      <alignment horizontal="right"/>
    </xf>
    <xf numFmtId="0" fontId="0" fillId="0" borderId="0" xfId="0" applyAlignment="1">
      <alignment textRotation="90" wrapText="1"/>
    </xf>
    <xf numFmtId="9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90" fontId="0" fillId="0" borderId="0" xfId="0" applyNumberFormat="1" applyAlignment="1">
      <alignment/>
    </xf>
    <xf numFmtId="190" fontId="0" fillId="0" borderId="12" xfId="0" applyNumberFormat="1" applyFont="1" applyBorder="1" applyAlignment="1">
      <alignment/>
    </xf>
    <xf numFmtId="190" fontId="0" fillId="0" borderId="0" xfId="0" applyNumberFormat="1" applyFont="1" applyBorder="1" applyAlignment="1">
      <alignment/>
    </xf>
    <xf numFmtId="190" fontId="0" fillId="0" borderId="12" xfId="0" applyNumberFormat="1" applyBorder="1" applyAlignment="1">
      <alignment/>
    </xf>
    <xf numFmtId="9" fontId="0" fillId="0" borderId="0" xfId="0" applyNumberFormat="1" applyAlignment="1">
      <alignment horizontal="center"/>
    </xf>
    <xf numFmtId="0" fontId="2" fillId="0" borderId="0" xfId="0" applyFont="1" applyAlignment="1" quotePrefix="1">
      <alignment horizontal="center"/>
    </xf>
    <xf numFmtId="19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0" fillId="6" borderId="0" xfId="0" applyFill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1" fillId="5" borderId="0" xfId="0" applyFont="1" applyFill="1" applyAlignment="1">
      <alignment/>
    </xf>
    <xf numFmtId="0" fontId="21" fillId="5" borderId="0" xfId="0" applyFont="1" applyFill="1" applyAlignment="1">
      <alignment/>
    </xf>
    <xf numFmtId="1" fontId="0" fillId="5" borderId="0" xfId="0" applyNumberFormat="1" applyFill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1" fontId="0" fillId="6" borderId="0" xfId="0" applyNumberFormat="1" applyFill="1" applyAlignment="1">
      <alignment horizontal="right"/>
    </xf>
    <xf numFmtId="0" fontId="0" fillId="5" borderId="0" xfId="0" applyFill="1" applyAlignment="1">
      <alignment wrapText="1"/>
    </xf>
    <xf numFmtId="0" fontId="0" fillId="6" borderId="0" xfId="0" applyFill="1" applyAlignment="1">
      <alignment wrapText="1"/>
    </xf>
    <xf numFmtId="0" fontId="4" fillId="0" borderId="0" xfId="0" applyFont="1" applyAlignment="1">
      <alignment wrapText="1"/>
    </xf>
    <xf numFmtId="1" fontId="2" fillId="0" borderId="0" xfId="0" applyNumberFormat="1" applyFont="1" applyAlignment="1">
      <alignment/>
    </xf>
    <xf numFmtId="0" fontId="2" fillId="6" borderId="0" xfId="0" applyFont="1" applyFill="1" applyAlignment="1">
      <alignment/>
    </xf>
    <xf numFmtId="0" fontId="0" fillId="7" borderId="0" xfId="0" applyFont="1" applyFill="1" applyAlignment="1">
      <alignment/>
    </xf>
    <xf numFmtId="1" fontId="0" fillId="7" borderId="0" xfId="0" applyNumberFormat="1" applyFont="1" applyFill="1" applyAlignment="1">
      <alignment/>
    </xf>
    <xf numFmtId="190" fontId="0" fillId="7" borderId="0" xfId="0" applyNumberFormat="1" applyFill="1" applyAlignment="1">
      <alignment/>
    </xf>
    <xf numFmtId="190" fontId="0" fillId="7" borderId="12" xfId="0" applyNumberFormat="1" applyFill="1" applyBorder="1" applyAlignment="1">
      <alignment/>
    </xf>
    <xf numFmtId="190" fontId="0" fillId="7" borderId="0" xfId="0" applyNumberFormat="1" applyFont="1" applyFill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2" fillId="5" borderId="15" xfId="0" applyFont="1" applyFill="1" applyBorder="1" applyAlignment="1">
      <alignment/>
    </xf>
    <xf numFmtId="0" fontId="22" fillId="5" borderId="16" xfId="0" applyFont="1" applyFill="1" applyBorder="1" applyAlignment="1">
      <alignment/>
    </xf>
    <xf numFmtId="0" fontId="22" fillId="5" borderId="17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7" borderId="18" xfId="0" applyFont="1" applyFill="1" applyBorder="1" applyAlignment="1">
      <alignment/>
    </xf>
    <xf numFmtId="0" fontId="0" fillId="7" borderId="19" xfId="0" applyFont="1" applyFill="1" applyBorder="1" applyAlignment="1">
      <alignment/>
    </xf>
    <xf numFmtId="0" fontId="21" fillId="0" borderId="13" xfId="0" applyFont="1" applyBorder="1" applyAlignment="1">
      <alignment wrapText="1"/>
    </xf>
    <xf numFmtId="0" fontId="22" fillId="5" borderId="5" xfId="0" applyFont="1" applyFill="1" applyBorder="1" applyAlignment="1">
      <alignment/>
    </xf>
    <xf numFmtId="174" fontId="22" fillId="5" borderId="6" xfId="0" applyNumberFormat="1" applyFont="1" applyFill="1" applyBorder="1" applyAlignment="1">
      <alignment wrapText="1"/>
    </xf>
    <xf numFmtId="0" fontId="22" fillId="5" borderId="6" xfId="0" applyFont="1" applyFill="1" applyBorder="1" applyAlignment="1">
      <alignment/>
    </xf>
    <xf numFmtId="0" fontId="22" fillId="5" borderId="11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0" fillId="7" borderId="17" xfId="0" applyFont="1" applyFill="1" applyBorder="1" applyAlignment="1">
      <alignment/>
    </xf>
    <xf numFmtId="14" fontId="0" fillId="0" borderId="13" xfId="0" applyNumberFormat="1" applyFont="1" applyBorder="1" applyAlignment="1">
      <alignment/>
    </xf>
    <xf numFmtId="181" fontId="0" fillId="0" borderId="13" xfId="0" applyNumberFormat="1" applyFont="1" applyBorder="1" applyAlignment="1">
      <alignment/>
    </xf>
    <xf numFmtId="166" fontId="22" fillId="0" borderId="0" xfId="0" applyNumberFormat="1" applyFont="1" applyBorder="1" applyAlignment="1">
      <alignment/>
    </xf>
    <xf numFmtId="178" fontId="0" fillId="0" borderId="0" xfId="15" applyNumberFormat="1" applyFont="1" applyBorder="1" applyAlignment="1">
      <alignment/>
    </xf>
    <xf numFmtId="0" fontId="0" fillId="0" borderId="20" xfId="0" applyFont="1" applyBorder="1" applyAlignment="1">
      <alignment/>
    </xf>
    <xf numFmtId="166" fontId="22" fillId="0" borderId="21" xfId="0" applyNumberFormat="1" applyFont="1" applyBorder="1" applyAlignment="1">
      <alignment/>
    </xf>
    <xf numFmtId="178" fontId="0" fillId="0" borderId="21" xfId="15" applyNumberFormat="1" applyFont="1" applyBorder="1" applyAlignment="1">
      <alignment/>
    </xf>
    <xf numFmtId="14" fontId="0" fillId="8" borderId="13" xfId="0" applyNumberFormat="1" applyFont="1" applyFill="1" applyBorder="1" applyAlignment="1">
      <alignment/>
    </xf>
    <xf numFmtId="166" fontId="23" fillId="0" borderId="21" xfId="0" applyNumberFormat="1" applyFont="1" applyBorder="1" applyAlignment="1">
      <alignment/>
    </xf>
    <xf numFmtId="166" fontId="24" fillId="0" borderId="21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9" fontId="0" fillId="8" borderId="13" xfId="0" applyNumberFormat="1" applyFont="1" applyFill="1" applyBorder="1" applyAlignment="1">
      <alignment/>
    </xf>
    <xf numFmtId="178" fontId="21" fillId="0" borderId="21" xfId="15" applyNumberFormat="1" applyFont="1" applyBorder="1" applyAlignment="1">
      <alignment/>
    </xf>
    <xf numFmtId="14" fontId="21" fillId="0" borderId="13" xfId="0" applyNumberFormat="1" applyFont="1" applyBorder="1" applyAlignment="1">
      <alignment/>
    </xf>
    <xf numFmtId="14" fontId="0" fillId="6" borderId="13" xfId="0" applyNumberFormat="1" applyFont="1" applyFill="1" applyBorder="1" applyAlignment="1">
      <alignment/>
    </xf>
    <xf numFmtId="166" fontId="0" fillId="0" borderId="0" xfId="0" applyNumberFormat="1" applyFont="1" applyAlignment="1">
      <alignment/>
    </xf>
    <xf numFmtId="178" fontId="0" fillId="0" borderId="0" xfId="15" applyNumberFormat="1" applyFont="1" applyAlignment="1">
      <alignment/>
    </xf>
    <xf numFmtId="14" fontId="0" fillId="8" borderId="22" xfId="0" applyNumberFormat="1" applyFont="1" applyFill="1" applyBorder="1" applyAlignment="1">
      <alignment horizontal="center" vertical="center" wrapText="1"/>
    </xf>
    <xf numFmtId="14" fontId="0" fillId="8" borderId="23" xfId="0" applyNumberFormat="1" applyFont="1" applyFill="1" applyBorder="1" applyAlignment="1">
      <alignment horizontal="center" vertical="center" wrapText="1"/>
    </xf>
    <xf numFmtId="14" fontId="0" fillId="8" borderId="2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4" xfId="22" applyFont="1" applyBorder="1">
      <alignment/>
      <protection locked="0"/>
    </xf>
    <xf numFmtId="0" fontId="6" fillId="0" borderId="4" xfId="0" applyFont="1" applyBorder="1" applyAlignment="1">
      <alignment/>
    </xf>
    <xf numFmtId="0" fontId="2" fillId="0" borderId="0" xfId="0" applyFont="1" applyAlignment="1">
      <alignment horizontal="right"/>
    </xf>
    <xf numFmtId="190" fontId="2" fillId="0" borderId="0" xfId="0" applyNumberFormat="1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Normal_Job 5101_2007ETC_Cost Basi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image" Target="../media/image5.pn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71</xdr:row>
      <xdr:rowOff>95250</xdr:rowOff>
    </xdr:from>
    <xdr:to>
      <xdr:col>5</xdr:col>
      <xdr:colOff>28575</xdr:colOff>
      <xdr:row>113</xdr:row>
      <xdr:rowOff>28575</xdr:rowOff>
    </xdr:to>
    <xdr:grpSp>
      <xdr:nvGrpSpPr>
        <xdr:cNvPr id="1" name="Group 4"/>
        <xdr:cNvGrpSpPr>
          <a:grpSpLocks/>
        </xdr:cNvGrpSpPr>
      </xdr:nvGrpSpPr>
      <xdr:grpSpPr>
        <a:xfrm>
          <a:off x="590550" y="12287250"/>
          <a:ext cx="6210300" cy="6734175"/>
          <a:chOff x="62" y="1177"/>
          <a:chExt cx="652" cy="707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62" y="1177"/>
            <a:ext cx="652" cy="7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2" y="1177"/>
            <a:ext cx="651" cy="707"/>
          </a:xfrm>
          <a:prstGeom prst="rect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84</xdr:row>
      <xdr:rowOff>66675</xdr:rowOff>
    </xdr:from>
    <xdr:to>
      <xdr:col>6</xdr:col>
      <xdr:colOff>314325</xdr:colOff>
      <xdr:row>124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630525"/>
          <a:ext cx="7143750" cy="6534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609600</xdr:colOff>
      <xdr:row>126</xdr:row>
      <xdr:rowOff>57150</xdr:rowOff>
    </xdr:from>
    <xdr:to>
      <xdr:col>6</xdr:col>
      <xdr:colOff>314325</xdr:colOff>
      <xdr:row>166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2421850"/>
          <a:ext cx="7143750" cy="6534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561975</xdr:colOff>
      <xdr:row>169</xdr:row>
      <xdr:rowOff>85725</xdr:rowOff>
    </xdr:from>
    <xdr:to>
      <xdr:col>6</xdr:col>
      <xdr:colOff>285750</xdr:colOff>
      <xdr:row>203</xdr:row>
      <xdr:rowOff>38100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29413200"/>
          <a:ext cx="7162800" cy="5457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3200400</xdr:colOff>
      <xdr:row>47</xdr:row>
      <xdr:rowOff>104775</xdr:rowOff>
    </xdr:from>
    <xdr:to>
      <xdr:col>4</xdr:col>
      <xdr:colOff>180975</xdr:colOff>
      <xdr:row>49</xdr:row>
      <xdr:rowOff>19050</xdr:rowOff>
    </xdr:to>
    <xdr:sp>
      <xdr:nvSpPr>
        <xdr:cNvPr id="4" name="Oval 10"/>
        <xdr:cNvSpPr>
          <a:spLocks/>
        </xdr:cNvSpPr>
      </xdr:nvSpPr>
      <xdr:spPr>
        <a:xfrm>
          <a:off x="5724525" y="9515475"/>
          <a:ext cx="752475" cy="23812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38100</xdr:colOff>
      <xdr:row>126</xdr:row>
      <xdr:rowOff>66675</xdr:rowOff>
    </xdr:from>
    <xdr:to>
      <xdr:col>19</xdr:col>
      <xdr:colOff>180975</xdr:colOff>
      <xdr:row>166</xdr:row>
      <xdr:rowOff>123825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86725" y="22431375"/>
          <a:ext cx="7143750" cy="6534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84</xdr:row>
      <xdr:rowOff>66675</xdr:rowOff>
    </xdr:from>
    <xdr:to>
      <xdr:col>19</xdr:col>
      <xdr:colOff>142875</xdr:colOff>
      <xdr:row>124</xdr:row>
      <xdr:rowOff>123825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15630525"/>
          <a:ext cx="7143750" cy="6534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E13" sqref="E13"/>
    </sheetView>
  </sheetViews>
  <sheetFormatPr defaultColWidth="9.140625" defaultRowHeight="12.75"/>
  <cols>
    <col min="1" max="1" width="11.421875" style="1" customWidth="1"/>
    <col min="2" max="2" width="75.00390625" style="0" customWidth="1"/>
  </cols>
  <sheetData>
    <row r="1" spans="1:2" ht="20.25">
      <c r="A1" s="59" t="s">
        <v>41</v>
      </c>
      <c r="B1" s="60"/>
    </row>
    <row r="2" spans="1:2" s="6" customFormat="1" ht="20.25">
      <c r="A2" s="174" t="s">
        <v>37</v>
      </c>
      <c r="B2" s="71"/>
    </row>
    <row r="3" spans="1:2" s="6" customFormat="1" ht="20.25">
      <c r="A3" s="174" t="s">
        <v>36</v>
      </c>
      <c r="B3" s="71"/>
    </row>
    <row r="4" spans="1:2" s="6" customFormat="1" ht="20.25">
      <c r="A4" s="174" t="s">
        <v>54</v>
      </c>
      <c r="B4" s="71"/>
    </row>
    <row r="5" spans="1:2" s="6" customFormat="1" ht="20.25">
      <c r="A5" s="174" t="s">
        <v>55</v>
      </c>
      <c r="B5" s="71"/>
    </row>
    <row r="6" spans="1:2" s="6" customFormat="1" ht="20.25">
      <c r="A6" s="174" t="s">
        <v>155</v>
      </c>
      <c r="B6" s="71"/>
    </row>
    <row r="7" spans="1:3" ht="12.75">
      <c r="A7" s="61"/>
      <c r="B7" s="62"/>
      <c r="C7" s="63"/>
    </row>
    <row r="8" spans="1:2" ht="12.75">
      <c r="A8" s="61" t="s">
        <v>2</v>
      </c>
      <c r="B8" s="62"/>
    </row>
    <row r="9" spans="1:6" s="66" customFormat="1" ht="141" customHeight="1">
      <c r="A9" s="64"/>
      <c r="B9" s="58" t="s">
        <v>236</v>
      </c>
      <c r="C9" s="65"/>
      <c r="D9" s="65"/>
      <c r="E9" s="65"/>
      <c r="F9" s="65"/>
    </row>
    <row r="10" spans="1:2" ht="9" customHeight="1">
      <c r="A10" s="61"/>
      <c r="B10" s="67"/>
    </row>
    <row r="11" spans="1:2" ht="12.75">
      <c r="A11" s="61" t="s">
        <v>42</v>
      </c>
      <c r="B11" s="67"/>
    </row>
    <row r="12" spans="1:2" ht="12.75">
      <c r="A12" s="61"/>
      <c r="B12" s="67"/>
    </row>
    <row r="13" spans="1:2" ht="12.75">
      <c r="A13" s="61"/>
      <c r="B13" s="67"/>
    </row>
    <row r="14" spans="1:2" ht="12.75">
      <c r="A14" s="173" t="s">
        <v>598</v>
      </c>
      <c r="B14" s="67"/>
    </row>
    <row r="15" spans="1:2" ht="12.75">
      <c r="A15" s="61"/>
      <c r="B15" s="67"/>
    </row>
    <row r="16" spans="1:2" ht="12.75">
      <c r="A16" s="61"/>
      <c r="B16" s="67"/>
    </row>
    <row r="17" spans="1:2" ht="12.75">
      <c r="A17" s="61"/>
      <c r="B17" s="67"/>
    </row>
    <row r="18" spans="1:2" ht="12.75">
      <c r="A18" s="61" t="s">
        <v>43</v>
      </c>
      <c r="B18" s="62"/>
    </row>
    <row r="19" spans="1:2" s="78" customFormat="1" ht="12.75">
      <c r="A19" s="76"/>
      <c r="B19" s="77" t="s">
        <v>44</v>
      </c>
    </row>
    <row r="20" spans="1:2" s="78" customFormat="1" ht="12.75">
      <c r="A20" s="76"/>
      <c r="B20" s="77" t="s">
        <v>47</v>
      </c>
    </row>
    <row r="21" spans="1:2" s="78" customFormat="1" ht="12.75">
      <c r="A21" s="76"/>
      <c r="B21" s="79"/>
    </row>
    <row r="22" spans="1:2" s="78" customFormat="1" ht="12.75">
      <c r="A22" s="76"/>
      <c r="B22" s="79"/>
    </row>
    <row r="23" spans="1:2" s="78" customFormat="1" ht="12.75">
      <c r="A23" s="76"/>
      <c r="B23" s="77" t="s">
        <v>44</v>
      </c>
    </row>
    <row r="24" spans="1:2" s="78" customFormat="1" ht="12.75">
      <c r="A24" s="76"/>
      <c r="B24" s="77" t="s">
        <v>48</v>
      </c>
    </row>
    <row r="25" spans="1:2" s="78" customFormat="1" ht="12.75">
      <c r="A25" s="76"/>
      <c r="B25" s="79"/>
    </row>
    <row r="26" spans="1:2" s="78" customFormat="1" ht="12.75">
      <c r="A26" s="76"/>
      <c r="B26" s="79"/>
    </row>
    <row r="27" spans="1:2" s="78" customFormat="1" ht="12.75">
      <c r="A27" s="76"/>
      <c r="B27" s="77" t="s">
        <v>44</v>
      </c>
    </row>
    <row r="28" spans="1:2" s="78" customFormat="1" ht="12.75">
      <c r="A28" s="76"/>
      <c r="B28" s="79" t="s">
        <v>49</v>
      </c>
    </row>
    <row r="29" spans="1:2" s="78" customFormat="1" ht="12.75">
      <c r="A29" s="76"/>
      <c r="B29" s="79"/>
    </row>
    <row r="30" spans="1:2" s="78" customFormat="1" ht="12.75">
      <c r="A30" s="76"/>
      <c r="B30" s="79"/>
    </row>
    <row r="31" spans="1:5" s="78" customFormat="1" ht="12.75">
      <c r="A31" s="76"/>
      <c r="B31" s="77" t="s">
        <v>44</v>
      </c>
      <c r="E31" s="80" t="s">
        <v>1</v>
      </c>
    </row>
    <row r="32" spans="1:2" s="78" customFormat="1" ht="12.75">
      <c r="A32" s="76"/>
      <c r="B32" s="77" t="s">
        <v>50</v>
      </c>
    </row>
    <row r="33" spans="1:2" ht="13.5" thickBot="1">
      <c r="A33" s="68"/>
      <c r="B33" s="69"/>
    </row>
    <row r="34" ht="12.75">
      <c r="B34" s="70"/>
    </row>
    <row r="35" ht="12.75">
      <c r="B35" s="70"/>
    </row>
    <row r="36" ht="12.75">
      <c r="B36" s="70"/>
    </row>
    <row r="37" ht="12.75">
      <c r="B37" s="70"/>
    </row>
    <row r="38" ht="12.75">
      <c r="B38" s="70"/>
    </row>
    <row r="39" ht="12.75">
      <c r="B39" s="70"/>
    </row>
    <row r="40" ht="12.75">
      <c r="B40" s="70"/>
    </row>
    <row r="41" ht="12.75">
      <c r="B41" s="70"/>
    </row>
  </sheetData>
  <printOptions horizontalCentered="1"/>
  <pageMargins left="0.37" right="0.4" top="0.69" bottom="0.84" header="0.5" footer="0.5"/>
  <pageSetup horizontalDpi="600" verticalDpi="600" orientation="portrait" scale="110" r:id="rId1"/>
  <headerFooter alignWithMargins="0">
    <oddFooter>&amp;L&amp;F&amp;C&amp;A&amp;R&amp;D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91"/>
  <sheetViews>
    <sheetView zoomScale="85" zoomScaleNormal="85" workbookViewId="0" topLeftCell="A11">
      <pane ySplit="1395" topLeftCell="BM42" activePane="bottomLeft" state="split"/>
      <selection pane="topLeft" activeCell="K47" sqref="K47"/>
      <selection pane="bottomLeft" activeCell="A84" sqref="A84:IV84"/>
    </sheetView>
  </sheetViews>
  <sheetFormatPr defaultColWidth="9.140625" defaultRowHeight="12.75"/>
  <cols>
    <col min="1" max="1" width="15.00390625" style="0" customWidth="1"/>
    <col min="2" max="2" width="44.57421875" style="0" customWidth="1"/>
    <col min="3" max="3" width="27.421875" style="0" customWidth="1"/>
    <col min="5" max="5" width="7.57421875" style="0" bestFit="1" customWidth="1"/>
    <col min="6" max="6" width="3.28125" style="0" bestFit="1" customWidth="1"/>
    <col min="7" max="7" width="6.421875" style="0" bestFit="1" customWidth="1"/>
    <col min="8" max="8" width="6.140625" style="0" bestFit="1" customWidth="1"/>
    <col min="9" max="9" width="7.00390625" style="0" bestFit="1" customWidth="1"/>
    <col min="10" max="10" width="6.28125" style="0" bestFit="1" customWidth="1"/>
    <col min="11" max="11" width="6.57421875" style="0" bestFit="1" customWidth="1"/>
    <col min="12" max="12" width="6.140625" style="0" bestFit="1" customWidth="1"/>
    <col min="13" max="13" width="6.28125" style="0" bestFit="1" customWidth="1"/>
    <col min="14" max="15" width="5.8515625" style="0" bestFit="1" customWidth="1"/>
    <col min="16" max="16" width="4.28125" style="0" bestFit="1" customWidth="1"/>
    <col min="17" max="17" width="5.8515625" style="0" bestFit="1" customWidth="1"/>
    <col min="18" max="24" width="3.28125" style="0" bestFit="1" customWidth="1"/>
    <col min="25" max="25" width="1.7109375" style="0" customWidth="1"/>
    <col min="26" max="26" width="54.8515625" style="0" customWidth="1"/>
  </cols>
  <sheetData>
    <row r="1" spans="1:2" s="6" customFormat="1" ht="20.25">
      <c r="A1" s="6" t="s">
        <v>37</v>
      </c>
      <c r="B1" s="74"/>
    </row>
    <row r="2" spans="1:2" s="6" customFormat="1" ht="20.25">
      <c r="A2" s="6" t="s">
        <v>36</v>
      </c>
      <c r="B2" s="74"/>
    </row>
    <row r="3" spans="1:2" s="6" customFormat="1" ht="20.25">
      <c r="A3" s="6" t="s">
        <v>54</v>
      </c>
      <c r="B3" s="74"/>
    </row>
    <row r="4" spans="1:2" s="6" customFormat="1" ht="20.25">
      <c r="A4" s="6" t="s">
        <v>55</v>
      </c>
      <c r="B4" s="74"/>
    </row>
    <row r="5" spans="1:2" s="6" customFormat="1" ht="20.25">
      <c r="A5" s="6" t="s">
        <v>155</v>
      </c>
      <c r="B5" s="74"/>
    </row>
    <row r="6" spans="1:4" ht="20.25">
      <c r="A6" s="16"/>
      <c r="B6" s="6"/>
      <c r="D6" s="6"/>
    </row>
    <row r="7" s="17" customFormat="1" ht="9" customHeight="1">
      <c r="B7" s="50"/>
    </row>
    <row r="8" ht="15.75">
      <c r="A8" s="18" t="s">
        <v>2</v>
      </c>
    </row>
    <row r="9" spans="1:18" s="14" customFormat="1" ht="18" customHeight="1" thickBot="1">
      <c r="A9" s="166" t="s">
        <v>56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5" t="s">
        <v>5</v>
      </c>
    </row>
    <row r="10" spans="1:25" s="25" customFormat="1" ht="12.75">
      <c r="A10" s="4" t="s">
        <v>237</v>
      </c>
      <c r="B10" s="24"/>
      <c r="C10" s="7"/>
      <c r="D10" s="8" t="s">
        <v>18</v>
      </c>
      <c r="E10" s="9"/>
      <c r="F10" s="9"/>
      <c r="G10" s="9"/>
      <c r="H10" s="10"/>
      <c r="I10" s="9"/>
      <c r="J10" s="9"/>
      <c r="K10" s="9"/>
      <c r="L10" s="9"/>
      <c r="M10" s="9"/>
      <c r="N10" s="9"/>
      <c r="O10" s="9"/>
      <c r="P10" s="9"/>
      <c r="Q10" s="11"/>
      <c r="R10" s="11"/>
      <c r="S10" s="11"/>
      <c r="T10" s="11"/>
      <c r="U10" s="11"/>
      <c r="V10" s="11"/>
      <c r="W10" s="11"/>
      <c r="X10" s="12"/>
      <c r="Y10" s="13"/>
    </row>
    <row r="11" spans="1:26" s="38" customFormat="1" ht="56.25" customHeight="1" thickBot="1">
      <c r="A11" s="28" t="s">
        <v>19</v>
      </c>
      <c r="B11" s="29"/>
      <c r="C11" s="30" t="s">
        <v>20</v>
      </c>
      <c r="D11" s="31" t="s">
        <v>21</v>
      </c>
      <c r="E11" s="32" t="s">
        <v>22</v>
      </c>
      <c r="F11" s="32" t="s">
        <v>23</v>
      </c>
      <c r="G11" s="32" t="s">
        <v>24</v>
      </c>
      <c r="H11" s="33" t="s">
        <v>25</v>
      </c>
      <c r="I11" s="34" t="s">
        <v>35</v>
      </c>
      <c r="J11" s="35" t="s">
        <v>4</v>
      </c>
      <c r="K11" s="35" t="s">
        <v>8</v>
      </c>
      <c r="L11" s="35" t="s">
        <v>26</v>
      </c>
      <c r="M11" s="35" t="s">
        <v>3</v>
      </c>
      <c r="N11" s="35" t="s">
        <v>0</v>
      </c>
      <c r="O11" s="35" t="s">
        <v>27</v>
      </c>
      <c r="P11" s="35" t="s">
        <v>7</v>
      </c>
      <c r="Q11" s="35" t="s">
        <v>28</v>
      </c>
      <c r="R11" s="35" t="s">
        <v>29</v>
      </c>
      <c r="S11" s="35" t="s">
        <v>30</v>
      </c>
      <c r="T11" s="35" t="s">
        <v>6</v>
      </c>
      <c r="U11" s="35" t="s">
        <v>31</v>
      </c>
      <c r="V11" s="35" t="s">
        <v>32</v>
      </c>
      <c r="W11" s="35" t="s">
        <v>33</v>
      </c>
      <c r="X11" s="36" t="s">
        <v>34</v>
      </c>
      <c r="Y11" s="37"/>
      <c r="Z11" s="2" t="s">
        <v>5</v>
      </c>
    </row>
    <row r="12" spans="3:15" s="39" customFormat="1" ht="12.75"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3:26" s="4" customFormat="1" ht="12.75"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Y13" s="44"/>
      <c r="Z13" s="4" t="s">
        <v>180</v>
      </c>
    </row>
    <row r="14" spans="1:26" ht="12.75">
      <c r="A14" s="117" t="s">
        <v>256</v>
      </c>
      <c r="B14" s="63"/>
      <c r="C14" s="26"/>
      <c r="D14" s="4"/>
      <c r="E14" s="4"/>
      <c r="F14" s="4"/>
      <c r="G14" s="4"/>
      <c r="H14" s="4"/>
      <c r="I14" s="12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27"/>
      <c r="Z14" s="4" t="s">
        <v>180</v>
      </c>
    </row>
    <row r="15" spans="1:26" ht="12.75">
      <c r="A15" s="4" t="s">
        <v>117</v>
      </c>
      <c r="B15" s="4" t="s">
        <v>166</v>
      </c>
      <c r="C15" s="26"/>
      <c r="D15" s="4"/>
      <c r="E15" s="4"/>
      <c r="F15" s="4"/>
      <c r="G15" s="4"/>
      <c r="H15" s="4"/>
      <c r="I15" s="127">
        <f>'Table V - Basis of Estimate'!D20</f>
        <v>60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27"/>
      <c r="Z15" s="4" t="s">
        <v>180</v>
      </c>
    </row>
    <row r="16" spans="1:26" ht="12.75">
      <c r="A16" s="4" t="s">
        <v>116</v>
      </c>
      <c r="B16" s="4" t="s">
        <v>87</v>
      </c>
      <c r="C16" s="26"/>
      <c r="D16" s="4"/>
      <c r="E16" s="4"/>
      <c r="F16" s="4"/>
      <c r="G16" s="4"/>
      <c r="H16" s="4"/>
      <c r="I16" s="127">
        <f>'Table V - Basis of Estimate'!D21</f>
        <v>40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27"/>
      <c r="Z16" s="4" t="s">
        <v>180</v>
      </c>
    </row>
    <row r="17" spans="1:26" ht="12.75">
      <c r="A17" s="4"/>
      <c r="B17" s="114" t="s">
        <v>253</v>
      </c>
      <c r="C17" s="26"/>
      <c r="D17" s="4"/>
      <c r="E17" s="4"/>
      <c r="F17" s="4"/>
      <c r="G17" s="4"/>
      <c r="H17" s="4"/>
      <c r="I17" s="127">
        <f>'Table V - Basis of Estimate'!D22</f>
        <v>60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27"/>
      <c r="Z17" s="4"/>
    </row>
    <row r="18" spans="1:26" ht="12.75">
      <c r="A18" s="4"/>
      <c r="B18" s="4"/>
      <c r="C18" s="2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27"/>
      <c r="Z18" s="4" t="s">
        <v>180</v>
      </c>
    </row>
    <row r="19" spans="1:26" ht="12.75">
      <c r="A19" s="117" t="s">
        <v>126</v>
      </c>
      <c r="B19" s="4"/>
      <c r="C19" s="2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27"/>
      <c r="Z19" s="4" t="s">
        <v>180</v>
      </c>
    </row>
    <row r="20" spans="1:26" ht="12.75">
      <c r="A20" s="119" t="s">
        <v>92</v>
      </c>
      <c r="B20" s="113"/>
      <c r="C20" s="2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27"/>
      <c r="Z20" s="4" t="s">
        <v>180</v>
      </c>
    </row>
    <row r="21" spans="1:26" ht="12.75">
      <c r="A21" s="4" t="s">
        <v>93</v>
      </c>
      <c r="B21" s="4" t="s">
        <v>64</v>
      </c>
      <c r="D21" s="4"/>
      <c r="E21" s="4"/>
      <c r="F21" s="4"/>
      <c r="G21" s="4"/>
      <c r="H21" s="4"/>
      <c r="I21" s="4"/>
      <c r="J21" s="127">
        <f>'Table V - Basis of Estimate'!D26</f>
        <v>8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Z21" s="4" t="s">
        <v>180</v>
      </c>
    </row>
    <row r="22" spans="1:26" ht="12.75">
      <c r="A22" s="4" t="s">
        <v>94</v>
      </c>
      <c r="B22" s="4" t="s">
        <v>65</v>
      </c>
      <c r="D22" s="4"/>
      <c r="E22" s="4"/>
      <c r="F22" s="4"/>
      <c r="G22" s="4"/>
      <c r="H22" s="4"/>
      <c r="I22" s="4"/>
      <c r="J22" s="127">
        <f>'Table V - Basis of Estimate'!D27</f>
        <v>8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Z22" s="4"/>
    </row>
    <row r="23" spans="1:26" ht="12.75">
      <c r="A23" s="4" t="s">
        <v>95</v>
      </c>
      <c r="B23" s="4" t="s">
        <v>66</v>
      </c>
      <c r="D23" s="4"/>
      <c r="E23" s="4"/>
      <c r="F23" s="4"/>
      <c r="G23" s="4"/>
      <c r="H23" s="4"/>
      <c r="I23" s="4"/>
      <c r="J23" s="127">
        <f>'Table V - Basis of Estimate'!D28</f>
        <v>24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Z23" s="4" t="s">
        <v>180</v>
      </c>
    </row>
    <row r="24" spans="1:26" ht="12.75">
      <c r="A24" s="4" t="s">
        <v>96</v>
      </c>
      <c r="B24" s="4" t="s">
        <v>67</v>
      </c>
      <c r="D24" s="4"/>
      <c r="E24" s="4"/>
      <c r="F24" s="4"/>
      <c r="G24" s="4"/>
      <c r="H24" s="4"/>
      <c r="I24" s="4"/>
      <c r="J24" s="127">
        <f>'Table V - Basis of Estimate'!D29</f>
        <v>24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Z24" s="4" t="s">
        <v>180</v>
      </c>
    </row>
    <row r="25" spans="1:26" ht="12.75">
      <c r="A25" s="4" t="s">
        <v>97</v>
      </c>
      <c r="B25" s="4" t="s">
        <v>68</v>
      </c>
      <c r="D25" s="4"/>
      <c r="E25" s="4"/>
      <c r="F25" s="4"/>
      <c r="G25" s="4"/>
      <c r="H25" s="4"/>
      <c r="I25" s="4"/>
      <c r="J25" s="127">
        <f>'Table V - Basis of Estimate'!D30</f>
        <v>24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Z25" s="4" t="s">
        <v>180</v>
      </c>
    </row>
    <row r="26" spans="1:26" ht="12.75">
      <c r="A26" s="4" t="s">
        <v>98</v>
      </c>
      <c r="B26" s="4" t="s">
        <v>69</v>
      </c>
      <c r="D26" s="4"/>
      <c r="E26" s="4"/>
      <c r="F26" s="4"/>
      <c r="G26" s="4"/>
      <c r="H26" s="4"/>
      <c r="I26" s="4"/>
      <c r="J26" s="127">
        <f>'Table V - Basis of Estimate'!D31</f>
        <v>24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Z26" s="4"/>
    </row>
    <row r="27" spans="1:26" ht="12.75">
      <c r="A27" s="4" t="s">
        <v>99</v>
      </c>
      <c r="B27" s="4" t="s">
        <v>70</v>
      </c>
      <c r="D27" s="4"/>
      <c r="E27" s="4"/>
      <c r="F27" s="4"/>
      <c r="G27" s="4"/>
      <c r="H27" s="4"/>
      <c r="I27" s="4"/>
      <c r="J27" s="127">
        <f>'Table V - Basis of Estimate'!D32</f>
        <v>160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Z27" s="4" t="s">
        <v>180</v>
      </c>
    </row>
    <row r="28" spans="1:26" ht="12.75">
      <c r="A28" s="4" t="s">
        <v>100</v>
      </c>
      <c r="B28" s="4" t="s">
        <v>71</v>
      </c>
      <c r="D28" s="4"/>
      <c r="E28" s="4"/>
      <c r="F28" s="4"/>
      <c r="G28" s="4"/>
      <c r="H28" s="4"/>
      <c r="I28" s="4"/>
      <c r="J28" s="127">
        <f>'Table V - Basis of Estimate'!D33</f>
        <v>40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Z28" s="4" t="s">
        <v>180</v>
      </c>
    </row>
    <row r="29" spans="1:26" ht="12.75">
      <c r="A29" s="4"/>
      <c r="B29" s="4"/>
      <c r="D29" s="4"/>
      <c r="E29" s="4"/>
      <c r="F29" s="4"/>
      <c r="G29" s="4"/>
      <c r="H29" s="4"/>
      <c r="I29" s="4"/>
      <c r="J29" s="126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Z29" s="4" t="s">
        <v>180</v>
      </c>
    </row>
    <row r="30" spans="1:26" ht="12.75">
      <c r="A30" s="113" t="s">
        <v>57</v>
      </c>
      <c r="B30" s="11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Z30" s="4" t="s">
        <v>180</v>
      </c>
    </row>
    <row r="31" spans="1:26" ht="12.75">
      <c r="A31" s="4" t="s">
        <v>59</v>
      </c>
      <c r="B31" s="4" t="s">
        <v>123</v>
      </c>
      <c r="D31" s="4"/>
      <c r="E31" s="4"/>
      <c r="F31" s="4"/>
      <c r="G31" s="4"/>
      <c r="H31" s="4"/>
      <c r="I31" s="127">
        <f>'Table V - Basis of Estimate'!D36</f>
        <v>40</v>
      </c>
      <c r="J31" s="110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Z31" s="4" t="s">
        <v>180</v>
      </c>
    </row>
    <row r="32" spans="1:26" ht="12.75">
      <c r="A32" s="4" t="s">
        <v>91</v>
      </c>
      <c r="B32" s="4" t="s">
        <v>72</v>
      </c>
      <c r="D32" s="4"/>
      <c r="E32" s="4"/>
      <c r="F32" s="4"/>
      <c r="G32" s="4"/>
      <c r="H32" s="4"/>
      <c r="I32" s="127">
        <f>'Table V - Basis of Estimate'!D37</f>
        <v>320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Z32" s="4" t="s">
        <v>180</v>
      </c>
    </row>
    <row r="33" spans="1:26" ht="12.75">
      <c r="A33" s="4" t="s">
        <v>101</v>
      </c>
      <c r="B33" s="4" t="s">
        <v>73</v>
      </c>
      <c r="D33" s="4"/>
      <c r="E33" s="4"/>
      <c r="F33" s="4"/>
      <c r="G33" s="4"/>
      <c r="H33" s="4"/>
      <c r="I33" s="127">
        <f>'Table V - Basis of Estimate'!D38</f>
        <v>80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Z33" s="4" t="s">
        <v>180</v>
      </c>
    </row>
    <row r="34" spans="1:26" ht="12.75">
      <c r="A34" s="4"/>
      <c r="B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Z34" s="4" t="s">
        <v>180</v>
      </c>
    </row>
    <row r="35" spans="1:26" ht="12.75">
      <c r="A35" s="20" t="s">
        <v>258</v>
      </c>
      <c r="B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Z35" s="4" t="s">
        <v>180</v>
      </c>
    </row>
    <row r="36" spans="1:26" ht="12.75">
      <c r="A36" s="4" t="s">
        <v>103</v>
      </c>
      <c r="B36" s="4" t="s">
        <v>75</v>
      </c>
      <c r="D36" s="4"/>
      <c r="E36" s="4"/>
      <c r="F36" s="4"/>
      <c r="G36" s="4"/>
      <c r="H36" s="4"/>
      <c r="I36" s="127">
        <f>'Table V - Basis of Estimate'!D41</f>
        <v>520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Z36" s="4" t="s">
        <v>180</v>
      </c>
    </row>
    <row r="37" spans="1:26" ht="12.75">
      <c r="A37" s="4" t="s">
        <v>104</v>
      </c>
      <c r="B37" s="4" t="s">
        <v>76</v>
      </c>
      <c r="D37" s="4"/>
      <c r="E37" s="4"/>
      <c r="F37" s="4"/>
      <c r="G37" s="4"/>
      <c r="H37" s="4"/>
      <c r="I37" s="127">
        <f>'Table V - Basis of Estimate'!D42</f>
        <v>80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Z37" s="4"/>
    </row>
    <row r="38" spans="1:26" ht="12.75">
      <c r="A38" s="4" t="s">
        <v>105</v>
      </c>
      <c r="B38" s="4" t="s">
        <v>77</v>
      </c>
      <c r="D38" s="4"/>
      <c r="E38" s="4"/>
      <c r="F38" s="4"/>
      <c r="G38" s="4"/>
      <c r="H38" s="4"/>
      <c r="I38" s="127">
        <f>'Table V - Basis of Estimate'!D43</f>
        <v>240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Z38" s="4" t="s">
        <v>180</v>
      </c>
    </row>
    <row r="39" spans="1:26" ht="12.75">
      <c r="A39" s="4" t="s">
        <v>106</v>
      </c>
      <c r="B39" s="4" t="s">
        <v>78</v>
      </c>
      <c r="D39" s="4"/>
      <c r="E39" s="4"/>
      <c r="F39" s="4"/>
      <c r="G39" s="4"/>
      <c r="H39" s="4"/>
      <c r="I39" s="127">
        <f>'Table V - Basis of Estimate'!D44</f>
        <v>40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Z39" s="4"/>
    </row>
    <row r="40" spans="1:26" ht="12.75">
      <c r="A40" s="4"/>
      <c r="B40" s="107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Z40" s="4" t="s">
        <v>180</v>
      </c>
    </row>
    <row r="41" spans="1:26" ht="12.75">
      <c r="A41" s="20" t="s">
        <v>244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Z41" s="4" t="s">
        <v>180</v>
      </c>
    </row>
    <row r="42" spans="1:26" ht="12.75">
      <c r="A42" s="4"/>
      <c r="B42" s="108" t="s">
        <v>254</v>
      </c>
      <c r="D42" s="4"/>
      <c r="E42" s="4"/>
      <c r="F42" s="4"/>
      <c r="G42" s="4"/>
      <c r="H42" s="4"/>
      <c r="I42" s="127">
        <f>'Table V - Basis of Estimate'!D47</f>
        <v>300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Z42" s="4" t="s">
        <v>180</v>
      </c>
    </row>
    <row r="43" spans="1:26" ht="12.75">
      <c r="A43" s="4" t="s">
        <v>120</v>
      </c>
      <c r="B43" s="4" t="s">
        <v>90</v>
      </c>
      <c r="D43" s="4"/>
      <c r="E43" s="4"/>
      <c r="F43" s="4"/>
      <c r="G43" s="4"/>
      <c r="H43" s="4"/>
      <c r="I43" s="127">
        <f>'Table V - Basis of Estimate'!D48</f>
        <v>240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Z43" s="4" t="s">
        <v>180</v>
      </c>
    </row>
    <row r="44" spans="1:26" ht="12.75">
      <c r="A44" s="4"/>
      <c r="B44" s="115" t="s">
        <v>255</v>
      </c>
      <c r="D44" s="4"/>
      <c r="E44" s="4"/>
      <c r="F44" s="4"/>
      <c r="G44" s="4"/>
      <c r="H44" s="4"/>
      <c r="I44" s="127">
        <f>'Table V - Basis of Estimate'!D49</f>
        <v>24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Z44" s="81"/>
    </row>
    <row r="45" spans="1:26" ht="12.75">
      <c r="A45" s="4" t="s">
        <v>121</v>
      </c>
      <c r="B45" s="56" t="s">
        <v>132</v>
      </c>
      <c r="D45" s="4"/>
      <c r="E45" s="4"/>
      <c r="F45" s="4"/>
      <c r="G45" s="4"/>
      <c r="H45" s="4"/>
      <c r="I45" s="127">
        <f>'Table V - Basis of Estimate'!D50</f>
        <v>40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Z45" s="4" t="s">
        <v>180</v>
      </c>
    </row>
    <row r="46" spans="1:26" ht="12.75">
      <c r="A46" s="4"/>
      <c r="B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Z46" s="4" t="s">
        <v>180</v>
      </c>
    </row>
    <row r="47" spans="1:26" ht="12.75">
      <c r="A47" s="20" t="s">
        <v>245</v>
      </c>
      <c r="B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Z47" s="4" t="s">
        <v>180</v>
      </c>
    </row>
    <row r="48" spans="1:26" ht="12.75">
      <c r="A48" s="4" t="s">
        <v>63</v>
      </c>
      <c r="B48" s="4" t="s">
        <v>122</v>
      </c>
      <c r="D48" s="4"/>
      <c r="E48" s="4"/>
      <c r="F48" s="4"/>
      <c r="G48" s="4"/>
      <c r="H48" s="4"/>
      <c r="I48" s="127">
        <f>'Table V - Basis of Estimate'!D53</f>
        <v>680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Z48" s="4" t="s">
        <v>180</v>
      </c>
    </row>
    <row r="49" spans="1:26" ht="12.75">
      <c r="A49" s="4" t="s">
        <v>102</v>
      </c>
      <c r="B49" s="4" t="s">
        <v>74</v>
      </c>
      <c r="D49" s="4"/>
      <c r="E49" s="4"/>
      <c r="F49" s="4"/>
      <c r="G49" s="4"/>
      <c r="H49" s="4"/>
      <c r="I49" s="127">
        <f>'Table V - Basis of Estimate'!D54</f>
        <v>80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Z49" s="4" t="s">
        <v>180</v>
      </c>
    </row>
    <row r="50" spans="2:26" ht="12.75">
      <c r="B50" s="109" t="s">
        <v>243</v>
      </c>
      <c r="D50" s="4"/>
      <c r="E50" s="4"/>
      <c r="F50" s="4"/>
      <c r="G50" s="4"/>
      <c r="H50" s="4"/>
      <c r="I50" s="127">
        <f>'Table V - Basis of Estimate'!D55</f>
        <v>140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Z50" s="4" t="s">
        <v>180</v>
      </c>
    </row>
    <row r="51" spans="2:26" ht="12.75">
      <c r="B51" s="109" t="s">
        <v>238</v>
      </c>
      <c r="D51" s="4"/>
      <c r="E51" s="4"/>
      <c r="F51" s="4"/>
      <c r="G51" s="4"/>
      <c r="H51" s="4"/>
      <c r="I51" s="127">
        <f>'Table V - Basis of Estimate'!D56</f>
        <v>200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Z51" s="4" t="s">
        <v>180</v>
      </c>
    </row>
    <row r="52" spans="1:26" ht="12.75">
      <c r="A52" s="4"/>
      <c r="B52" t="s">
        <v>162</v>
      </c>
      <c r="D52" s="4"/>
      <c r="E52" s="4"/>
      <c r="F52" s="4"/>
      <c r="G52" s="4"/>
      <c r="H52" s="4"/>
      <c r="I52" s="127">
        <f>'Table V - Basis of Estimate'!D57</f>
        <v>360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Z52" s="4" t="s">
        <v>180</v>
      </c>
    </row>
    <row r="53" spans="1:26" ht="12.75">
      <c r="A53" s="4"/>
      <c r="B53" t="s">
        <v>133</v>
      </c>
      <c r="D53" s="4"/>
      <c r="E53" s="4"/>
      <c r="F53" s="4"/>
      <c r="G53" s="4"/>
      <c r="H53" s="4"/>
      <c r="I53" s="127">
        <f>'Table V - Basis of Estimate'!D58</f>
        <v>40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Z53" s="4" t="s">
        <v>180</v>
      </c>
    </row>
    <row r="54" spans="1:26" ht="12.75">
      <c r="A54" s="20" t="s">
        <v>127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Z54" s="4"/>
    </row>
    <row r="55" spans="1:26" ht="12.75">
      <c r="A55" s="113" t="s">
        <v>129</v>
      </c>
      <c r="B55" s="118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Z55" s="4"/>
    </row>
    <row r="56" spans="1:26" ht="12.75">
      <c r="A56" s="4" t="s">
        <v>114</v>
      </c>
      <c r="B56" s="4" t="s">
        <v>85</v>
      </c>
      <c r="D56" s="4"/>
      <c r="E56" s="4"/>
      <c r="F56" s="4"/>
      <c r="G56" s="4"/>
      <c r="H56" s="4"/>
      <c r="J56" s="127">
        <f>'Table V - Basis of Estimate'!D61</f>
        <v>40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Z56" s="4" t="s">
        <v>180</v>
      </c>
    </row>
    <row r="57" spans="1:26" ht="12.75">
      <c r="A57" s="4" t="s">
        <v>62</v>
      </c>
      <c r="B57" s="4" t="s">
        <v>124</v>
      </c>
      <c r="D57" s="4"/>
      <c r="E57" s="4"/>
      <c r="F57" s="4"/>
      <c r="G57" s="4"/>
      <c r="H57" s="4"/>
      <c r="J57" s="127">
        <f>'Table V - Basis of Estimate'!D62</f>
        <v>8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Z57" s="4" t="s">
        <v>180</v>
      </c>
    </row>
    <row r="58" spans="1:26" ht="12.75">
      <c r="A58" s="4" t="s">
        <v>110</v>
      </c>
      <c r="B58" s="4" t="s">
        <v>81</v>
      </c>
      <c r="D58" s="4"/>
      <c r="E58" s="4"/>
      <c r="F58" s="4"/>
      <c r="G58" s="4"/>
      <c r="H58" s="4"/>
      <c r="J58" s="127">
        <f>'Table V - Basis of Estimate'!D63</f>
        <v>40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Z58" s="4" t="s">
        <v>180</v>
      </c>
    </row>
    <row r="59" spans="1:26" ht="12.75">
      <c r="A59" s="4" t="s">
        <v>112</v>
      </c>
      <c r="B59" s="4" t="s">
        <v>83</v>
      </c>
      <c r="D59" s="4"/>
      <c r="E59" s="4"/>
      <c r="F59" s="4"/>
      <c r="G59" s="4"/>
      <c r="H59" s="4"/>
      <c r="I59" s="127">
        <f>'Table V - Basis of Estimate'!D64</f>
        <v>140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Z59" s="4" t="s">
        <v>180</v>
      </c>
    </row>
    <row r="60" spans="1:26" ht="12.75">
      <c r="A60" s="4" t="s">
        <v>113</v>
      </c>
      <c r="B60" s="4" t="s">
        <v>216</v>
      </c>
      <c r="D60" s="4"/>
      <c r="E60" s="4"/>
      <c r="F60" s="4"/>
      <c r="G60" s="4"/>
      <c r="H60" s="4"/>
      <c r="I60" s="127">
        <f>'Table V - Basis of Estimate'!D65</f>
        <v>40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Z60" s="4" t="s">
        <v>180</v>
      </c>
    </row>
    <row r="61" spans="1:26" ht="12.75">
      <c r="A61" s="4" t="s">
        <v>111</v>
      </c>
      <c r="B61" s="4" t="s">
        <v>82</v>
      </c>
      <c r="D61" s="4"/>
      <c r="E61" s="4"/>
      <c r="F61" s="4"/>
      <c r="G61" s="4"/>
      <c r="H61" s="4"/>
      <c r="I61" s="127">
        <f>'Table V - Basis of Estimate'!D66</f>
        <v>40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Z61" s="4" t="s">
        <v>180</v>
      </c>
    </row>
    <row r="62" spans="1:26" ht="12.75">
      <c r="A62" s="4"/>
      <c r="B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Z62" s="4"/>
    </row>
    <row r="63" spans="1:26" ht="12.75">
      <c r="A63" s="113" t="s">
        <v>130</v>
      </c>
      <c r="B63" s="11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Z63" s="4"/>
    </row>
    <row r="64" spans="1:26" ht="12.75">
      <c r="A64" s="4" t="s">
        <v>118</v>
      </c>
      <c r="B64" s="4" t="s">
        <v>88</v>
      </c>
      <c r="D64" s="4"/>
      <c r="E64" s="4"/>
      <c r="F64" s="4"/>
      <c r="G64" s="4"/>
      <c r="H64" s="4"/>
      <c r="I64" s="110"/>
      <c r="J64" s="127">
        <f>'Table V - Basis of Estimate'!D69</f>
        <v>80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Z64" s="4" t="s">
        <v>180</v>
      </c>
    </row>
    <row r="65" spans="1:26" ht="12.75">
      <c r="A65" s="4" t="s">
        <v>119</v>
      </c>
      <c r="B65" s="4" t="s">
        <v>89</v>
      </c>
      <c r="D65" s="4"/>
      <c r="E65" s="4"/>
      <c r="F65" s="4"/>
      <c r="G65" s="4"/>
      <c r="H65" s="4"/>
      <c r="I65" s="110"/>
      <c r="J65" s="127">
        <f>'Table V - Basis of Estimate'!D70</f>
        <v>120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Z65" s="4" t="s">
        <v>180</v>
      </c>
    </row>
    <row r="66" spans="1:26" ht="12.75">
      <c r="A66" s="4"/>
      <c r="B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Z66" s="4"/>
    </row>
    <row r="67" spans="1:26" ht="12.75">
      <c r="A67" s="20" t="s">
        <v>246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Z67" s="4"/>
    </row>
    <row r="68" spans="1:26" ht="12.75">
      <c r="A68" s="4" t="s">
        <v>115</v>
      </c>
      <c r="B68" s="4" t="s">
        <v>86</v>
      </c>
      <c r="D68" s="4"/>
      <c r="E68" s="4"/>
      <c r="F68" s="4"/>
      <c r="G68" s="4"/>
      <c r="H68" s="4"/>
      <c r="I68" s="127">
        <f>'Table V - Basis of Estimate'!D73</f>
        <v>320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Z68" s="4" t="s">
        <v>180</v>
      </c>
    </row>
    <row r="69" spans="1:26" ht="12.75">
      <c r="A69" s="4" t="s">
        <v>107</v>
      </c>
      <c r="B69" s="4" t="s">
        <v>79</v>
      </c>
      <c r="D69" s="4"/>
      <c r="E69" s="4"/>
      <c r="F69" s="4"/>
      <c r="G69" s="4"/>
      <c r="H69" s="4"/>
      <c r="I69" s="127">
        <f>'Table V - Basis of Estimate'!D74</f>
        <v>300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Z69" s="4" t="s">
        <v>180</v>
      </c>
    </row>
    <row r="70" spans="1:26" ht="12.75">
      <c r="A70" s="4" t="s">
        <v>108</v>
      </c>
      <c r="B70" s="4" t="s">
        <v>247</v>
      </c>
      <c r="D70" s="4"/>
      <c r="E70" s="4"/>
      <c r="F70" s="4"/>
      <c r="G70" s="4"/>
      <c r="H70" s="4"/>
      <c r="I70" s="127">
        <f>'Table V - Basis of Estimate'!D75</f>
        <v>40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Z70" s="4" t="s">
        <v>180</v>
      </c>
    </row>
    <row r="71" spans="1:26" ht="12.75">
      <c r="A71" s="4" t="s">
        <v>61</v>
      </c>
      <c r="B71" s="4" t="s">
        <v>263</v>
      </c>
      <c r="D71" s="4"/>
      <c r="E71" s="4"/>
      <c r="F71" s="4"/>
      <c r="G71" s="4"/>
      <c r="H71" s="4"/>
      <c r="I71" s="127">
        <f>'Table V - Basis of Estimate'!D76</f>
        <v>240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Z71" s="4" t="s">
        <v>264</v>
      </c>
    </row>
    <row r="72" spans="1:26" ht="12.75">
      <c r="A72" s="4"/>
      <c r="B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Z72" s="81"/>
    </row>
    <row r="73" spans="1:26" ht="12.75">
      <c r="A73" s="82" t="s">
        <v>60</v>
      </c>
      <c r="B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Z73" s="4"/>
    </row>
    <row r="74" spans="1:26" ht="12.75">
      <c r="A74" s="4" t="s">
        <v>109</v>
      </c>
      <c r="B74" s="4" t="s">
        <v>125</v>
      </c>
      <c r="D74" s="4"/>
      <c r="E74" s="4"/>
      <c r="F74" s="4"/>
      <c r="G74" s="4"/>
      <c r="H74" s="4"/>
      <c r="I74" s="127">
        <f>'Table V - Basis of Estimate'!D79</f>
        <v>256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Z74" s="4"/>
    </row>
    <row r="75" spans="2:26" ht="12.75">
      <c r="B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Z75" s="4"/>
    </row>
    <row r="76" spans="1:26" ht="12.75">
      <c r="A76" s="4"/>
      <c r="B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Z76" s="4"/>
    </row>
    <row r="77" spans="1:26" ht="12.75">
      <c r="A77" s="82" t="s">
        <v>181</v>
      </c>
      <c r="B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Z77" s="4"/>
    </row>
    <row r="78" spans="1:26" ht="12.75">
      <c r="A78" s="82"/>
      <c r="B78" s="4" t="s">
        <v>182</v>
      </c>
      <c r="D78" s="4"/>
      <c r="E78" s="4"/>
      <c r="F78" s="4"/>
      <c r="G78" s="130">
        <v>9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Z78" s="4" t="s">
        <v>184</v>
      </c>
    </row>
    <row r="79" spans="1:26" ht="12.75">
      <c r="A79" s="4"/>
      <c r="B79" s="4" t="s">
        <v>183</v>
      </c>
      <c r="D79" s="4"/>
      <c r="E79" s="4"/>
      <c r="F79" s="4"/>
      <c r="G79" s="130">
        <v>3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Z79" s="4" t="s">
        <v>185</v>
      </c>
    </row>
    <row r="80" spans="2:26" ht="12.75">
      <c r="B80" s="98" t="s">
        <v>187</v>
      </c>
      <c r="D80" s="4"/>
      <c r="E80" s="4"/>
      <c r="F80" s="4"/>
      <c r="G80" s="130">
        <f>SUM(G14:G79)</f>
        <v>12</v>
      </c>
      <c r="H80" s="4"/>
      <c r="I80" s="4">
        <f>SUM(I14:I79)</f>
        <v>4960</v>
      </c>
      <c r="J80" s="4">
        <f>SUM(J14:J79)</f>
        <v>600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Z80" s="4"/>
    </row>
    <row r="81" spans="1:26" ht="12.75">
      <c r="A81" s="97" t="s">
        <v>186</v>
      </c>
      <c r="B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Z81" s="4"/>
    </row>
    <row r="82" spans="2:26" ht="25.5">
      <c r="B82" s="38" t="s">
        <v>233</v>
      </c>
      <c r="D82" s="4"/>
      <c r="E82" s="4"/>
      <c r="F82" s="4"/>
      <c r="G82" s="4"/>
      <c r="H82" s="4"/>
      <c r="I82" s="126">
        <v>1210</v>
      </c>
      <c r="J82" s="126">
        <f>J80*0.25</f>
        <v>150</v>
      </c>
      <c r="K82" s="4"/>
      <c r="L82" s="4"/>
      <c r="M82" s="4"/>
      <c r="N82" s="4"/>
      <c r="O82" s="4"/>
      <c r="P82" s="4"/>
      <c r="Q82" s="4"/>
      <c r="R82" s="4"/>
      <c r="S82" s="4"/>
      <c r="T82" s="4"/>
      <c r="Z82" s="4" t="s">
        <v>180</v>
      </c>
    </row>
    <row r="83" spans="2:26" ht="12.75">
      <c r="B83" s="38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Z83" s="4"/>
    </row>
    <row r="84" spans="2:10" s="1" customFormat="1" ht="12.75">
      <c r="B84" s="175" t="s">
        <v>168</v>
      </c>
      <c r="G84" s="176">
        <f>G80</f>
        <v>12</v>
      </c>
      <c r="I84" s="1">
        <f>I80+I82</f>
        <v>6170</v>
      </c>
      <c r="J84" s="1">
        <f>J80+J82</f>
        <v>750</v>
      </c>
    </row>
    <row r="85" spans="4:20" ht="12.75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4:20" ht="12.75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4:20" ht="12.75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4:20" ht="12.75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4:20" ht="12.75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4:20" ht="12.75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4:20" ht="12.75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</sheetData>
  <mergeCells count="1">
    <mergeCell ref="A9:Q9"/>
  </mergeCells>
  <printOptions gridLines="1"/>
  <pageMargins left="0.17" right="0.17" top="1.5" bottom="0.37" header="0.75" footer="0.17"/>
  <pageSetup horizontalDpi="300" verticalDpi="300" orientation="landscape" scale="50" r:id="rId1"/>
  <headerFooter alignWithMargins="0">
    <oddHeader>&amp;C&amp;"Arial,Bold"&amp;14NCSX June 2007 ETC 
TABLE I - DESIGN LABOR</oddHeader>
    <oddFooter>&amp;L&amp;F&amp;C&amp;"Arial,Bold"page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8">
      <selection activeCell="A71" sqref="A71:IV71"/>
    </sheetView>
  </sheetViews>
  <sheetFormatPr defaultColWidth="9.140625" defaultRowHeight="12.75"/>
  <cols>
    <col min="2" max="2" width="51.8515625" style="0" customWidth="1"/>
    <col min="3" max="3" width="9.8515625" style="0" bestFit="1" customWidth="1"/>
    <col min="4" max="4" width="13.8515625" style="0" customWidth="1"/>
    <col min="5" max="5" width="16.8515625" style="0" bestFit="1" customWidth="1"/>
    <col min="6" max="6" width="77.28125" style="0" customWidth="1"/>
    <col min="7" max="7" width="11.421875" style="0" bestFit="1" customWidth="1"/>
    <col min="8" max="8" width="4.140625" style="0" bestFit="1" customWidth="1"/>
    <col min="9" max="10" width="5.8515625" style="0" bestFit="1" customWidth="1"/>
    <col min="11" max="11" width="4.28125" style="0" bestFit="1" customWidth="1"/>
    <col min="12" max="12" width="5.8515625" style="0" bestFit="1" customWidth="1"/>
    <col min="13" max="19" width="3.28125" style="0" bestFit="1" customWidth="1"/>
    <col min="20" max="20" width="1.7109375" style="0" customWidth="1"/>
    <col min="21" max="21" width="70.28125" style="0" customWidth="1"/>
  </cols>
  <sheetData>
    <row r="1" s="6" customFormat="1" ht="20.25">
      <c r="A1" s="6" t="s">
        <v>37</v>
      </c>
    </row>
    <row r="2" s="6" customFormat="1" ht="20.25">
      <c r="A2" s="6" t="s">
        <v>36</v>
      </c>
    </row>
    <row r="3" s="6" customFormat="1" ht="20.25">
      <c r="A3" s="6" t="s">
        <v>54</v>
      </c>
    </row>
    <row r="4" s="6" customFormat="1" ht="20.25">
      <c r="A4" s="6" t="s">
        <v>55</v>
      </c>
    </row>
    <row r="5" s="6" customFormat="1" ht="20.25">
      <c r="A5" s="6" t="s">
        <v>155</v>
      </c>
    </row>
    <row r="6" ht="22.5" customHeight="1">
      <c r="B6" s="16"/>
    </row>
    <row r="7" spans="2:7" s="17" customFormat="1" ht="12.75">
      <c r="B7" s="51"/>
      <c r="C7" s="53"/>
      <c r="D7" s="53"/>
      <c r="E7" s="54"/>
      <c r="F7" s="52"/>
      <c r="G7" s="55"/>
    </row>
    <row r="8" ht="20.25">
      <c r="A8" s="6" t="s">
        <v>38</v>
      </c>
    </row>
    <row r="10" spans="2:4" ht="12.75">
      <c r="B10" s="4"/>
      <c r="C10" s="5"/>
      <c r="D10" s="46" t="s">
        <v>58</v>
      </c>
    </row>
    <row r="11" spans="2:4" ht="12.75">
      <c r="B11" s="4"/>
      <c r="C11" s="5"/>
      <c r="D11" s="5"/>
    </row>
    <row r="12" spans="1:5" ht="12.75">
      <c r="A12" t="str">
        <f>'Table V - Basis of Estimate'!A26</f>
        <v>1421-3067  </v>
      </c>
      <c r="B12" s="4" t="s">
        <v>64</v>
      </c>
      <c r="C12" s="5"/>
      <c r="D12" s="128">
        <v>1</v>
      </c>
      <c r="E12" t="s">
        <v>188</v>
      </c>
    </row>
    <row r="13" ht="12.75">
      <c r="D13" s="100"/>
    </row>
    <row r="14" spans="1:5" ht="12.75">
      <c r="A14" t="str">
        <f>'Table V - Basis of Estimate'!A36</f>
        <v>1421-3112B</v>
      </c>
      <c r="B14" s="4" t="s">
        <v>210</v>
      </c>
      <c r="C14" s="5"/>
      <c r="D14" s="128">
        <v>10</v>
      </c>
      <c r="E14" t="s">
        <v>208</v>
      </c>
    </row>
    <row r="15" ht="12.75">
      <c r="D15" s="100"/>
    </row>
    <row r="16" spans="1:5" ht="12.75">
      <c r="A16" t="str">
        <f>'Table V - Basis of Estimate'!A41</f>
        <v>IH1-001  </v>
      </c>
      <c r="B16" s="4" t="s">
        <v>75</v>
      </c>
      <c r="D16" s="128">
        <f>E45</f>
        <v>36</v>
      </c>
      <c r="E16" t="s">
        <v>211</v>
      </c>
    </row>
    <row r="17" ht="12.75">
      <c r="D17" s="100"/>
    </row>
    <row r="18" ht="12.75">
      <c r="D18" s="100"/>
    </row>
    <row r="19" spans="1:5" ht="12.75">
      <c r="A19" t="str">
        <f>'Table V - Basis of Estimate'!A62</f>
        <v>INTRF-001</v>
      </c>
      <c r="B19" s="4" t="s">
        <v>124</v>
      </c>
      <c r="C19" s="5"/>
      <c r="D19" s="128">
        <f>E49</f>
        <v>31.05</v>
      </c>
      <c r="E19" t="s">
        <v>205</v>
      </c>
    </row>
    <row r="20" ht="12.75">
      <c r="D20" s="100"/>
    </row>
    <row r="21" spans="1:5" ht="12.75">
      <c r="A21" t="str">
        <f>'Table V - Basis of Estimate'!A63</f>
        <v>INTRF-005     </v>
      </c>
      <c r="B21" s="4" t="s">
        <v>81</v>
      </c>
      <c r="C21" s="5"/>
      <c r="D21" s="128">
        <v>1</v>
      </c>
      <c r="E21" t="s">
        <v>189</v>
      </c>
    </row>
    <row r="22" spans="4:11" ht="12.75">
      <c r="D22" s="100"/>
      <c r="K22" s="99"/>
    </row>
    <row r="23" spans="1:5" ht="12.75">
      <c r="A23" t="str">
        <f>'Table V - Basis of Estimate'!A64</f>
        <v>INTRF-025  </v>
      </c>
      <c r="B23" s="4" t="s">
        <v>128</v>
      </c>
      <c r="D23" s="128">
        <f>E57</f>
        <v>30</v>
      </c>
      <c r="E23" t="s">
        <v>199</v>
      </c>
    </row>
    <row r="24" spans="2:4" ht="12.75">
      <c r="B24" s="4"/>
      <c r="D24" s="100"/>
    </row>
    <row r="25" spans="1:5" ht="12.75">
      <c r="A25" t="str">
        <f>'Table V - Basis of Estimate'!A65</f>
        <v>INTRF-030  </v>
      </c>
      <c r="B25" s="4" t="s">
        <v>216</v>
      </c>
      <c r="D25" s="128">
        <f>E63</f>
        <v>20</v>
      </c>
      <c r="E25" t="s">
        <v>211</v>
      </c>
    </row>
    <row r="26" spans="2:4" ht="12.75">
      <c r="B26" s="4"/>
      <c r="D26" s="100"/>
    </row>
    <row r="27" spans="2:5" ht="12.75">
      <c r="B27" s="4" t="s">
        <v>241</v>
      </c>
      <c r="D27" s="128">
        <f>E69</f>
        <v>19</v>
      </c>
      <c r="E27" t="s">
        <v>211</v>
      </c>
    </row>
    <row r="28" spans="2:4" ht="12.75">
      <c r="B28" s="4"/>
      <c r="D28" s="100"/>
    </row>
    <row r="29" spans="1:5" ht="12.75">
      <c r="A29" t="str">
        <f>'Table V - Basis of Estimate'!A69</f>
        <v>INTRF-015  </v>
      </c>
      <c r="B29" s="4" t="s">
        <v>88</v>
      </c>
      <c r="C29" s="5"/>
      <c r="D29" s="129">
        <v>1</v>
      </c>
      <c r="E29" t="s">
        <v>189</v>
      </c>
    </row>
    <row r="30" ht="12.75">
      <c r="D30" s="99"/>
    </row>
    <row r="31" spans="2:4" ht="12.75">
      <c r="B31" s="99" t="s">
        <v>204</v>
      </c>
      <c r="D31" s="128">
        <f>SUM(D12:D29)</f>
        <v>149.05</v>
      </c>
    </row>
    <row r="35" ht="12.75">
      <c r="B35" s="1" t="s">
        <v>209</v>
      </c>
    </row>
    <row r="37" ht="12.75">
      <c r="B37" s="1" t="s">
        <v>210</v>
      </c>
    </row>
    <row r="38" spans="2:5" ht="12.75">
      <c r="B38" s="4"/>
      <c r="E38" s="100"/>
    </row>
    <row r="39" spans="2:5" ht="12.75">
      <c r="B39" s="4" t="s">
        <v>234</v>
      </c>
      <c r="E39" s="100">
        <v>6</v>
      </c>
    </row>
    <row r="40" spans="2:6" ht="12.75">
      <c r="B40" s="4" t="s">
        <v>217</v>
      </c>
      <c r="E40" s="103">
        <v>3.6</v>
      </c>
      <c r="F40" t="s">
        <v>235</v>
      </c>
    </row>
    <row r="41" ht="12.75">
      <c r="E41" s="100">
        <f>SUM(E39:E40)</f>
        <v>9.6</v>
      </c>
    </row>
    <row r="43" ht="12.75">
      <c r="B43" s="1" t="s">
        <v>206</v>
      </c>
    </row>
    <row r="45" spans="2:5" ht="12.75">
      <c r="B45" t="s">
        <v>207</v>
      </c>
      <c r="C45">
        <f>12*40*0.5</f>
        <v>240</v>
      </c>
      <c r="D45" t="s">
        <v>195</v>
      </c>
      <c r="E45" s="100">
        <f>C45*150/1000</f>
        <v>36</v>
      </c>
    </row>
    <row r="47" ht="12.75">
      <c r="B47" s="1" t="s">
        <v>197</v>
      </c>
    </row>
    <row r="49" spans="2:5" ht="12.75">
      <c r="B49" t="s">
        <v>203</v>
      </c>
      <c r="C49">
        <f>ROUND(1.5*4*8*144*0.3,-1)</f>
        <v>2070</v>
      </c>
      <c r="D49" t="s">
        <v>202</v>
      </c>
      <c r="E49" s="100">
        <f>C49*15/1000</f>
        <v>31.05</v>
      </c>
    </row>
    <row r="52" ht="12.75">
      <c r="B52" s="1" t="s">
        <v>191</v>
      </c>
    </row>
    <row r="54" spans="2:5" ht="12.75">
      <c r="B54" t="s">
        <v>192</v>
      </c>
      <c r="C54">
        <v>1</v>
      </c>
      <c r="D54" t="s">
        <v>193</v>
      </c>
      <c r="E54" s="100">
        <v>3</v>
      </c>
    </row>
    <row r="55" spans="2:6" ht="12.75">
      <c r="B55" t="s">
        <v>194</v>
      </c>
      <c r="C55">
        <v>240</v>
      </c>
      <c r="D55" t="s">
        <v>195</v>
      </c>
      <c r="E55" s="100">
        <f>C55*75/1000</f>
        <v>18</v>
      </c>
      <c r="F55" t="s">
        <v>200</v>
      </c>
    </row>
    <row r="56" spans="2:6" ht="12.75">
      <c r="B56" t="s">
        <v>196</v>
      </c>
      <c r="C56">
        <v>60</v>
      </c>
      <c r="D56" t="s">
        <v>195</v>
      </c>
      <c r="E56" s="101">
        <f>C56*150/1000</f>
        <v>9</v>
      </c>
      <c r="F56" t="s">
        <v>201</v>
      </c>
    </row>
    <row r="57" spans="2:5" ht="12.75">
      <c r="B57" t="s">
        <v>198</v>
      </c>
      <c r="E57" s="100">
        <f>SUM(E54:E56)</f>
        <v>30</v>
      </c>
    </row>
    <row r="59" ht="12.75">
      <c r="B59" s="1" t="s">
        <v>84</v>
      </c>
    </row>
    <row r="60" spans="2:6" ht="12.75">
      <c r="B60" s="4" t="s">
        <v>214</v>
      </c>
      <c r="C60">
        <v>1</v>
      </c>
      <c r="D60" t="s">
        <v>193</v>
      </c>
      <c r="E60" s="100">
        <v>2</v>
      </c>
      <c r="F60" t="s">
        <v>215</v>
      </c>
    </row>
    <row r="61" spans="2:6" ht="12.75">
      <c r="B61" t="s">
        <v>194</v>
      </c>
      <c r="C61">
        <v>160</v>
      </c>
      <c r="D61" t="s">
        <v>195</v>
      </c>
      <c r="E61" s="100">
        <f>C61*75/1000</f>
        <v>12</v>
      </c>
      <c r="F61" t="s">
        <v>212</v>
      </c>
    </row>
    <row r="62" spans="2:6" ht="12.75">
      <c r="B62" t="s">
        <v>196</v>
      </c>
      <c r="C62">
        <v>40</v>
      </c>
      <c r="D62" t="s">
        <v>195</v>
      </c>
      <c r="E62" s="101">
        <f>C62*150/1000</f>
        <v>6</v>
      </c>
      <c r="F62" t="s">
        <v>213</v>
      </c>
    </row>
    <row r="63" spans="2:5" ht="12.75">
      <c r="B63" t="s">
        <v>198</v>
      </c>
      <c r="E63" s="100">
        <f>SUM(E59:E62)</f>
        <v>20</v>
      </c>
    </row>
    <row r="64" ht="12.75">
      <c r="E64" s="102"/>
    </row>
    <row r="65" ht="12.75">
      <c r="B65" s="1" t="s">
        <v>239</v>
      </c>
    </row>
    <row r="66" spans="2:5" ht="12.75">
      <c r="B66" t="s">
        <v>240</v>
      </c>
      <c r="C66">
        <v>1</v>
      </c>
      <c r="D66" t="s">
        <v>193</v>
      </c>
      <c r="E66" s="100">
        <v>1</v>
      </c>
    </row>
    <row r="67" spans="2:6" ht="12.75">
      <c r="B67" t="s">
        <v>194</v>
      </c>
      <c r="C67">
        <v>160</v>
      </c>
      <c r="D67" t="s">
        <v>195</v>
      </c>
      <c r="E67" s="100">
        <f>C67*75/1000</f>
        <v>12</v>
      </c>
      <c r="F67" t="s">
        <v>212</v>
      </c>
    </row>
    <row r="68" spans="2:6" ht="12.75">
      <c r="B68" t="s">
        <v>196</v>
      </c>
      <c r="C68">
        <v>40</v>
      </c>
      <c r="D68" t="s">
        <v>195</v>
      </c>
      <c r="E68" s="101">
        <f>C68*150/1000</f>
        <v>6</v>
      </c>
      <c r="F68" t="s">
        <v>213</v>
      </c>
    </row>
    <row r="69" spans="2:5" ht="12.75">
      <c r="B69" t="s">
        <v>198</v>
      </c>
      <c r="E69" s="100">
        <f>SUM(E65:E68)</f>
        <v>19</v>
      </c>
    </row>
  </sheetData>
  <printOptions gridLines="1"/>
  <pageMargins left="0.17" right="0.17" top="0.39" bottom="0.37" header="0.24" footer="0.17"/>
  <pageSetup horizontalDpi="600" verticalDpi="600" orientation="landscape" scale="55" r:id="rId2"/>
  <headerFooter alignWithMargins="0">
    <oddHeader>&amp;C&amp;"Arial,Bold"&amp;14NCSX June 2007 ETC 
TABLE II - Materials  and Subcontracts</oddHeader>
    <oddFooter xml:space="preserve">&amp;L&amp;F&amp;C&amp;"Arial,Bold"&amp;A   page &amp;P of &amp;N &amp;R &amp;D    &amp;T   </oddFooter>
  </headerFooter>
  <rowBreaks count="1" manualBreakCount="1">
    <brk id="7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7"/>
  <sheetViews>
    <sheetView zoomScale="85" zoomScaleNormal="85" workbookViewId="0" topLeftCell="A22">
      <selection activeCell="J53" sqref="J53:J60"/>
    </sheetView>
  </sheetViews>
  <sheetFormatPr defaultColWidth="9.140625" defaultRowHeight="12.75"/>
  <cols>
    <col min="1" max="1" width="15.7109375" style="0" customWidth="1"/>
    <col min="2" max="2" width="54.7109375" style="45" customWidth="1"/>
    <col min="3" max="3" width="10.28125" style="0" bestFit="1" customWidth="1"/>
    <col min="4" max="8" width="6.421875" style="0" customWidth="1"/>
    <col min="9" max="19" width="6.8515625" style="0" customWidth="1"/>
    <col min="20" max="20" width="5.8515625" style="0" customWidth="1"/>
    <col min="21" max="21" width="2.140625" style="0" customWidth="1"/>
    <col min="22" max="22" width="79.00390625" style="0" customWidth="1"/>
  </cols>
  <sheetData>
    <row r="1" spans="1:2" s="6" customFormat="1" ht="20.25">
      <c r="A1" s="6" t="s">
        <v>37</v>
      </c>
      <c r="B1" s="74"/>
    </row>
    <row r="2" spans="1:2" s="6" customFormat="1" ht="20.25">
      <c r="A2" s="6" t="s">
        <v>36</v>
      </c>
      <c r="B2" s="74"/>
    </row>
    <row r="3" spans="1:2" s="6" customFormat="1" ht="20.25">
      <c r="A3" s="6" t="s">
        <v>54</v>
      </c>
      <c r="B3" s="74"/>
    </row>
    <row r="4" spans="1:2" s="6" customFormat="1" ht="20.25">
      <c r="A4" s="6" t="s">
        <v>55</v>
      </c>
      <c r="B4" s="74"/>
    </row>
    <row r="5" spans="1:2" s="6" customFormat="1" ht="20.25">
      <c r="A5" s="6" t="s">
        <v>155</v>
      </c>
      <c r="B5" s="74"/>
    </row>
    <row r="6" s="6" customFormat="1" ht="21" thickBot="1"/>
    <row r="7" spans="1:28" s="17" customFormat="1" ht="20.25">
      <c r="A7" s="23"/>
      <c r="B7" s="24"/>
      <c r="C7" s="7"/>
      <c r="D7" s="8" t="s">
        <v>18</v>
      </c>
      <c r="E7" s="9"/>
      <c r="F7" s="9"/>
      <c r="G7" s="9"/>
      <c r="H7" s="10"/>
      <c r="I7" s="9"/>
      <c r="J7" s="9"/>
      <c r="K7" s="9"/>
      <c r="L7" s="9"/>
      <c r="M7" s="11"/>
      <c r="N7" s="11"/>
      <c r="O7" s="11"/>
      <c r="P7" s="11"/>
      <c r="Q7" s="11"/>
      <c r="R7" s="11"/>
      <c r="S7" s="11"/>
      <c r="T7" s="12"/>
      <c r="U7" s="13"/>
      <c r="V7" s="25"/>
      <c r="W7" s="6"/>
      <c r="X7" s="6"/>
      <c r="Y7" s="6"/>
      <c r="Z7" s="6"/>
      <c r="AA7" s="6"/>
      <c r="AB7" s="6"/>
    </row>
    <row r="8" spans="1:28" s="56" customFormat="1" ht="57.75" customHeight="1" thickBot="1">
      <c r="A8" s="28" t="s">
        <v>19</v>
      </c>
      <c r="B8" s="29"/>
      <c r="C8" s="30" t="s">
        <v>20</v>
      </c>
      <c r="D8" s="31" t="s">
        <v>21</v>
      </c>
      <c r="E8" s="32" t="s">
        <v>22</v>
      </c>
      <c r="F8" s="32" t="s">
        <v>23</v>
      </c>
      <c r="G8" s="32" t="s">
        <v>24</v>
      </c>
      <c r="H8" s="33" t="s">
        <v>25</v>
      </c>
      <c r="I8" s="35" t="s">
        <v>8</v>
      </c>
      <c r="J8" s="35" t="s">
        <v>3</v>
      </c>
      <c r="K8" s="35" t="s">
        <v>27</v>
      </c>
      <c r="L8" s="35" t="s">
        <v>7</v>
      </c>
      <c r="M8" s="35" t="s">
        <v>28</v>
      </c>
      <c r="N8" s="35" t="s">
        <v>29</v>
      </c>
      <c r="O8" s="35" t="s">
        <v>30</v>
      </c>
      <c r="P8" s="35" t="s">
        <v>6</v>
      </c>
      <c r="Q8" s="35" t="s">
        <v>31</v>
      </c>
      <c r="R8" s="35" t="s">
        <v>32</v>
      </c>
      <c r="S8" s="35" t="s">
        <v>33</v>
      </c>
      <c r="T8" s="36" t="s">
        <v>34</v>
      </c>
      <c r="U8" s="37"/>
      <c r="V8" s="2" t="s">
        <v>5</v>
      </c>
      <c r="W8" s="6"/>
      <c r="X8" s="6"/>
      <c r="Y8" s="6"/>
      <c r="Z8" s="6"/>
      <c r="AA8" s="6"/>
      <c r="AB8" s="6"/>
    </row>
    <row r="9" spans="1:28" s="56" customFormat="1" ht="20.25">
      <c r="A9" s="39"/>
      <c r="B9" s="39"/>
      <c r="C9" s="40"/>
      <c r="D9" s="41"/>
      <c r="E9" s="41"/>
      <c r="F9" s="41"/>
      <c r="G9" s="41"/>
      <c r="H9" s="41"/>
      <c r="I9" s="41"/>
      <c r="J9" s="41"/>
      <c r="K9" s="41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6"/>
      <c r="X9" s="6"/>
      <c r="Y9" s="6"/>
      <c r="Z9" s="6"/>
      <c r="AA9" s="6"/>
      <c r="AB9" s="6"/>
    </row>
    <row r="10" spans="1:28" s="56" customFormat="1" ht="20.25">
      <c r="A10" s="47"/>
      <c r="B10" s="48"/>
      <c r="C10" s="49"/>
      <c r="D10" s="49"/>
      <c r="E10" s="49"/>
      <c r="F10" s="49"/>
      <c r="G10" s="49"/>
      <c r="H10" s="49"/>
      <c r="W10" s="6"/>
      <c r="X10" s="6"/>
      <c r="Y10" s="6"/>
      <c r="Z10" s="6"/>
      <c r="AA10" s="6"/>
      <c r="AB10" s="6"/>
    </row>
    <row r="11" spans="1:28" ht="12.75" customHeight="1">
      <c r="A11" s="117" t="s">
        <v>256</v>
      </c>
      <c r="B11" s="63"/>
      <c r="C11" s="26"/>
      <c r="D11" s="4"/>
      <c r="E11" s="4"/>
      <c r="F11" s="4"/>
      <c r="G11" s="4"/>
      <c r="H11" s="4"/>
      <c r="I11" s="56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6"/>
      <c r="X11" s="6"/>
      <c r="Y11" s="6"/>
      <c r="Z11" s="6"/>
      <c r="AA11" s="6"/>
      <c r="AB11" s="6"/>
    </row>
    <row r="12" spans="1:28" ht="12.75" customHeight="1">
      <c r="A12" s="4" t="s">
        <v>117</v>
      </c>
      <c r="B12" s="4" t="s">
        <v>166</v>
      </c>
      <c r="C12" s="26"/>
      <c r="D12" s="4"/>
      <c r="E12" s="4"/>
      <c r="F12" s="4"/>
      <c r="G12" s="4"/>
      <c r="H12" s="4"/>
      <c r="I12" s="56"/>
      <c r="J12" s="127">
        <f>'Table V - Basis of Estimate'!$E$20</f>
        <v>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 t="s">
        <v>180</v>
      </c>
      <c r="W12" s="6"/>
      <c r="X12" s="6"/>
      <c r="Y12" s="6"/>
      <c r="Z12" s="6"/>
      <c r="AA12" s="6"/>
      <c r="AB12" s="6"/>
    </row>
    <row r="13" spans="1:28" ht="12.75" customHeight="1">
      <c r="A13" s="4" t="s">
        <v>116</v>
      </c>
      <c r="B13" s="4" t="s">
        <v>87</v>
      </c>
      <c r="C13" s="26"/>
      <c r="D13" s="4"/>
      <c r="E13" s="4"/>
      <c r="F13" s="4"/>
      <c r="G13" s="4"/>
      <c r="H13" s="4"/>
      <c r="I13" s="56"/>
      <c r="J13" s="127">
        <f>'Table V - Basis of Estimate'!$E$20</f>
        <v>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 t="s">
        <v>180</v>
      </c>
      <c r="W13" s="6"/>
      <c r="X13" s="6"/>
      <c r="Y13" s="6"/>
      <c r="Z13" s="6"/>
      <c r="AA13" s="6"/>
      <c r="AB13" s="6"/>
    </row>
    <row r="14" spans="1:28" ht="12.75" customHeight="1">
      <c r="A14" s="4"/>
      <c r="B14" s="114" t="s">
        <v>253</v>
      </c>
      <c r="C14" s="26"/>
      <c r="D14" s="4"/>
      <c r="E14" s="4"/>
      <c r="F14" s="4"/>
      <c r="G14" s="4"/>
      <c r="H14" s="4"/>
      <c r="I14" s="56"/>
      <c r="J14" s="127">
        <f>'Table V - Basis of Estimate'!$E$20</f>
        <v>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 t="s">
        <v>180</v>
      </c>
      <c r="W14" s="6"/>
      <c r="X14" s="6"/>
      <c r="Y14" s="6"/>
      <c r="Z14" s="6"/>
      <c r="AA14" s="6"/>
      <c r="AB14" s="6"/>
    </row>
    <row r="15" spans="1:28" ht="12.75" customHeight="1">
      <c r="A15" s="4"/>
      <c r="B15" s="4"/>
      <c r="C15" s="26"/>
      <c r="D15" s="4"/>
      <c r="E15" s="4"/>
      <c r="F15" s="4"/>
      <c r="G15" s="4"/>
      <c r="H15" s="4"/>
      <c r="I15" s="56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6"/>
      <c r="X15" s="6"/>
      <c r="Y15" s="6"/>
      <c r="Z15" s="6"/>
      <c r="AA15" s="6"/>
      <c r="AB15" s="6"/>
    </row>
    <row r="16" spans="1:28" ht="12.75" customHeight="1">
      <c r="A16" s="117" t="s">
        <v>126</v>
      </c>
      <c r="B16" s="4"/>
      <c r="C16" s="26"/>
      <c r="D16" s="4"/>
      <c r="E16" s="4"/>
      <c r="F16" s="4"/>
      <c r="G16" s="4"/>
      <c r="H16" s="4"/>
      <c r="I16" s="5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6"/>
      <c r="X16" s="6"/>
      <c r="Y16" s="6"/>
      <c r="Z16" s="6"/>
      <c r="AA16" s="6"/>
      <c r="AB16" s="6"/>
    </row>
    <row r="17" spans="1:28" ht="12.75" customHeight="1">
      <c r="A17" s="119" t="s">
        <v>92</v>
      </c>
      <c r="B17" s="113"/>
      <c r="C17" s="26"/>
      <c r="D17" s="4"/>
      <c r="E17" s="4"/>
      <c r="F17" s="4"/>
      <c r="G17" s="4"/>
      <c r="H17" s="4"/>
      <c r="I17" s="56"/>
      <c r="J17" s="126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6"/>
      <c r="X17" s="6"/>
      <c r="Y17" s="6"/>
      <c r="Z17" s="6"/>
      <c r="AA17" s="6"/>
      <c r="AB17" s="6"/>
    </row>
    <row r="18" spans="1:28" ht="12.75" customHeight="1">
      <c r="A18" s="4" t="s">
        <v>93</v>
      </c>
      <c r="B18" s="4" t="s">
        <v>64</v>
      </c>
      <c r="D18" s="4"/>
      <c r="E18" s="4"/>
      <c r="F18" s="4"/>
      <c r="G18" s="4"/>
      <c r="H18" s="4"/>
      <c r="I18" s="56"/>
      <c r="J18" s="127">
        <f>'Table V - Basis of Estimate'!$E$26</f>
        <v>48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 t="s">
        <v>180</v>
      </c>
      <c r="W18" s="6"/>
      <c r="X18" s="6"/>
      <c r="Y18" s="6"/>
      <c r="Z18" s="6"/>
      <c r="AA18" s="6"/>
      <c r="AB18" s="6"/>
    </row>
    <row r="19" spans="1:28" ht="12.75" customHeight="1">
      <c r="A19" s="4" t="s">
        <v>94</v>
      </c>
      <c r="B19" s="4" t="s">
        <v>65</v>
      </c>
      <c r="D19" s="4"/>
      <c r="E19" s="4"/>
      <c r="F19" s="4"/>
      <c r="G19" s="4"/>
      <c r="H19" s="4"/>
      <c r="I19" s="56"/>
      <c r="J19" s="127">
        <f>'Table V - Basis of Estimate'!$E$27</f>
        <v>16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 t="s">
        <v>180</v>
      </c>
      <c r="W19" s="6"/>
      <c r="X19" s="6"/>
      <c r="Y19" s="6"/>
      <c r="Z19" s="6"/>
      <c r="AA19" s="6"/>
      <c r="AB19" s="6"/>
    </row>
    <row r="20" spans="1:28" ht="12.75" customHeight="1">
      <c r="A20" s="4" t="s">
        <v>95</v>
      </c>
      <c r="B20" s="4" t="s">
        <v>66</v>
      </c>
      <c r="D20" s="4"/>
      <c r="E20" s="4"/>
      <c r="F20" s="4"/>
      <c r="G20" s="4"/>
      <c r="H20" s="4"/>
      <c r="I20" s="56"/>
      <c r="J20" s="127">
        <f>'Table V - Basis of Estimate'!$E$28</f>
        <v>24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 t="s">
        <v>180</v>
      </c>
      <c r="W20" s="6"/>
      <c r="X20" s="6"/>
      <c r="Y20" s="6"/>
      <c r="Z20" s="6"/>
      <c r="AA20" s="6"/>
      <c r="AB20" s="6"/>
    </row>
    <row r="21" spans="1:28" ht="12.75" customHeight="1">
      <c r="A21" s="4" t="s">
        <v>96</v>
      </c>
      <c r="B21" s="4" t="s">
        <v>67</v>
      </c>
      <c r="D21" s="4"/>
      <c r="E21" s="4"/>
      <c r="F21" s="4"/>
      <c r="G21" s="4"/>
      <c r="H21" s="4"/>
      <c r="I21" s="56"/>
      <c r="J21" s="127">
        <f>'Table V - Basis of Estimate'!$E$29</f>
        <v>24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 t="s">
        <v>180</v>
      </c>
      <c r="W21" s="6"/>
      <c r="X21" s="6"/>
      <c r="Y21" s="6"/>
      <c r="Z21" s="6"/>
      <c r="AA21" s="6"/>
      <c r="AB21" s="6"/>
    </row>
    <row r="22" spans="1:28" ht="12.75" customHeight="1">
      <c r="A22" s="4" t="s">
        <v>97</v>
      </c>
      <c r="B22" s="4" t="s">
        <v>68</v>
      </c>
      <c r="D22" s="4"/>
      <c r="E22" s="4"/>
      <c r="F22" s="4"/>
      <c r="G22" s="4"/>
      <c r="H22" s="4"/>
      <c r="I22" s="56"/>
      <c r="J22" s="127">
        <f>'Table V - Basis of Estimate'!$E$30</f>
        <v>24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 t="s">
        <v>180</v>
      </c>
      <c r="W22" s="6"/>
      <c r="X22" s="6"/>
      <c r="Y22" s="6"/>
      <c r="Z22" s="6"/>
      <c r="AA22" s="6"/>
      <c r="AB22" s="6"/>
    </row>
    <row r="23" spans="1:28" ht="12.75" customHeight="1">
      <c r="A23" s="4" t="s">
        <v>98</v>
      </c>
      <c r="B23" s="4" t="s">
        <v>69</v>
      </c>
      <c r="D23" s="4"/>
      <c r="E23" s="4"/>
      <c r="F23" s="4"/>
      <c r="G23" s="4"/>
      <c r="H23" s="4"/>
      <c r="I23" s="56"/>
      <c r="J23" s="127">
        <f>'Table V - Basis of Estimate'!$E$31</f>
        <v>24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 t="s">
        <v>180</v>
      </c>
      <c r="W23" s="6"/>
      <c r="X23" s="6"/>
      <c r="Y23" s="6"/>
      <c r="Z23" s="6"/>
      <c r="AA23" s="6"/>
      <c r="AB23" s="6"/>
    </row>
    <row r="24" spans="1:28" ht="12.75" customHeight="1">
      <c r="A24" s="4" t="s">
        <v>99</v>
      </c>
      <c r="B24" s="4" t="s">
        <v>70</v>
      </c>
      <c r="D24" s="4"/>
      <c r="E24" s="4"/>
      <c r="F24" s="4"/>
      <c r="G24" s="4"/>
      <c r="H24" s="4"/>
      <c r="I24" s="56"/>
      <c r="J24" s="127">
        <f>'Table V - Basis of Estimate'!$E$32</f>
        <v>160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 t="s">
        <v>180</v>
      </c>
      <c r="W24" s="6"/>
      <c r="X24" s="6"/>
      <c r="Y24" s="6"/>
      <c r="Z24" s="6"/>
      <c r="AA24" s="6"/>
      <c r="AB24" s="6"/>
    </row>
    <row r="25" spans="1:28" ht="12.75" customHeight="1">
      <c r="A25" s="4" t="s">
        <v>100</v>
      </c>
      <c r="B25" s="4" t="s">
        <v>71</v>
      </c>
      <c r="D25" s="4"/>
      <c r="E25" s="4"/>
      <c r="F25" s="4"/>
      <c r="G25" s="4"/>
      <c r="H25" s="4"/>
      <c r="I25" s="56"/>
      <c r="J25" s="127">
        <f>'Table V - Basis of Estimate'!$E$33</f>
        <v>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 t="s">
        <v>180</v>
      </c>
      <c r="W25" s="6"/>
      <c r="X25" s="6"/>
      <c r="Y25" s="6"/>
      <c r="Z25" s="6"/>
      <c r="AA25" s="6"/>
      <c r="AB25" s="6"/>
    </row>
    <row r="26" spans="1:28" ht="12.75" customHeight="1">
      <c r="A26" s="4"/>
      <c r="B26" s="4"/>
      <c r="D26" s="4"/>
      <c r="E26" s="4"/>
      <c r="F26" s="4"/>
      <c r="G26" s="4"/>
      <c r="H26" s="4"/>
      <c r="I26" s="56"/>
      <c r="J26" s="126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  <c r="X26" s="6"/>
      <c r="Y26" s="6"/>
      <c r="Z26" s="6"/>
      <c r="AA26" s="6"/>
      <c r="AB26" s="6"/>
    </row>
    <row r="27" spans="1:28" ht="12.75" customHeight="1">
      <c r="A27" s="113" t="s">
        <v>57</v>
      </c>
      <c r="B27" s="118"/>
      <c r="D27" s="4"/>
      <c r="E27" s="4"/>
      <c r="F27" s="4"/>
      <c r="G27" s="4"/>
      <c r="H27" s="4"/>
      <c r="I27" s="56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6"/>
      <c r="X27" s="6"/>
      <c r="Y27" s="6"/>
      <c r="Z27" s="6"/>
      <c r="AA27" s="6"/>
      <c r="AB27" s="6"/>
    </row>
    <row r="28" spans="1:28" ht="12.75" customHeight="1">
      <c r="A28" s="4" t="s">
        <v>59</v>
      </c>
      <c r="B28" s="4" t="s">
        <v>123</v>
      </c>
      <c r="D28" s="4"/>
      <c r="E28" s="4"/>
      <c r="F28" s="4"/>
      <c r="G28" s="4"/>
      <c r="H28" s="4"/>
      <c r="I28" s="56"/>
      <c r="J28" s="127">
        <f>'Table V - Basis of Estimate'!E36</f>
        <v>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 t="s">
        <v>180</v>
      </c>
      <c r="W28" s="6"/>
      <c r="X28" s="6"/>
      <c r="Y28" s="6"/>
      <c r="Z28" s="6"/>
      <c r="AA28" s="6"/>
      <c r="AB28" s="6"/>
    </row>
    <row r="29" spans="1:28" ht="12.75" customHeight="1">
      <c r="A29" s="4" t="s">
        <v>91</v>
      </c>
      <c r="B29" s="4" t="s">
        <v>72</v>
      </c>
      <c r="D29" s="4"/>
      <c r="E29" s="4"/>
      <c r="F29" s="4"/>
      <c r="G29" s="4"/>
      <c r="H29" s="4"/>
      <c r="I29" s="56"/>
      <c r="J29" s="127">
        <f>'Table V - Basis of Estimate'!E37</f>
        <v>100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 t="s">
        <v>180</v>
      </c>
      <c r="W29" s="6"/>
      <c r="X29" s="6"/>
      <c r="Y29" s="6"/>
      <c r="Z29" s="6"/>
      <c r="AA29" s="6"/>
      <c r="AB29" s="6"/>
    </row>
    <row r="30" spans="1:28" ht="12.75" customHeight="1">
      <c r="A30" s="4" t="s">
        <v>101</v>
      </c>
      <c r="B30" s="4" t="s">
        <v>73</v>
      </c>
      <c r="D30" s="4"/>
      <c r="E30" s="4"/>
      <c r="F30" s="4"/>
      <c r="G30" s="4"/>
      <c r="H30" s="4"/>
      <c r="I30" s="56"/>
      <c r="J30" s="127">
        <f>'Table V - Basis of Estimate'!E38</f>
        <v>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 t="s">
        <v>180</v>
      </c>
      <c r="W30" s="6"/>
      <c r="X30" s="6"/>
      <c r="Y30" s="6"/>
      <c r="Z30" s="6"/>
      <c r="AA30" s="6"/>
      <c r="AB30" s="6"/>
    </row>
    <row r="31" spans="1:28" ht="12.75" customHeight="1">
      <c r="A31" s="4"/>
      <c r="B31" s="4"/>
      <c r="D31" s="4"/>
      <c r="E31" s="4"/>
      <c r="F31" s="4"/>
      <c r="G31" s="4"/>
      <c r="H31" s="4"/>
      <c r="I31" s="56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6"/>
      <c r="X31" s="6"/>
      <c r="Y31" s="6"/>
      <c r="Z31" s="6"/>
      <c r="AA31" s="6"/>
      <c r="AB31" s="6"/>
    </row>
    <row r="32" spans="1:28" ht="12.75" customHeight="1">
      <c r="A32" s="20" t="s">
        <v>258</v>
      </c>
      <c r="B32" s="4"/>
      <c r="D32" s="4"/>
      <c r="E32" s="4"/>
      <c r="F32" s="4"/>
      <c r="G32" s="4"/>
      <c r="H32" s="4"/>
      <c r="I32" s="56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6"/>
      <c r="X32" s="6"/>
      <c r="Y32" s="6"/>
      <c r="Z32" s="6"/>
      <c r="AA32" s="6"/>
      <c r="AB32" s="6"/>
    </row>
    <row r="33" spans="1:28" ht="12.75" customHeight="1">
      <c r="A33" s="4" t="s">
        <v>103</v>
      </c>
      <c r="B33" s="4" t="s">
        <v>75</v>
      </c>
      <c r="D33" s="4"/>
      <c r="E33" s="4"/>
      <c r="F33" s="4"/>
      <c r="G33" s="4"/>
      <c r="H33" s="4"/>
      <c r="I33" s="56"/>
      <c r="J33" s="127">
        <f>'Table V - Basis of Estimate'!E41</f>
        <v>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 t="s">
        <v>180</v>
      </c>
      <c r="W33" s="6"/>
      <c r="X33" s="6"/>
      <c r="Y33" s="6"/>
      <c r="Z33" s="6"/>
      <c r="AA33" s="6"/>
      <c r="AB33" s="6"/>
    </row>
    <row r="34" spans="1:28" ht="12.75" customHeight="1">
      <c r="A34" s="4" t="s">
        <v>104</v>
      </c>
      <c r="B34" s="4" t="s">
        <v>76</v>
      </c>
      <c r="D34" s="4"/>
      <c r="E34" s="4"/>
      <c r="F34" s="4"/>
      <c r="G34" s="4"/>
      <c r="H34" s="4"/>
      <c r="I34" s="56"/>
      <c r="J34" s="127">
        <f>'Table V - Basis of Estimate'!E42</f>
        <v>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 t="s">
        <v>180</v>
      </c>
      <c r="W34" s="6"/>
      <c r="X34" s="6"/>
      <c r="Y34" s="6"/>
      <c r="Z34" s="6"/>
      <c r="AA34" s="6"/>
      <c r="AB34" s="6"/>
    </row>
    <row r="35" spans="1:28" ht="12.75" customHeight="1">
      <c r="A35" s="4" t="s">
        <v>105</v>
      </c>
      <c r="B35" s="4" t="s">
        <v>77</v>
      </c>
      <c r="D35" s="4"/>
      <c r="E35" s="4"/>
      <c r="F35" s="4"/>
      <c r="G35" s="4"/>
      <c r="H35" s="4"/>
      <c r="I35" s="56"/>
      <c r="J35" s="127">
        <f>'Table V - Basis of Estimate'!E43</f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 t="s">
        <v>180</v>
      </c>
      <c r="W35" s="6"/>
      <c r="X35" s="6"/>
      <c r="Y35" s="6"/>
      <c r="Z35" s="6"/>
      <c r="AA35" s="6"/>
      <c r="AB35" s="6"/>
    </row>
    <row r="36" spans="1:28" ht="12.75" customHeight="1">
      <c r="A36" s="4" t="s">
        <v>106</v>
      </c>
      <c r="B36" s="4" t="s">
        <v>78</v>
      </c>
      <c r="D36" s="4"/>
      <c r="E36" s="4"/>
      <c r="F36" s="4"/>
      <c r="G36" s="4"/>
      <c r="H36" s="4"/>
      <c r="I36" s="56"/>
      <c r="J36" s="127">
        <f>'Table V - Basis of Estimate'!E44</f>
        <v>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 t="s">
        <v>180</v>
      </c>
      <c r="W36" s="6"/>
      <c r="X36" s="6"/>
      <c r="Y36" s="6"/>
      <c r="Z36" s="6"/>
      <c r="AA36" s="6"/>
      <c r="AB36" s="6"/>
    </row>
    <row r="37" spans="1:28" ht="12.75" customHeight="1">
      <c r="A37" s="4"/>
      <c r="B37" s="107" t="s">
        <v>167</v>
      </c>
      <c r="D37" s="4"/>
      <c r="E37" s="4"/>
      <c r="F37" s="4"/>
      <c r="G37" s="4"/>
      <c r="H37" s="4"/>
      <c r="I37" s="56"/>
      <c r="J37" s="127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 t="s">
        <v>180</v>
      </c>
      <c r="W37" s="6"/>
      <c r="X37" s="6"/>
      <c r="Y37" s="6"/>
      <c r="Z37" s="6"/>
      <c r="AA37" s="6"/>
      <c r="AB37" s="6"/>
    </row>
    <row r="38" spans="1:28" ht="12.75" customHeight="1">
      <c r="A38" s="4"/>
      <c r="B38" s="107"/>
      <c r="D38" s="4"/>
      <c r="E38" s="4"/>
      <c r="F38" s="4"/>
      <c r="G38" s="4"/>
      <c r="H38" s="4"/>
      <c r="I38" s="56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6"/>
      <c r="X38" s="6"/>
      <c r="Y38" s="6"/>
      <c r="Z38" s="6"/>
      <c r="AA38" s="6"/>
      <c r="AB38" s="6"/>
    </row>
    <row r="39" spans="1:28" ht="12.75" customHeight="1">
      <c r="A39" s="20" t="s">
        <v>244</v>
      </c>
      <c r="B39"/>
      <c r="D39" s="4"/>
      <c r="E39" s="4"/>
      <c r="F39" s="4"/>
      <c r="G39" s="4"/>
      <c r="H39" s="4"/>
      <c r="I39" s="56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6"/>
      <c r="X39" s="6"/>
      <c r="Y39" s="6"/>
      <c r="Z39" s="6"/>
      <c r="AA39" s="6"/>
      <c r="AB39" s="6"/>
    </row>
    <row r="40" spans="1:28" ht="12.75" customHeight="1">
      <c r="A40" s="4"/>
      <c r="B40" s="108" t="s">
        <v>254</v>
      </c>
      <c r="D40" s="4"/>
      <c r="E40" s="4"/>
      <c r="F40" s="4"/>
      <c r="G40" s="4"/>
      <c r="H40" s="4"/>
      <c r="I40" s="56"/>
      <c r="J40" s="126">
        <f>'Table V - Basis of Estimate'!E47</f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 t="s">
        <v>180</v>
      </c>
      <c r="W40" s="6"/>
      <c r="X40" s="6"/>
      <c r="Y40" s="6"/>
      <c r="Z40" s="6"/>
      <c r="AA40" s="6"/>
      <c r="AB40" s="6"/>
    </row>
    <row r="41" spans="1:28" ht="12.75" customHeight="1">
      <c r="A41" s="4" t="s">
        <v>120</v>
      </c>
      <c r="B41" s="4" t="s">
        <v>90</v>
      </c>
      <c r="D41" s="4"/>
      <c r="E41" s="4"/>
      <c r="F41" s="4"/>
      <c r="G41" s="4"/>
      <c r="H41" s="4"/>
      <c r="I41" s="56"/>
      <c r="J41" s="127">
        <f>'Table V - Basis of Estimate'!E48</f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 t="s">
        <v>180</v>
      </c>
      <c r="W41" s="6"/>
      <c r="X41" s="6"/>
      <c r="Y41" s="6"/>
      <c r="Z41" s="6"/>
      <c r="AA41" s="6"/>
      <c r="AB41" s="6"/>
    </row>
    <row r="42" spans="1:28" ht="12.75" customHeight="1">
      <c r="A42" s="4"/>
      <c r="B42" s="115" t="s">
        <v>255</v>
      </c>
      <c r="D42" s="4"/>
      <c r="E42" s="4"/>
      <c r="F42" s="4"/>
      <c r="G42" s="4"/>
      <c r="H42" s="4"/>
      <c r="I42" s="56"/>
      <c r="J42" s="126">
        <f>'Table V - Basis of Estimate'!E49</f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 t="s">
        <v>180</v>
      </c>
      <c r="W42" s="6"/>
      <c r="X42" s="6"/>
      <c r="Y42" s="6"/>
      <c r="Z42" s="6"/>
      <c r="AA42" s="6"/>
      <c r="AB42" s="6"/>
    </row>
    <row r="43" spans="1:28" ht="12.75" customHeight="1">
      <c r="A43" s="4" t="s">
        <v>121</v>
      </c>
      <c r="B43" s="56" t="s">
        <v>132</v>
      </c>
      <c r="D43" s="4"/>
      <c r="E43" s="4"/>
      <c r="F43" s="4"/>
      <c r="G43" s="4"/>
      <c r="H43" s="4"/>
      <c r="I43" s="56"/>
      <c r="J43" s="126">
        <f>'Table V - Basis of Estimate'!E50</f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 t="s">
        <v>180</v>
      </c>
      <c r="W43" s="6"/>
      <c r="X43" s="6"/>
      <c r="Y43" s="6"/>
      <c r="Z43" s="6"/>
      <c r="AA43" s="6"/>
      <c r="AB43" s="6"/>
    </row>
    <row r="44" spans="1:28" ht="12.75" customHeight="1">
      <c r="A44" s="4"/>
      <c r="B44" s="4"/>
      <c r="D44" s="4"/>
      <c r="E44" s="4"/>
      <c r="F44" s="4"/>
      <c r="G44" s="4"/>
      <c r="H44" s="4"/>
      <c r="I44" s="56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6"/>
      <c r="X44" s="6"/>
      <c r="Y44" s="6"/>
      <c r="Z44" s="6"/>
      <c r="AA44" s="6"/>
      <c r="AB44" s="6"/>
    </row>
    <row r="45" spans="1:28" ht="12.75" customHeight="1">
      <c r="A45" s="20" t="s">
        <v>245</v>
      </c>
      <c r="B45" s="4"/>
      <c r="D45" s="4"/>
      <c r="E45" s="4"/>
      <c r="F45" s="4"/>
      <c r="G45" s="4"/>
      <c r="H45" s="4"/>
      <c r="I45" s="56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6"/>
      <c r="X45" s="6"/>
      <c r="Y45" s="6"/>
      <c r="Z45" s="6"/>
      <c r="AA45" s="6"/>
      <c r="AB45" s="6"/>
    </row>
    <row r="46" spans="1:28" ht="12.75" customHeight="1">
      <c r="A46" s="4" t="s">
        <v>63</v>
      </c>
      <c r="B46" s="4" t="s">
        <v>122</v>
      </c>
      <c r="D46" s="4"/>
      <c r="E46" s="4"/>
      <c r="F46" s="4"/>
      <c r="G46" s="4"/>
      <c r="H46" s="4"/>
      <c r="I46" s="56"/>
      <c r="J46" s="127">
        <f>'Table V - Basis of Estimate'!E53</f>
        <v>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 t="s">
        <v>180</v>
      </c>
      <c r="W46" s="6"/>
      <c r="X46" s="6"/>
      <c r="Y46" s="6"/>
      <c r="Z46" s="6"/>
      <c r="AA46" s="6"/>
      <c r="AB46" s="6"/>
    </row>
    <row r="47" spans="1:28" ht="12.75" customHeight="1">
      <c r="A47" s="4" t="s">
        <v>102</v>
      </c>
      <c r="B47" s="4" t="s">
        <v>74</v>
      </c>
      <c r="D47" s="4"/>
      <c r="E47" s="4"/>
      <c r="F47" s="4"/>
      <c r="G47" s="4"/>
      <c r="H47" s="4"/>
      <c r="I47" s="56"/>
      <c r="J47" s="127">
        <f>'Table V - Basis of Estimate'!E54</f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 t="s">
        <v>180</v>
      </c>
      <c r="W47" s="6"/>
      <c r="X47" s="6"/>
      <c r="Y47" s="6"/>
      <c r="Z47" s="6"/>
      <c r="AA47" s="6"/>
      <c r="AB47" s="6"/>
    </row>
    <row r="48" spans="2:28" ht="12.75" customHeight="1">
      <c r="B48" s="109" t="s">
        <v>243</v>
      </c>
      <c r="D48" s="4"/>
      <c r="E48" s="4"/>
      <c r="F48" s="4"/>
      <c r="G48" s="4"/>
      <c r="H48" s="4"/>
      <c r="I48" s="56"/>
      <c r="J48" s="127">
        <f>'Table V - Basis of Estimate'!E55</f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 t="s">
        <v>180</v>
      </c>
      <c r="W48" s="6"/>
      <c r="X48" s="6"/>
      <c r="Y48" s="6"/>
      <c r="Z48" s="6"/>
      <c r="AA48" s="6"/>
      <c r="AB48" s="6"/>
    </row>
    <row r="49" spans="2:28" ht="12.75" customHeight="1">
      <c r="B49" s="109" t="s">
        <v>238</v>
      </c>
      <c r="D49" s="4"/>
      <c r="E49" s="4"/>
      <c r="F49" s="4"/>
      <c r="G49" s="4"/>
      <c r="H49" s="4"/>
      <c r="I49" s="56"/>
      <c r="J49" s="127">
        <f>'Table V - Basis of Estimate'!E56</f>
        <v>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 t="s">
        <v>180</v>
      </c>
      <c r="W49" s="6"/>
      <c r="X49" s="6"/>
      <c r="Y49" s="6"/>
      <c r="Z49" s="6"/>
      <c r="AA49" s="6"/>
      <c r="AB49" s="6"/>
    </row>
    <row r="50" spans="1:28" ht="12.75" customHeight="1">
      <c r="A50" s="4"/>
      <c r="B50" t="s">
        <v>162</v>
      </c>
      <c r="D50" s="4"/>
      <c r="E50" s="4"/>
      <c r="F50" s="4"/>
      <c r="G50" s="4"/>
      <c r="H50" s="4"/>
      <c r="I50" s="56"/>
      <c r="J50" s="127">
        <f>'Table V - Basis of Estimate'!E57</f>
        <v>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 t="s">
        <v>180</v>
      </c>
      <c r="W50" s="6"/>
      <c r="X50" s="6"/>
      <c r="Y50" s="6"/>
      <c r="Z50" s="6"/>
      <c r="AA50" s="6"/>
      <c r="AB50" s="6"/>
    </row>
    <row r="51" spans="1:28" ht="12.75" customHeight="1">
      <c r="A51" s="4"/>
      <c r="B51" t="s">
        <v>133</v>
      </c>
      <c r="D51" s="4"/>
      <c r="E51" s="4"/>
      <c r="F51" s="4"/>
      <c r="G51" s="4"/>
      <c r="H51" s="4"/>
      <c r="I51" s="56"/>
      <c r="J51" s="127">
        <f>'Table V - Basis of Estimate'!E58</f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 t="s">
        <v>180</v>
      </c>
      <c r="W51" s="6"/>
      <c r="X51" s="6"/>
      <c r="Y51" s="6"/>
      <c r="Z51" s="6"/>
      <c r="AA51" s="6"/>
      <c r="AB51" s="6"/>
    </row>
    <row r="52" spans="1:28" ht="12.75" customHeight="1">
      <c r="A52" s="20" t="s">
        <v>127</v>
      </c>
      <c r="B52"/>
      <c r="D52" s="4"/>
      <c r="E52" s="4"/>
      <c r="F52" s="4"/>
      <c r="G52" s="4"/>
      <c r="H52" s="4"/>
      <c r="I52" s="56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6"/>
      <c r="X52" s="6"/>
      <c r="Y52" s="6"/>
      <c r="Z52" s="6"/>
      <c r="AA52" s="6"/>
      <c r="AB52" s="6"/>
    </row>
    <row r="53" spans="1:28" ht="12.75" customHeight="1">
      <c r="A53" s="113" t="s">
        <v>129</v>
      </c>
      <c r="B53" s="118"/>
      <c r="D53" s="4"/>
      <c r="E53" s="4"/>
      <c r="F53" s="4"/>
      <c r="G53" s="4"/>
      <c r="H53" s="4"/>
      <c r="I53" s="56"/>
      <c r="J53" s="126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6"/>
      <c r="X53" s="6"/>
      <c r="Y53" s="6"/>
      <c r="Z53" s="6"/>
      <c r="AA53" s="6"/>
      <c r="AB53" s="6"/>
    </row>
    <row r="54" spans="1:28" ht="12.75" customHeight="1">
      <c r="A54" s="4" t="s">
        <v>114</v>
      </c>
      <c r="B54" s="4" t="s">
        <v>85</v>
      </c>
      <c r="D54" s="4"/>
      <c r="E54" s="4"/>
      <c r="F54" s="4"/>
      <c r="G54" s="4"/>
      <c r="H54" s="4"/>
      <c r="I54" s="56"/>
      <c r="J54" s="127">
        <f>'Table V - Basis of Estimate'!E61</f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 t="s">
        <v>180</v>
      </c>
      <c r="W54" s="6"/>
      <c r="X54" s="6"/>
      <c r="Y54" s="6"/>
      <c r="Z54" s="6"/>
      <c r="AA54" s="6"/>
      <c r="AB54" s="6"/>
    </row>
    <row r="55" spans="1:28" ht="12.75" customHeight="1">
      <c r="A55" s="4" t="s">
        <v>62</v>
      </c>
      <c r="B55" s="4" t="s">
        <v>124</v>
      </c>
      <c r="D55" s="4"/>
      <c r="E55" s="4"/>
      <c r="F55" s="4"/>
      <c r="G55" s="4"/>
      <c r="H55" s="4"/>
      <c r="I55" s="56"/>
      <c r="J55" s="127">
        <f>'Table V - Basis of Estimate'!E62</f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 t="s">
        <v>180</v>
      </c>
      <c r="W55" s="6"/>
      <c r="X55" s="6"/>
      <c r="Y55" s="6"/>
      <c r="Z55" s="6"/>
      <c r="AA55" s="6"/>
      <c r="AB55" s="6"/>
    </row>
    <row r="56" spans="1:28" ht="12.75" customHeight="1">
      <c r="A56" s="4" t="s">
        <v>110</v>
      </c>
      <c r="B56" s="4" t="s">
        <v>81</v>
      </c>
      <c r="D56" s="4"/>
      <c r="E56" s="4"/>
      <c r="F56" s="4"/>
      <c r="G56" s="4"/>
      <c r="H56" s="4"/>
      <c r="I56" s="56"/>
      <c r="J56" s="127">
        <f>'Table V - Basis of Estimate'!E63</f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 t="s">
        <v>180</v>
      </c>
      <c r="W56" s="6"/>
      <c r="X56" s="6"/>
      <c r="Y56" s="6"/>
      <c r="Z56" s="6"/>
      <c r="AA56" s="6"/>
      <c r="AB56" s="6"/>
    </row>
    <row r="57" spans="1:28" ht="12.75" customHeight="1">
      <c r="A57" s="4" t="s">
        <v>112</v>
      </c>
      <c r="B57" s="4" t="s">
        <v>83</v>
      </c>
      <c r="D57" s="4"/>
      <c r="E57" s="4"/>
      <c r="F57" s="4"/>
      <c r="G57" s="4"/>
      <c r="H57" s="4"/>
      <c r="I57" s="56"/>
      <c r="J57" s="127">
        <f>'Table V - Basis of Estimate'!E64</f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 t="s">
        <v>180</v>
      </c>
      <c r="W57" s="6"/>
      <c r="X57" s="6"/>
      <c r="Y57" s="6"/>
      <c r="Z57" s="6"/>
      <c r="AA57" s="6"/>
      <c r="AB57" s="6"/>
    </row>
    <row r="58" spans="1:28" ht="12.75" customHeight="1">
      <c r="A58" s="4" t="s">
        <v>113</v>
      </c>
      <c r="B58" s="4" t="s">
        <v>216</v>
      </c>
      <c r="D58" s="4"/>
      <c r="E58" s="4"/>
      <c r="F58" s="4"/>
      <c r="G58" s="4"/>
      <c r="H58" s="4"/>
      <c r="I58" s="56"/>
      <c r="J58" s="127">
        <f>'Table V - Basis of Estimate'!E65</f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 t="s">
        <v>180</v>
      </c>
      <c r="W58" s="6"/>
      <c r="X58" s="6"/>
      <c r="Y58" s="6"/>
      <c r="Z58" s="6"/>
      <c r="AA58" s="6"/>
      <c r="AB58" s="6"/>
    </row>
    <row r="59" spans="1:28" ht="12.75" customHeight="1">
      <c r="A59" s="4" t="s">
        <v>111</v>
      </c>
      <c r="B59" s="4" t="s">
        <v>82</v>
      </c>
      <c r="D59" s="4"/>
      <c r="E59" s="4"/>
      <c r="F59" s="4"/>
      <c r="G59" s="4"/>
      <c r="H59" s="4"/>
      <c r="I59" s="56"/>
      <c r="J59" s="127">
        <f>'Table V - Basis of Estimate'!E66</f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 t="s">
        <v>180</v>
      </c>
      <c r="W59" s="6"/>
      <c r="X59" s="6"/>
      <c r="Y59" s="6"/>
      <c r="Z59" s="6"/>
      <c r="AA59" s="6"/>
      <c r="AB59" s="6"/>
    </row>
    <row r="60" spans="1:28" ht="12.75" customHeight="1">
      <c r="A60" s="4"/>
      <c r="B60" s="4"/>
      <c r="D60" s="4"/>
      <c r="E60" s="4"/>
      <c r="F60" s="4"/>
      <c r="G60" s="4"/>
      <c r="H60" s="4"/>
      <c r="I60" s="56"/>
      <c r="J60" s="126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6"/>
      <c r="X60" s="6"/>
      <c r="Y60" s="6"/>
      <c r="Z60" s="6"/>
      <c r="AA60" s="6"/>
      <c r="AB60" s="6"/>
    </row>
    <row r="61" spans="1:28" ht="12.75" customHeight="1">
      <c r="A61" s="113" t="s">
        <v>130</v>
      </c>
      <c r="B61" s="113"/>
      <c r="D61" s="4"/>
      <c r="E61" s="4"/>
      <c r="F61" s="4"/>
      <c r="G61" s="4"/>
      <c r="H61" s="4"/>
      <c r="I61" s="56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6"/>
      <c r="X61" s="6"/>
      <c r="Y61" s="6"/>
      <c r="Z61" s="6"/>
      <c r="AA61" s="6"/>
      <c r="AB61" s="6"/>
    </row>
    <row r="62" spans="1:28" ht="12.75" customHeight="1">
      <c r="A62" s="4" t="s">
        <v>118</v>
      </c>
      <c r="B62" s="4" t="s">
        <v>88</v>
      </c>
      <c r="D62" s="4"/>
      <c r="E62" s="4"/>
      <c r="F62" s="4"/>
      <c r="G62" s="4"/>
      <c r="H62" s="4"/>
      <c r="I62" s="56"/>
      <c r="J62" s="127">
        <v>600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 t="s">
        <v>180</v>
      </c>
      <c r="W62" s="6"/>
      <c r="X62" s="6"/>
      <c r="Y62" s="6"/>
      <c r="Z62" s="6"/>
      <c r="AA62" s="6"/>
      <c r="AB62" s="6"/>
    </row>
    <row r="63" spans="1:28" ht="12.75" customHeight="1">
      <c r="A63" s="4" t="s">
        <v>119</v>
      </c>
      <c r="B63" s="4" t="s">
        <v>89</v>
      </c>
      <c r="D63" s="4"/>
      <c r="E63" s="4"/>
      <c r="F63" s="4"/>
      <c r="G63" s="4"/>
      <c r="H63" s="4"/>
      <c r="I63" s="56"/>
      <c r="J63" s="127">
        <f>'Table V - Basis of Estimate'!E70</f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 t="s">
        <v>180</v>
      </c>
      <c r="W63" s="6"/>
      <c r="X63" s="6"/>
      <c r="Y63" s="6"/>
      <c r="Z63" s="6"/>
      <c r="AA63" s="6"/>
      <c r="AB63" s="6"/>
    </row>
    <row r="64" spans="1:28" ht="12.75" customHeight="1">
      <c r="A64" s="4"/>
      <c r="B64" s="4"/>
      <c r="D64" s="4"/>
      <c r="E64" s="4"/>
      <c r="F64" s="4"/>
      <c r="G64" s="4"/>
      <c r="H64" s="4"/>
      <c r="I64" s="56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6"/>
      <c r="X64" s="6"/>
      <c r="Y64" s="6"/>
      <c r="Z64" s="6"/>
      <c r="AA64" s="6"/>
      <c r="AB64" s="6"/>
    </row>
    <row r="65" spans="1:28" ht="12.75" customHeight="1">
      <c r="A65" s="20" t="s">
        <v>246</v>
      </c>
      <c r="B65"/>
      <c r="D65" s="4"/>
      <c r="E65" s="4"/>
      <c r="F65" s="4"/>
      <c r="G65" s="4"/>
      <c r="H65" s="4"/>
      <c r="I65" s="56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6"/>
      <c r="X65" s="6"/>
      <c r="Y65" s="6"/>
      <c r="Z65" s="6"/>
      <c r="AA65" s="6"/>
      <c r="AB65" s="6"/>
    </row>
    <row r="66" spans="1:28" ht="12.75" customHeight="1">
      <c r="A66" s="4" t="s">
        <v>115</v>
      </c>
      <c r="B66" s="4" t="s">
        <v>86</v>
      </c>
      <c r="D66" s="4"/>
      <c r="E66" s="4"/>
      <c r="F66" s="4"/>
      <c r="G66" s="4"/>
      <c r="H66" s="4"/>
      <c r="I66" s="56"/>
      <c r="J66" s="127">
        <f>'Table V - Basis of Estimate'!E73</f>
        <v>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 t="s">
        <v>180</v>
      </c>
      <c r="W66" s="6"/>
      <c r="X66" s="6"/>
      <c r="Y66" s="6"/>
      <c r="Z66" s="6"/>
      <c r="AA66" s="6"/>
      <c r="AB66" s="6"/>
    </row>
    <row r="67" spans="1:28" ht="12.75" customHeight="1">
      <c r="A67" s="4" t="s">
        <v>107</v>
      </c>
      <c r="B67" s="4" t="s">
        <v>79</v>
      </c>
      <c r="D67" s="4"/>
      <c r="E67" s="4"/>
      <c r="F67" s="4"/>
      <c r="G67" s="4"/>
      <c r="H67" s="4"/>
      <c r="I67" s="56"/>
      <c r="J67" s="127">
        <f>'Table V - Basis of Estimate'!E74</f>
        <v>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 t="s">
        <v>180</v>
      </c>
      <c r="W67" s="6"/>
      <c r="X67" s="6"/>
      <c r="Y67" s="6"/>
      <c r="Z67" s="6"/>
      <c r="AA67" s="6"/>
      <c r="AB67" s="6"/>
    </row>
    <row r="68" spans="1:28" ht="12.75" customHeight="1">
      <c r="A68" s="4" t="s">
        <v>108</v>
      </c>
      <c r="B68" s="4" t="s">
        <v>247</v>
      </c>
      <c r="D68" s="4"/>
      <c r="E68" s="4"/>
      <c r="F68" s="4"/>
      <c r="G68" s="4"/>
      <c r="H68" s="4"/>
      <c r="I68" s="56"/>
      <c r="J68" s="127">
        <f>'Table V - Basis of Estimate'!E75</f>
        <v>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 t="s">
        <v>180</v>
      </c>
      <c r="W68" s="6"/>
      <c r="X68" s="6"/>
      <c r="Y68" s="6"/>
      <c r="Z68" s="6"/>
      <c r="AA68" s="6"/>
      <c r="AB68" s="6"/>
    </row>
    <row r="69" spans="1:28" ht="12.75" customHeight="1">
      <c r="A69" s="4" t="s">
        <v>61</v>
      </c>
      <c r="B69" s="4" t="s">
        <v>80</v>
      </c>
      <c r="D69" s="4"/>
      <c r="E69" s="4"/>
      <c r="F69" s="4"/>
      <c r="G69" s="4"/>
      <c r="H69" s="4"/>
      <c r="I69" s="56"/>
      <c r="J69" s="127">
        <f>'Table V - Basis of Estimate'!E76</f>
        <v>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 t="s">
        <v>180</v>
      </c>
      <c r="W69" s="6"/>
      <c r="X69" s="6"/>
      <c r="Y69" s="6"/>
      <c r="Z69" s="6"/>
      <c r="AA69" s="6"/>
      <c r="AB69" s="6"/>
    </row>
    <row r="70" spans="1:28" ht="12.75" customHeight="1">
      <c r="A70" s="4"/>
      <c r="B70" s="4"/>
      <c r="D70" s="4"/>
      <c r="E70" s="4"/>
      <c r="F70" s="4"/>
      <c r="G70" s="4"/>
      <c r="H70" s="4"/>
      <c r="I70" s="56"/>
      <c r="J70" s="126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6"/>
      <c r="X70" s="6"/>
      <c r="Y70" s="6"/>
      <c r="Z70" s="6"/>
      <c r="AA70" s="6"/>
      <c r="AB70" s="6"/>
    </row>
    <row r="71" spans="1:28" ht="12.75" customHeight="1">
      <c r="A71" s="20" t="s">
        <v>60</v>
      </c>
      <c r="B71" s="4"/>
      <c r="D71" s="4"/>
      <c r="E71" s="4"/>
      <c r="F71" s="4"/>
      <c r="G71" s="4"/>
      <c r="H71" s="4"/>
      <c r="I71" s="56"/>
      <c r="J71" s="126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6"/>
      <c r="X71" s="6"/>
      <c r="Y71" s="6"/>
      <c r="Z71" s="6"/>
      <c r="AA71" s="6"/>
      <c r="AB71" s="6"/>
    </row>
    <row r="72" spans="1:28" ht="12.75" customHeight="1">
      <c r="A72" s="4" t="s">
        <v>109</v>
      </c>
      <c r="B72" s="4" t="s">
        <v>125</v>
      </c>
      <c r="D72" s="4"/>
      <c r="E72" s="4"/>
      <c r="F72" s="4"/>
      <c r="G72" s="4"/>
      <c r="H72" s="4"/>
      <c r="I72" s="56"/>
      <c r="J72" s="127">
        <f>'Table V - Basis of Estimate'!E79</f>
        <v>0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 t="s">
        <v>180</v>
      </c>
      <c r="W72" s="6"/>
      <c r="X72" s="6"/>
      <c r="Y72" s="6"/>
      <c r="Z72" s="6"/>
      <c r="AA72" s="6"/>
      <c r="AB72" s="6"/>
    </row>
    <row r="73" spans="2:28" ht="12.75" customHeight="1">
      <c r="B73" s="4"/>
      <c r="D73" s="4"/>
      <c r="E73" s="4"/>
      <c r="F73" s="4"/>
      <c r="G73" s="4"/>
      <c r="H73" s="4"/>
      <c r="I73" s="56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6"/>
      <c r="X73" s="6"/>
      <c r="Y73" s="6"/>
      <c r="Z73" s="6"/>
      <c r="AA73" s="6"/>
      <c r="AB73" s="6"/>
    </row>
    <row r="74" spans="1:28" ht="12.75" customHeight="1">
      <c r="A74" s="4"/>
      <c r="B74" s="4"/>
      <c r="D74" s="4"/>
      <c r="E74" s="4"/>
      <c r="F74" s="4"/>
      <c r="G74" s="4"/>
      <c r="H74" s="4"/>
      <c r="I74" s="56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6"/>
      <c r="X74" s="6"/>
      <c r="Y74" s="6"/>
      <c r="Z74" s="6"/>
      <c r="AA74" s="6"/>
      <c r="AB74" s="6"/>
    </row>
    <row r="75" spans="1:28" ht="12.75" customHeight="1">
      <c r="A75" s="20" t="s">
        <v>181</v>
      </c>
      <c r="B75" s="4"/>
      <c r="D75" s="4"/>
      <c r="E75" s="4"/>
      <c r="F75" s="4"/>
      <c r="G75" s="4"/>
      <c r="H75" s="4"/>
      <c r="I75" s="56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6"/>
      <c r="X75" s="6"/>
      <c r="Y75" s="6"/>
      <c r="Z75" s="6"/>
      <c r="AA75" s="6"/>
      <c r="AB75" s="6"/>
    </row>
    <row r="76" spans="1:28" ht="12.75" customHeight="1">
      <c r="A76" s="82"/>
      <c r="B76" s="4" t="s">
        <v>260</v>
      </c>
      <c r="D76" s="4"/>
      <c r="E76" s="4"/>
      <c r="F76" s="4"/>
      <c r="G76" s="4"/>
      <c r="H76" s="4"/>
      <c r="I76" s="56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6"/>
      <c r="X76" s="6"/>
      <c r="Y76" s="6"/>
      <c r="Z76" s="6"/>
      <c r="AA76" s="6"/>
      <c r="AB76" s="6"/>
    </row>
    <row r="77" spans="1:28" ht="12.75" customHeight="1">
      <c r="A77" s="4"/>
      <c r="B77" s="4" t="s">
        <v>261</v>
      </c>
      <c r="D77" s="4"/>
      <c r="E77" s="4"/>
      <c r="F77" s="4"/>
      <c r="G77" s="4"/>
      <c r="H77" s="4"/>
      <c r="I77" s="56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6"/>
      <c r="X77" s="6"/>
      <c r="Y77" s="6"/>
      <c r="Z77" s="6"/>
      <c r="AA77" s="6"/>
      <c r="AB77" s="6"/>
    </row>
    <row r="78" spans="2:28" ht="12.75" customHeight="1">
      <c r="B78" s="46" t="s">
        <v>168</v>
      </c>
      <c r="D78" s="4"/>
      <c r="E78" s="4"/>
      <c r="F78" s="4"/>
      <c r="G78" s="106"/>
      <c r="H78" s="4"/>
      <c r="I78" s="56"/>
      <c r="J78" s="125">
        <f>SUM(J11:J77)</f>
        <v>1020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6"/>
      <c r="X78" s="6"/>
      <c r="Y78" s="6"/>
      <c r="Z78" s="6"/>
      <c r="AA78" s="6"/>
      <c r="AB78" s="6"/>
    </row>
    <row r="79" spans="23:28" ht="20.25">
      <c r="W79" s="6"/>
      <c r="X79" s="6"/>
      <c r="Y79" s="6"/>
      <c r="Z79" s="6"/>
      <c r="AA79" s="6"/>
      <c r="AB79" s="6"/>
    </row>
    <row r="80" spans="23:28" ht="20.25">
      <c r="W80" s="6"/>
      <c r="X80" s="6"/>
      <c r="Y80" s="6"/>
      <c r="Z80" s="6"/>
      <c r="AA80" s="6"/>
      <c r="AB80" s="6"/>
    </row>
    <row r="81" spans="23:28" ht="20.25">
      <c r="W81" s="6"/>
      <c r="X81" s="6"/>
      <c r="Y81" s="6"/>
      <c r="Z81" s="6"/>
      <c r="AA81" s="6"/>
      <c r="AB81" s="6"/>
    </row>
    <row r="82" spans="23:28" ht="20.25">
      <c r="W82" s="6"/>
      <c r="X82" s="6"/>
      <c r="Y82" s="6"/>
      <c r="Z82" s="6"/>
      <c r="AA82" s="6"/>
      <c r="AB82" s="6"/>
    </row>
    <row r="83" spans="23:28" ht="20.25">
      <c r="W83" s="6"/>
      <c r="X83" s="6"/>
      <c r="Y83" s="6"/>
      <c r="Z83" s="6"/>
      <c r="AA83" s="6"/>
      <c r="AB83" s="6"/>
    </row>
    <row r="84" spans="23:28" ht="20.25">
      <c r="W84" s="6"/>
      <c r="X84" s="6"/>
      <c r="Y84" s="6"/>
      <c r="Z84" s="6"/>
      <c r="AA84" s="6"/>
      <c r="AB84" s="6"/>
    </row>
    <row r="85" spans="23:28" ht="20.25">
      <c r="W85" s="6"/>
      <c r="X85" s="6"/>
      <c r="Y85" s="6"/>
      <c r="Z85" s="6"/>
      <c r="AA85" s="6"/>
      <c r="AB85" s="6"/>
    </row>
    <row r="86" spans="23:28" ht="20.25">
      <c r="W86" s="6"/>
      <c r="X86" s="6"/>
      <c r="Y86" s="6"/>
      <c r="Z86" s="6"/>
      <c r="AA86" s="6"/>
      <c r="AB86" s="6"/>
    </row>
    <row r="87" spans="23:28" ht="20.25">
      <c r="W87" s="6"/>
      <c r="X87" s="6"/>
      <c r="Y87" s="6"/>
      <c r="Z87" s="6"/>
      <c r="AA87" s="6"/>
      <c r="AB87" s="6"/>
    </row>
    <row r="88" spans="23:28" ht="20.25">
      <c r="W88" s="6"/>
      <c r="X88" s="6"/>
      <c r="Y88" s="6"/>
      <c r="Z88" s="6"/>
      <c r="AA88" s="6"/>
      <c r="AB88" s="6"/>
    </row>
    <row r="89" spans="23:28" ht="20.25">
      <c r="W89" s="6"/>
      <c r="X89" s="6"/>
      <c r="Y89" s="6"/>
      <c r="Z89" s="6"/>
      <c r="AA89" s="6"/>
      <c r="AB89" s="6"/>
    </row>
    <row r="90" spans="23:28" ht="20.25">
      <c r="W90" s="6"/>
      <c r="X90" s="6"/>
      <c r="Y90" s="6"/>
      <c r="Z90" s="6"/>
      <c r="AA90" s="6"/>
      <c r="AB90" s="6"/>
    </row>
    <row r="91" spans="23:28" ht="20.25">
      <c r="W91" s="6"/>
      <c r="X91" s="6"/>
      <c r="Y91" s="6"/>
      <c r="Z91" s="6"/>
      <c r="AA91" s="6"/>
      <c r="AB91" s="6"/>
    </row>
    <row r="92" spans="23:28" ht="20.25">
      <c r="W92" s="6"/>
      <c r="X92" s="6"/>
      <c r="Y92" s="6"/>
      <c r="Z92" s="6"/>
      <c r="AA92" s="6"/>
      <c r="AB92" s="6"/>
    </row>
    <row r="93" spans="23:28" ht="20.25">
      <c r="W93" s="6"/>
      <c r="X93" s="6"/>
      <c r="Y93" s="6"/>
      <c r="Z93" s="6"/>
      <c r="AA93" s="6"/>
      <c r="AB93" s="6"/>
    </row>
    <row r="94" spans="23:28" ht="20.25">
      <c r="W94" s="6"/>
      <c r="X94" s="6"/>
      <c r="Y94" s="6"/>
      <c r="Z94" s="6"/>
      <c r="AA94" s="6"/>
      <c r="AB94" s="6"/>
    </row>
    <row r="95" spans="23:28" ht="20.25">
      <c r="W95" s="6"/>
      <c r="X95" s="6"/>
      <c r="Y95" s="6"/>
      <c r="Z95" s="6"/>
      <c r="AA95" s="6"/>
      <c r="AB95" s="6"/>
    </row>
    <row r="96" spans="23:28" ht="20.25">
      <c r="W96" s="6"/>
      <c r="X96" s="6"/>
      <c r="Y96" s="6"/>
      <c r="Z96" s="6"/>
      <c r="AA96" s="6"/>
      <c r="AB96" s="6"/>
    </row>
    <row r="97" spans="23:28" ht="20.25">
      <c r="W97" s="6"/>
      <c r="X97" s="6"/>
      <c r="Y97" s="6"/>
      <c r="Z97" s="6"/>
      <c r="AA97" s="6"/>
      <c r="AB97" s="6"/>
    </row>
    <row r="98" spans="23:28" ht="20.25">
      <c r="W98" s="6"/>
      <c r="X98" s="6"/>
      <c r="Y98" s="6"/>
      <c r="Z98" s="6"/>
      <c r="AA98" s="6"/>
      <c r="AB98" s="6"/>
    </row>
    <row r="99" spans="23:28" ht="20.25">
      <c r="W99" s="6"/>
      <c r="X99" s="6"/>
      <c r="Y99" s="6"/>
      <c r="Z99" s="6"/>
      <c r="AA99" s="6"/>
      <c r="AB99" s="6"/>
    </row>
    <row r="100" spans="23:28" ht="20.25">
      <c r="W100" s="6"/>
      <c r="X100" s="6"/>
      <c r="Y100" s="6"/>
      <c r="Z100" s="6"/>
      <c r="AA100" s="6"/>
      <c r="AB100" s="6"/>
    </row>
    <row r="101" spans="23:28" ht="20.25">
      <c r="W101" s="6"/>
      <c r="X101" s="6"/>
      <c r="Y101" s="6"/>
      <c r="Z101" s="6"/>
      <c r="AA101" s="6"/>
      <c r="AB101" s="6"/>
    </row>
    <row r="102" spans="23:28" ht="20.25">
      <c r="W102" s="6"/>
      <c r="X102" s="6"/>
      <c r="Y102" s="6"/>
      <c r="Z102" s="6"/>
      <c r="AA102" s="6"/>
      <c r="AB102" s="6"/>
    </row>
    <row r="103" spans="23:28" ht="20.25">
      <c r="W103" s="6"/>
      <c r="X103" s="6"/>
      <c r="Y103" s="6"/>
      <c r="Z103" s="6"/>
      <c r="AA103" s="6"/>
      <c r="AB103" s="6"/>
    </row>
    <row r="104" spans="23:28" ht="20.25">
      <c r="W104" s="6"/>
      <c r="X104" s="6"/>
      <c r="Y104" s="6"/>
      <c r="Z104" s="6"/>
      <c r="AA104" s="6"/>
      <c r="AB104" s="6"/>
    </row>
    <row r="105" spans="23:28" ht="20.25">
      <c r="W105" s="6"/>
      <c r="X105" s="6"/>
      <c r="Y105" s="6"/>
      <c r="Z105" s="6"/>
      <c r="AA105" s="6"/>
      <c r="AB105" s="6"/>
    </row>
    <row r="106" spans="23:28" ht="20.25">
      <c r="W106" s="6"/>
      <c r="X106" s="6"/>
      <c r="Y106" s="6"/>
      <c r="Z106" s="6"/>
      <c r="AA106" s="6"/>
      <c r="AB106" s="6"/>
    </row>
    <row r="107" spans="23:28" ht="20.25">
      <c r="W107" s="6"/>
      <c r="X107" s="6"/>
      <c r="Y107" s="6"/>
      <c r="Z107" s="6"/>
      <c r="AA107" s="6"/>
      <c r="AB107" s="6"/>
    </row>
    <row r="108" spans="23:28" ht="20.25">
      <c r="W108" s="6"/>
      <c r="X108" s="6"/>
      <c r="Y108" s="6"/>
      <c r="Z108" s="6"/>
      <c r="AA108" s="6"/>
      <c r="AB108" s="6"/>
    </row>
    <row r="109" spans="23:28" ht="20.25">
      <c r="W109" s="6"/>
      <c r="X109" s="6"/>
      <c r="Y109" s="6"/>
      <c r="Z109" s="6"/>
      <c r="AA109" s="6"/>
      <c r="AB109" s="6"/>
    </row>
    <row r="110" spans="23:28" ht="20.25">
      <c r="W110" s="6"/>
      <c r="X110" s="6"/>
      <c r="Y110" s="6"/>
      <c r="Z110" s="6"/>
      <c r="AA110" s="6"/>
      <c r="AB110" s="6"/>
    </row>
    <row r="111" spans="23:28" ht="20.25">
      <c r="W111" s="6"/>
      <c r="X111" s="6"/>
      <c r="Y111" s="6"/>
      <c r="Z111" s="6"/>
      <c r="AA111" s="6"/>
      <c r="AB111" s="6"/>
    </row>
    <row r="112" spans="23:28" ht="20.25">
      <c r="W112" s="6"/>
      <c r="X112" s="6"/>
      <c r="Y112" s="6"/>
      <c r="Z112" s="6"/>
      <c r="AA112" s="6"/>
      <c r="AB112" s="6"/>
    </row>
    <row r="113" spans="23:28" ht="20.25">
      <c r="W113" s="6"/>
      <c r="X113" s="6"/>
      <c r="Y113" s="6"/>
      <c r="Z113" s="6"/>
      <c r="AA113" s="6"/>
      <c r="AB113" s="6"/>
    </row>
    <row r="114" spans="23:28" ht="20.25">
      <c r="W114" s="6"/>
      <c r="X114" s="6"/>
      <c r="Y114" s="6"/>
      <c r="Z114" s="6"/>
      <c r="AA114" s="6"/>
      <c r="AB114" s="6"/>
    </row>
    <row r="115" spans="23:28" ht="20.25">
      <c r="W115" s="6"/>
      <c r="X115" s="6"/>
      <c r="Y115" s="6"/>
      <c r="Z115" s="6"/>
      <c r="AA115" s="6"/>
      <c r="AB115" s="6"/>
    </row>
    <row r="116" spans="23:28" ht="20.25">
      <c r="W116" s="6"/>
      <c r="X116" s="6"/>
      <c r="Y116" s="6"/>
      <c r="Z116" s="6"/>
      <c r="AA116" s="6"/>
      <c r="AB116" s="6"/>
    </row>
    <row r="117" spans="23:28" ht="20.25">
      <c r="W117" s="6"/>
      <c r="X117" s="6"/>
      <c r="Y117" s="6"/>
      <c r="Z117" s="6"/>
      <c r="AA117" s="6"/>
      <c r="AB117" s="6"/>
    </row>
    <row r="118" spans="23:28" ht="20.25">
      <c r="W118" s="6"/>
      <c r="X118" s="6"/>
      <c r="Y118" s="6"/>
      <c r="Z118" s="6"/>
      <c r="AA118" s="6"/>
      <c r="AB118" s="6"/>
    </row>
    <row r="119" spans="23:28" ht="20.25">
      <c r="W119" s="6"/>
      <c r="X119" s="6"/>
      <c r="Y119" s="6"/>
      <c r="Z119" s="6"/>
      <c r="AA119" s="6"/>
      <c r="AB119" s="6"/>
    </row>
    <row r="120" spans="23:28" ht="20.25">
      <c r="W120" s="6"/>
      <c r="X120" s="6"/>
      <c r="Y120" s="6"/>
      <c r="Z120" s="6"/>
      <c r="AA120" s="6"/>
      <c r="AB120" s="6"/>
    </row>
    <row r="121" spans="23:28" ht="20.25">
      <c r="W121" s="6"/>
      <c r="X121" s="6"/>
      <c r="Y121" s="6"/>
      <c r="Z121" s="6"/>
      <c r="AA121" s="6"/>
      <c r="AB121" s="6"/>
    </row>
    <row r="122" spans="23:28" ht="20.25">
      <c r="W122" s="6"/>
      <c r="X122" s="6"/>
      <c r="Y122" s="6"/>
      <c r="Z122" s="6"/>
      <c r="AA122" s="6"/>
      <c r="AB122" s="6"/>
    </row>
    <row r="123" spans="23:28" ht="20.25">
      <c r="W123" s="6"/>
      <c r="X123" s="6"/>
      <c r="Y123" s="6"/>
      <c r="Z123" s="6"/>
      <c r="AA123" s="6"/>
      <c r="AB123" s="6"/>
    </row>
    <row r="124" spans="23:28" ht="20.25">
      <c r="W124" s="6"/>
      <c r="X124" s="6"/>
      <c r="Y124" s="6"/>
      <c r="Z124" s="6"/>
      <c r="AA124" s="6"/>
      <c r="AB124" s="6"/>
    </row>
    <row r="125" spans="23:28" ht="20.25">
      <c r="W125" s="6"/>
      <c r="X125" s="6"/>
      <c r="Y125" s="6"/>
      <c r="Z125" s="6"/>
      <c r="AA125" s="6"/>
      <c r="AB125" s="6"/>
    </row>
    <row r="126" spans="23:28" ht="20.25">
      <c r="W126" s="6"/>
      <c r="X126" s="6"/>
      <c r="Y126" s="6"/>
      <c r="Z126" s="6"/>
      <c r="AA126" s="6"/>
      <c r="AB126" s="6"/>
    </row>
    <row r="127" spans="23:28" ht="20.25">
      <c r="W127" s="6"/>
      <c r="X127" s="6"/>
      <c r="Y127" s="6"/>
      <c r="Z127" s="6"/>
      <c r="AA127" s="6"/>
      <c r="AB127" s="6"/>
    </row>
    <row r="128" spans="23:28" ht="20.25">
      <c r="W128" s="6"/>
      <c r="X128" s="6"/>
      <c r="Y128" s="6"/>
      <c r="Z128" s="6"/>
      <c r="AA128" s="6"/>
      <c r="AB128" s="6"/>
    </row>
    <row r="129" spans="23:28" ht="20.25">
      <c r="W129" s="6"/>
      <c r="X129" s="6"/>
      <c r="Y129" s="6"/>
      <c r="Z129" s="6"/>
      <c r="AA129" s="6"/>
      <c r="AB129" s="6"/>
    </row>
    <row r="130" spans="23:28" ht="20.25">
      <c r="W130" s="6"/>
      <c r="X130" s="6"/>
      <c r="Y130" s="6"/>
      <c r="Z130" s="6"/>
      <c r="AA130" s="6"/>
      <c r="AB130" s="6"/>
    </row>
    <row r="131" spans="23:28" ht="20.25">
      <c r="W131" s="6"/>
      <c r="X131" s="6"/>
      <c r="Y131" s="6"/>
      <c r="Z131" s="6"/>
      <c r="AA131" s="6"/>
      <c r="AB131" s="6"/>
    </row>
    <row r="132" spans="23:28" ht="20.25">
      <c r="W132" s="6"/>
      <c r="X132" s="6"/>
      <c r="Y132" s="6"/>
      <c r="Z132" s="6"/>
      <c r="AA132" s="6"/>
      <c r="AB132" s="6"/>
    </row>
    <row r="133" spans="23:28" ht="20.25">
      <c r="W133" s="6"/>
      <c r="X133" s="6"/>
      <c r="Y133" s="6"/>
      <c r="Z133" s="6"/>
      <c r="AA133" s="6"/>
      <c r="AB133" s="6"/>
    </row>
    <row r="134" spans="23:28" ht="20.25">
      <c r="W134" s="6"/>
      <c r="X134" s="6"/>
      <c r="Y134" s="6"/>
      <c r="Z134" s="6"/>
      <c r="AA134" s="6"/>
      <c r="AB134" s="6"/>
    </row>
    <row r="135" spans="23:28" ht="20.25">
      <c r="W135" s="6"/>
      <c r="X135" s="6"/>
      <c r="Y135" s="6"/>
      <c r="Z135" s="6"/>
      <c r="AA135" s="6"/>
      <c r="AB135" s="6"/>
    </row>
    <row r="136" spans="23:28" ht="20.25">
      <c r="W136" s="6"/>
      <c r="X136" s="6"/>
      <c r="Y136" s="6"/>
      <c r="Z136" s="6"/>
      <c r="AA136" s="6"/>
      <c r="AB136" s="6"/>
    </row>
    <row r="137" spans="23:28" ht="20.25">
      <c r="W137" s="6"/>
      <c r="X137" s="6"/>
      <c r="Y137" s="6"/>
      <c r="Z137" s="6"/>
      <c r="AA137" s="6"/>
      <c r="AB137" s="6"/>
    </row>
    <row r="138" spans="23:28" ht="20.25">
      <c r="W138" s="6"/>
      <c r="X138" s="6"/>
      <c r="Y138" s="6"/>
      <c r="Z138" s="6"/>
      <c r="AA138" s="6"/>
      <c r="AB138" s="6"/>
    </row>
    <row r="139" spans="23:28" ht="20.25">
      <c r="W139" s="6"/>
      <c r="X139" s="6"/>
      <c r="Y139" s="6"/>
      <c r="Z139" s="6"/>
      <c r="AA139" s="6"/>
      <c r="AB139" s="6"/>
    </row>
    <row r="140" spans="23:28" ht="20.25">
      <c r="W140" s="6"/>
      <c r="X140" s="6"/>
      <c r="Y140" s="6"/>
      <c r="Z140" s="6"/>
      <c r="AA140" s="6"/>
      <c r="AB140" s="6"/>
    </row>
    <row r="141" spans="23:28" ht="20.25">
      <c r="W141" s="6"/>
      <c r="X141" s="6"/>
      <c r="Y141" s="6"/>
      <c r="Z141" s="6"/>
      <c r="AA141" s="6"/>
      <c r="AB141" s="6"/>
    </row>
    <row r="142" spans="23:28" ht="20.25">
      <c r="W142" s="6"/>
      <c r="X142" s="6"/>
      <c r="Y142" s="6"/>
      <c r="Z142" s="6"/>
      <c r="AA142" s="6"/>
      <c r="AB142" s="6"/>
    </row>
    <row r="143" spans="23:28" ht="20.25">
      <c r="W143" s="6"/>
      <c r="X143" s="6"/>
      <c r="Y143" s="6"/>
      <c r="Z143" s="6"/>
      <c r="AA143" s="6"/>
      <c r="AB143" s="6"/>
    </row>
    <row r="144" spans="23:28" ht="20.25">
      <c r="W144" s="6"/>
      <c r="X144" s="6"/>
      <c r="Y144" s="6"/>
      <c r="Z144" s="6"/>
      <c r="AA144" s="6"/>
      <c r="AB144" s="6"/>
    </row>
    <row r="145" spans="23:28" ht="20.25">
      <c r="W145" s="6"/>
      <c r="X145" s="6"/>
      <c r="Y145" s="6"/>
      <c r="Z145" s="6"/>
      <c r="AA145" s="6"/>
      <c r="AB145" s="6"/>
    </row>
    <row r="146" spans="23:28" ht="20.25">
      <c r="W146" s="6"/>
      <c r="X146" s="6"/>
      <c r="Y146" s="6"/>
      <c r="Z146" s="6"/>
      <c r="AA146" s="6"/>
      <c r="AB146" s="6"/>
    </row>
    <row r="147" spans="23:28" ht="20.25">
      <c r="W147" s="6"/>
      <c r="X147" s="6"/>
      <c r="Y147" s="6"/>
      <c r="Z147" s="6"/>
      <c r="AA147" s="6"/>
      <c r="AB147" s="6"/>
    </row>
    <row r="148" spans="23:28" ht="20.25">
      <c r="W148" s="6"/>
      <c r="X148" s="6"/>
      <c r="Y148" s="6"/>
      <c r="Z148" s="6"/>
      <c r="AA148" s="6"/>
      <c r="AB148" s="6"/>
    </row>
    <row r="149" spans="23:28" ht="20.25">
      <c r="W149" s="6"/>
      <c r="X149" s="6"/>
      <c r="Y149" s="6"/>
      <c r="Z149" s="6"/>
      <c r="AA149" s="6"/>
      <c r="AB149" s="6"/>
    </row>
    <row r="150" spans="23:28" ht="20.25">
      <c r="W150" s="6"/>
      <c r="X150" s="6"/>
      <c r="Y150" s="6"/>
      <c r="Z150" s="6"/>
      <c r="AA150" s="6"/>
      <c r="AB150" s="6"/>
    </row>
    <row r="151" spans="23:28" ht="20.25">
      <c r="W151" s="6"/>
      <c r="X151" s="6"/>
      <c r="Y151" s="6"/>
      <c r="Z151" s="6"/>
      <c r="AA151" s="6"/>
      <c r="AB151" s="6"/>
    </row>
    <row r="152" spans="23:28" ht="20.25">
      <c r="W152" s="6"/>
      <c r="X152" s="6"/>
      <c r="Y152" s="6"/>
      <c r="Z152" s="6"/>
      <c r="AA152" s="6"/>
      <c r="AB152" s="6"/>
    </row>
    <row r="153" spans="23:28" ht="20.25">
      <c r="W153" s="6"/>
      <c r="X153" s="6"/>
      <c r="Y153" s="6"/>
      <c r="Z153" s="6"/>
      <c r="AA153" s="6"/>
      <c r="AB153" s="6"/>
    </row>
    <row r="154" spans="23:28" ht="20.25">
      <c r="W154" s="6"/>
      <c r="X154" s="6"/>
      <c r="Y154" s="6"/>
      <c r="Z154" s="6"/>
      <c r="AA154" s="6"/>
      <c r="AB154" s="6"/>
    </row>
    <row r="155" spans="23:28" ht="20.25">
      <c r="W155" s="6"/>
      <c r="X155" s="6"/>
      <c r="Y155" s="6"/>
      <c r="Z155" s="6"/>
      <c r="AA155" s="6"/>
      <c r="AB155" s="6"/>
    </row>
    <row r="156" spans="23:28" ht="20.25">
      <c r="W156" s="6"/>
      <c r="X156" s="6"/>
      <c r="Y156" s="6"/>
      <c r="Z156" s="6"/>
      <c r="AA156" s="6"/>
      <c r="AB156" s="6"/>
    </row>
    <row r="157" spans="23:28" ht="20.25">
      <c r="W157" s="6"/>
      <c r="X157" s="6"/>
      <c r="Y157" s="6"/>
      <c r="Z157" s="6"/>
      <c r="AA157" s="6"/>
      <c r="AB157" s="6"/>
    </row>
    <row r="158" spans="23:28" ht="20.25">
      <c r="W158" s="6"/>
      <c r="X158" s="6"/>
      <c r="Y158" s="6"/>
      <c r="Z158" s="6"/>
      <c r="AA158" s="6"/>
      <c r="AB158" s="6"/>
    </row>
    <row r="159" spans="23:28" ht="20.25">
      <c r="W159" s="6"/>
      <c r="X159" s="6"/>
      <c r="Y159" s="6"/>
      <c r="Z159" s="6"/>
      <c r="AA159" s="6"/>
      <c r="AB159" s="6"/>
    </row>
    <row r="160" spans="23:28" ht="20.25">
      <c r="W160" s="6"/>
      <c r="X160" s="6"/>
      <c r="Y160" s="6"/>
      <c r="Z160" s="6"/>
      <c r="AA160" s="6"/>
      <c r="AB160" s="6"/>
    </row>
    <row r="161" spans="23:28" ht="20.25">
      <c r="W161" s="6"/>
      <c r="X161" s="6"/>
      <c r="Y161" s="6"/>
      <c r="Z161" s="6"/>
      <c r="AA161" s="6"/>
      <c r="AB161" s="6"/>
    </row>
    <row r="162" spans="23:28" ht="20.25">
      <c r="W162" s="6"/>
      <c r="X162" s="6"/>
      <c r="Y162" s="6"/>
      <c r="Z162" s="6"/>
      <c r="AA162" s="6"/>
      <c r="AB162" s="6"/>
    </row>
    <row r="163" spans="23:28" ht="20.25">
      <c r="W163" s="6"/>
      <c r="X163" s="6"/>
      <c r="Y163" s="6"/>
      <c r="Z163" s="6"/>
      <c r="AA163" s="6"/>
      <c r="AB163" s="6"/>
    </row>
    <row r="164" spans="23:28" ht="20.25">
      <c r="W164" s="6"/>
      <c r="X164" s="6"/>
      <c r="Y164" s="6"/>
      <c r="Z164" s="6"/>
      <c r="AA164" s="6"/>
      <c r="AB164" s="6"/>
    </row>
    <row r="165" spans="23:28" ht="20.25">
      <c r="W165" s="6"/>
      <c r="X165" s="6"/>
      <c r="Y165" s="6"/>
      <c r="Z165" s="6"/>
      <c r="AA165" s="6"/>
      <c r="AB165" s="6"/>
    </row>
    <row r="166" spans="23:28" ht="20.25">
      <c r="W166" s="6"/>
      <c r="X166" s="6"/>
      <c r="Y166" s="6"/>
      <c r="Z166" s="6"/>
      <c r="AA166" s="6"/>
      <c r="AB166" s="6"/>
    </row>
    <row r="167" spans="23:28" ht="20.25">
      <c r="W167" s="6"/>
      <c r="X167" s="6"/>
      <c r="Y167" s="6"/>
      <c r="Z167" s="6"/>
      <c r="AA167" s="6"/>
      <c r="AB167" s="6"/>
    </row>
  </sheetData>
  <printOptions gridLines="1"/>
  <pageMargins left="0.17" right="0.17" top="0.39" bottom="0.37" header="0.24" footer="0.17"/>
  <pageSetup fitToHeight="1" fitToWidth="1" horizontalDpi="600" verticalDpi="600" orientation="landscape" scale="50" r:id="rId1"/>
  <headerFooter alignWithMargins="0">
    <oddHeader>&amp;C&amp;"Arial,Bold"&amp;14NCSX June 2007 ETC 
TABLE III - Fabrication and Assembly</oddHeader>
    <oddFooter xml:space="preserve">&amp;L&amp;F&amp;C&amp;"Arial,Bold"&amp;A   page &amp;P of &amp;N &amp;R &amp;D    &amp;T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workbookViewId="0" topLeftCell="A3">
      <selection activeCell="P28" sqref="P28"/>
    </sheetView>
  </sheetViews>
  <sheetFormatPr defaultColWidth="9.140625" defaultRowHeight="12.75"/>
  <cols>
    <col min="1" max="1" width="4.8515625" style="0" customWidth="1"/>
    <col min="6" max="7" width="11.57421875" style="0" customWidth="1"/>
  </cols>
  <sheetData>
    <row r="1" spans="1:2" s="6" customFormat="1" ht="20.25">
      <c r="A1" s="6" t="s">
        <v>37</v>
      </c>
      <c r="B1" s="74"/>
    </row>
    <row r="2" spans="1:2" s="6" customFormat="1" ht="20.25">
      <c r="A2" s="6" t="s">
        <v>36</v>
      </c>
      <c r="B2" s="74"/>
    </row>
    <row r="3" spans="1:2" s="6" customFormat="1" ht="20.25">
      <c r="A3" s="6" t="s">
        <v>54</v>
      </c>
      <c r="B3" s="74"/>
    </row>
    <row r="4" spans="1:2" s="6" customFormat="1" ht="20.25">
      <c r="A4" s="6" t="s">
        <v>55</v>
      </c>
      <c r="B4" s="74"/>
    </row>
    <row r="5" spans="1:2" s="6" customFormat="1" ht="20.25">
      <c r="A5" s="6" t="s">
        <v>155</v>
      </c>
      <c r="B5" s="74"/>
    </row>
    <row r="6" s="6" customFormat="1" ht="20.25"/>
    <row r="7" spans="1:20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ht="15.75">
      <c r="A8" s="19" t="s">
        <v>9</v>
      </c>
    </row>
    <row r="9" spans="1:20" ht="26.25">
      <c r="A9" s="19"/>
      <c r="D9" s="21" t="s">
        <v>11</v>
      </c>
      <c r="E9" s="21" t="s">
        <v>12</v>
      </c>
      <c r="F9" s="21" t="s">
        <v>13</v>
      </c>
      <c r="G9" s="73" t="s">
        <v>45</v>
      </c>
      <c r="H9" s="22" t="s">
        <v>40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2:8" ht="12.75">
      <c r="B10" s="1" t="s">
        <v>10</v>
      </c>
      <c r="D10" s="46"/>
      <c r="E10" s="46"/>
      <c r="F10" s="46" t="s">
        <v>220</v>
      </c>
      <c r="H10" s="1"/>
    </row>
    <row r="11" spans="2:10" ht="12.75">
      <c r="B11" s="1"/>
      <c r="D11" s="46"/>
      <c r="E11" s="46"/>
      <c r="F11" s="46"/>
      <c r="G11" s="105" t="s">
        <v>221</v>
      </c>
      <c r="H11" s="1"/>
      <c r="J11" t="s">
        <v>222</v>
      </c>
    </row>
    <row r="12" spans="2:10" ht="12.75">
      <c r="B12" s="1" t="s">
        <v>39</v>
      </c>
      <c r="D12" s="5"/>
      <c r="E12" s="46" t="s">
        <v>220</v>
      </c>
      <c r="F12" s="46"/>
      <c r="G12" s="105"/>
      <c r="H12" s="1"/>
      <c r="J12" t="s">
        <v>223</v>
      </c>
    </row>
    <row r="13" spans="2:8" ht="12.75">
      <c r="B13" s="1"/>
      <c r="D13" s="5"/>
      <c r="E13" s="46"/>
      <c r="F13" s="46"/>
      <c r="G13" s="46"/>
      <c r="H13" s="1"/>
    </row>
    <row r="14" spans="4:7" s="1" customFormat="1" ht="12.75">
      <c r="D14" s="46"/>
      <c r="E14" s="46"/>
      <c r="F14" s="46"/>
      <c r="G14" s="46"/>
    </row>
    <row r="15" spans="1:7" s="1" customFormat="1" ht="12.75">
      <c r="A15" s="81" t="s">
        <v>53</v>
      </c>
      <c r="D15" s="46"/>
      <c r="E15" s="46"/>
      <c r="F15" s="46"/>
      <c r="G15" s="46"/>
    </row>
    <row r="17" spans="1:20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7" ht="12.75">
      <c r="A18" s="20" t="s">
        <v>51</v>
      </c>
      <c r="F18" s="2"/>
      <c r="G18" s="2"/>
    </row>
    <row r="19" spans="1:19" s="57" customFormat="1" ht="57.75" customHeight="1">
      <c r="A19" s="168" t="s">
        <v>14</v>
      </c>
      <c r="B19" s="169"/>
      <c r="C19" s="169"/>
      <c r="D19" s="169"/>
      <c r="E19" s="169"/>
      <c r="F19" s="169"/>
      <c r="G19" s="72" t="s">
        <v>46</v>
      </c>
      <c r="H19" s="168" t="s">
        <v>52</v>
      </c>
      <c r="I19" s="169"/>
      <c r="J19" s="169"/>
      <c r="K19" s="169"/>
      <c r="L19" s="169"/>
      <c r="M19" s="169"/>
      <c r="N19" s="168" t="s">
        <v>15</v>
      </c>
      <c r="O19" s="169"/>
      <c r="P19" s="169"/>
      <c r="Q19" s="169"/>
      <c r="R19" s="169"/>
      <c r="S19" s="169"/>
    </row>
    <row r="20" spans="14:19" ht="12.75">
      <c r="N20" s="170" t="s">
        <v>16</v>
      </c>
      <c r="O20" s="171"/>
      <c r="P20" s="171"/>
      <c r="Q20" s="170" t="s">
        <v>17</v>
      </c>
      <c r="R20" s="172"/>
      <c r="S20" s="172"/>
    </row>
    <row r="21" spans="1:18" ht="26.25" customHeight="1">
      <c r="A21">
        <v>1</v>
      </c>
      <c r="B21" t="s">
        <v>225</v>
      </c>
      <c r="E21" s="5"/>
      <c r="F21" s="5"/>
      <c r="G21" s="104">
        <v>0.2</v>
      </c>
      <c r="H21" s="167" t="s">
        <v>226</v>
      </c>
      <c r="I21" s="167"/>
      <c r="J21" s="167"/>
      <c r="K21" s="167"/>
      <c r="L21" s="167"/>
      <c r="M21" s="167"/>
      <c r="O21" t="s">
        <v>229</v>
      </c>
      <c r="R21" t="s">
        <v>228</v>
      </c>
    </row>
    <row r="22" spans="2:9" ht="12.75">
      <c r="B22" t="s">
        <v>230</v>
      </c>
      <c r="E22" s="5"/>
      <c r="F22" s="5"/>
      <c r="G22" s="5"/>
      <c r="H22" s="5"/>
      <c r="I22" s="5"/>
    </row>
    <row r="23" spans="1:15" ht="12.75">
      <c r="A23">
        <v>2</v>
      </c>
      <c r="B23" t="s">
        <v>224</v>
      </c>
      <c r="E23" s="5"/>
      <c r="F23" s="5"/>
      <c r="G23" s="104">
        <v>0.2</v>
      </c>
      <c r="H23" s="70" t="s">
        <v>227</v>
      </c>
      <c r="I23" s="5"/>
      <c r="O23" t="s">
        <v>232</v>
      </c>
    </row>
    <row r="24" spans="2:9" ht="12.75">
      <c r="B24" t="s">
        <v>231</v>
      </c>
      <c r="E24" s="5"/>
      <c r="F24" s="5"/>
      <c r="G24" s="5"/>
      <c r="H24" s="5"/>
      <c r="I24" s="5"/>
    </row>
    <row r="25" spans="5:9" ht="12.75">
      <c r="E25" s="5"/>
      <c r="F25" s="5"/>
      <c r="G25" s="5"/>
      <c r="H25" s="5"/>
      <c r="I25" s="5"/>
    </row>
    <row r="26" spans="5:9" ht="12.75">
      <c r="E26" s="5"/>
      <c r="F26" s="5"/>
      <c r="G26" s="5"/>
      <c r="H26" s="5"/>
      <c r="I26" s="5"/>
    </row>
    <row r="27" spans="5:9" ht="12.75">
      <c r="E27" s="5"/>
      <c r="F27" s="5"/>
      <c r="G27" s="5"/>
      <c r="H27" s="5"/>
      <c r="I27" s="5"/>
    </row>
  </sheetData>
  <mergeCells count="6">
    <mergeCell ref="H21:M21"/>
    <mergeCell ref="A19:F19"/>
    <mergeCell ref="H19:M19"/>
    <mergeCell ref="N19:S19"/>
    <mergeCell ref="N20:P20"/>
    <mergeCell ref="Q20:S20"/>
  </mergeCells>
  <printOptions/>
  <pageMargins left="0.75" right="0.75" top="1.25" bottom="1" header="0.75" footer="0.5"/>
  <pageSetup fitToHeight="1" fitToWidth="1" horizontalDpi="600" verticalDpi="600" orientation="landscape" scale="67" r:id="rId1"/>
  <headerFooter alignWithMargins="0">
    <oddHeader>&amp;C&amp;"Arial,Bold"&amp;14NCSX June 2007 ETC 
TABLE IV - Uncertainty of Estimate and Residual Risk Assessment</oddHeader>
    <oddFooter xml:space="preserve">&amp;L&amp;F&amp;C&amp;A   page &amp;P of &amp;N &amp;R&amp;D    &amp;T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97"/>
  <sheetViews>
    <sheetView tabSelected="1" zoomScale="55" zoomScaleNormal="55" workbookViewId="0" topLeftCell="A110">
      <selection activeCell="A169" sqref="A169:IV169"/>
    </sheetView>
  </sheetViews>
  <sheetFormatPr defaultColWidth="9.140625" defaultRowHeight="12.75"/>
  <cols>
    <col min="1" max="1" width="37.8515625" style="0" customWidth="1"/>
    <col min="2" max="2" width="48.57421875" style="0" customWidth="1"/>
    <col min="3" max="3" width="9.140625" style="0" hidden="1" customWidth="1"/>
    <col min="4" max="5" width="8.00390625" style="0" customWidth="1"/>
    <col min="6" max="6" width="9.140625" style="0" customWidth="1"/>
    <col min="9" max="19" width="8.7109375" style="0" customWidth="1"/>
    <col min="20" max="20" width="9.421875" style="0" customWidth="1"/>
    <col min="21" max="23" width="8.7109375" style="0" customWidth="1"/>
    <col min="24" max="24" width="51.57421875" style="0" customWidth="1"/>
    <col min="25" max="25" width="12.00390625" style="0" hidden="1" customWidth="1"/>
    <col min="26" max="28" width="9.00390625" style="0" customWidth="1"/>
    <col min="29" max="29" width="29.57421875" style="0" customWidth="1"/>
    <col min="30" max="30" width="11.00390625" style="0" bestFit="1" customWidth="1"/>
    <col min="31" max="33" width="11.421875" style="0" bestFit="1" customWidth="1"/>
    <col min="34" max="35" width="10.7109375" style="0" bestFit="1" customWidth="1"/>
    <col min="36" max="38" width="11.140625" style="0" bestFit="1" customWidth="1"/>
    <col min="39" max="39" width="11.57421875" style="0" bestFit="1" customWidth="1"/>
    <col min="40" max="42" width="12.00390625" style="0" bestFit="1" customWidth="1"/>
    <col min="43" max="43" width="11.421875" style="0" bestFit="1" customWidth="1"/>
    <col min="44" max="46" width="11.8515625" style="0" bestFit="1" customWidth="1"/>
    <col min="47" max="48" width="11.28125" style="0" bestFit="1" customWidth="1"/>
    <col min="49" max="51" width="11.7109375" style="0" bestFit="1" customWidth="1"/>
    <col min="52" max="52" width="11.57421875" style="0" bestFit="1" customWidth="1"/>
    <col min="53" max="55" width="12.00390625" style="0" bestFit="1" customWidth="1"/>
    <col min="56" max="56" width="11.421875" style="0" bestFit="1" customWidth="1"/>
    <col min="57" max="60" width="11.8515625" style="0" bestFit="1" customWidth="1"/>
    <col min="61" max="61" width="11.00390625" style="0" bestFit="1" customWidth="1"/>
    <col min="62" max="64" width="11.421875" style="0" bestFit="1" customWidth="1"/>
    <col min="65" max="65" width="11.28125" style="0" bestFit="1" customWidth="1"/>
    <col min="66" max="69" width="11.7109375" style="0" bestFit="1" customWidth="1"/>
    <col min="70" max="73" width="12.140625" style="0" bestFit="1" customWidth="1"/>
  </cols>
  <sheetData>
    <row r="1" spans="1:3" s="6" customFormat="1" ht="20.25">
      <c r="A1" s="6" t="s">
        <v>37</v>
      </c>
      <c r="B1" s="74"/>
      <c r="C1" s="74"/>
    </row>
    <row r="2" spans="1:3" s="6" customFormat="1" ht="20.25">
      <c r="A2" s="6" t="s">
        <v>36</v>
      </c>
      <c r="B2" s="74"/>
      <c r="C2" s="74"/>
    </row>
    <row r="3" spans="1:3" s="6" customFormat="1" ht="20.25">
      <c r="A3" s="6" t="s">
        <v>54</v>
      </c>
      <c r="B3" s="74"/>
      <c r="C3" s="74"/>
    </row>
    <row r="4" spans="1:3" s="6" customFormat="1" ht="20.25">
      <c r="A4" s="6" t="s">
        <v>55</v>
      </c>
      <c r="B4" s="74"/>
      <c r="C4" s="74"/>
    </row>
    <row r="5" spans="1:3" s="6" customFormat="1" ht="20.25">
      <c r="A5" s="6" t="s">
        <v>155</v>
      </c>
      <c r="B5" s="74"/>
      <c r="C5" s="74"/>
    </row>
    <row r="6" spans="2:3" s="6" customFormat="1" ht="20.25">
      <c r="B6" s="74"/>
      <c r="C6" s="74"/>
    </row>
    <row r="7" s="17" customFormat="1" ht="12.75"/>
    <row r="8" s="75" customFormat="1" ht="12.75"/>
    <row r="9" spans="1:256" s="75" customFormat="1" ht="12.75">
      <c r="A9" s="1" t="s">
        <v>134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 s="1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 s="1" t="s">
        <v>134</v>
      </c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 s="1" t="s">
        <v>134</v>
      </c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 s="1" t="s">
        <v>134</v>
      </c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 s="1" t="s">
        <v>134</v>
      </c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 s="1" t="s">
        <v>134</v>
      </c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 s="1" t="s">
        <v>134</v>
      </c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 s="1" t="s">
        <v>134</v>
      </c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 s="1" t="s">
        <v>134</v>
      </c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 s="1" t="s">
        <v>134</v>
      </c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 s="1" t="s">
        <v>134</v>
      </c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 s="1" t="s">
        <v>134</v>
      </c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 s="1" t="s">
        <v>134</v>
      </c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75" customFormat="1" ht="12.75">
      <c r="A10" t="s">
        <v>135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 t="s">
        <v>135</v>
      </c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 t="s">
        <v>135</v>
      </c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 t="s">
        <v>135</v>
      </c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 t="s">
        <v>135</v>
      </c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 t="s">
        <v>135</v>
      </c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 t="s">
        <v>135</v>
      </c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 t="s">
        <v>135</v>
      </c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 t="s">
        <v>135</v>
      </c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 t="s">
        <v>135</v>
      </c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 t="s">
        <v>135</v>
      </c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 t="s">
        <v>135</v>
      </c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 t="s">
        <v>135</v>
      </c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2" spans="1:18" ht="18.75" thickBot="1">
      <c r="A12" s="85" t="s">
        <v>169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96"/>
    </row>
    <row r="13" ht="12.75">
      <c r="A13" s="1"/>
    </row>
    <row r="14" spans="1:71" ht="12.75">
      <c r="A14" s="63"/>
      <c r="B14" s="63"/>
      <c r="C14" s="63"/>
      <c r="D14" s="63"/>
      <c r="E14" s="63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</row>
    <row r="15" spans="1:29" ht="78">
      <c r="A15" s="2" t="s">
        <v>257</v>
      </c>
      <c r="B15" s="63"/>
      <c r="C15" s="63"/>
      <c r="D15" s="63"/>
      <c r="E15" s="63"/>
      <c r="G15" s="93" t="s">
        <v>139</v>
      </c>
      <c r="H15" s="93" t="s">
        <v>165</v>
      </c>
      <c r="I15" s="93" t="s">
        <v>141</v>
      </c>
      <c r="J15" s="93" t="s">
        <v>143</v>
      </c>
      <c r="K15" s="93" t="s">
        <v>144</v>
      </c>
      <c r="L15" s="93" t="s">
        <v>145</v>
      </c>
      <c r="M15" s="93" t="s">
        <v>146</v>
      </c>
      <c r="N15" s="93" t="s">
        <v>147</v>
      </c>
      <c r="O15" s="93" t="s">
        <v>148</v>
      </c>
      <c r="P15" s="93" t="s">
        <v>150</v>
      </c>
      <c r="Q15" s="93" t="s">
        <v>151</v>
      </c>
      <c r="R15" s="93" t="s">
        <v>164</v>
      </c>
      <c r="S15" s="93" t="s">
        <v>157</v>
      </c>
      <c r="T15" s="93" t="s">
        <v>158</v>
      </c>
      <c r="U15" s="93" t="s">
        <v>161</v>
      </c>
      <c r="V15" s="93" t="s">
        <v>156</v>
      </c>
      <c r="W15" s="93" t="s">
        <v>172</v>
      </c>
      <c r="X15" s="1" t="s">
        <v>177</v>
      </c>
      <c r="Y15" s="1"/>
      <c r="Z15" s="93" t="s">
        <v>173</v>
      </c>
      <c r="AA15" s="93" t="s">
        <v>174</v>
      </c>
      <c r="AB15" s="93" t="s">
        <v>179</v>
      </c>
      <c r="AC15" s="1" t="s">
        <v>176</v>
      </c>
    </row>
    <row r="16" spans="1:28" ht="12.75">
      <c r="A16" s="121"/>
      <c r="B16" s="95" t="s">
        <v>218</v>
      </c>
      <c r="C16" s="63"/>
      <c r="F16" s="46" t="s">
        <v>136</v>
      </c>
      <c r="G16" s="88">
        <v>40</v>
      </c>
      <c r="H16" s="88">
        <v>80</v>
      </c>
      <c r="I16" s="88">
        <v>100</v>
      </c>
      <c r="J16" s="88">
        <v>60</v>
      </c>
      <c r="K16" s="88">
        <v>40</v>
      </c>
      <c r="L16" s="88">
        <v>0</v>
      </c>
      <c r="M16" s="88">
        <v>0</v>
      </c>
      <c r="N16" s="88">
        <v>20</v>
      </c>
      <c r="O16" s="88">
        <v>240</v>
      </c>
      <c r="P16" s="88">
        <v>40</v>
      </c>
      <c r="Q16" s="88">
        <v>160</v>
      </c>
      <c r="R16" s="88">
        <v>40</v>
      </c>
      <c r="S16" s="88">
        <v>40</v>
      </c>
      <c r="T16" s="88">
        <v>80</v>
      </c>
      <c r="U16" s="88">
        <v>40</v>
      </c>
      <c r="V16" s="88">
        <v>16</v>
      </c>
      <c r="W16" s="88">
        <v>1</v>
      </c>
      <c r="Z16" s="88"/>
      <c r="AA16" s="88">
        <v>8</v>
      </c>
      <c r="AB16" s="88"/>
    </row>
    <row r="17" spans="1:27" s="63" customFormat="1" ht="12.75">
      <c r="A17" s="122"/>
      <c r="B17" s="95" t="s">
        <v>219</v>
      </c>
      <c r="F17" s="2" t="s">
        <v>137</v>
      </c>
      <c r="G17" s="84" t="s">
        <v>140</v>
      </c>
      <c r="H17" s="84" t="s">
        <v>140</v>
      </c>
      <c r="I17" s="84" t="s">
        <v>142</v>
      </c>
      <c r="J17" s="84" t="s">
        <v>142</v>
      </c>
      <c r="K17" s="84" t="s">
        <v>142</v>
      </c>
      <c r="L17" s="84" t="s">
        <v>142</v>
      </c>
      <c r="M17" s="84" t="s">
        <v>142</v>
      </c>
      <c r="N17" s="84" t="s">
        <v>142</v>
      </c>
      <c r="O17" s="84" t="s">
        <v>149</v>
      </c>
      <c r="P17" s="84" t="s">
        <v>149</v>
      </c>
      <c r="Q17" s="84" t="s">
        <v>149</v>
      </c>
      <c r="R17" s="84" t="s">
        <v>163</v>
      </c>
      <c r="S17" s="84" t="s">
        <v>152</v>
      </c>
      <c r="T17" s="84" t="s">
        <v>159</v>
      </c>
      <c r="U17" s="84" t="s">
        <v>153</v>
      </c>
      <c r="V17" s="84" t="s">
        <v>154</v>
      </c>
      <c r="W17" s="84" t="s">
        <v>138</v>
      </c>
      <c r="AA17" s="63" t="s">
        <v>175</v>
      </c>
    </row>
    <row r="18" spans="1:5" ht="38.25">
      <c r="A18" s="63"/>
      <c r="B18" s="63"/>
      <c r="C18" s="63"/>
      <c r="D18" s="95" t="s">
        <v>170</v>
      </c>
      <c r="E18" s="95" t="s">
        <v>171</v>
      </c>
    </row>
    <row r="19" spans="1:5" ht="12.75">
      <c r="A19" s="117" t="s">
        <v>256</v>
      </c>
      <c r="B19" s="63"/>
      <c r="C19" s="63"/>
      <c r="D19" s="95"/>
      <c r="E19" s="95"/>
    </row>
    <row r="20" spans="1:25" ht="12.75">
      <c r="A20" s="4" t="s">
        <v>117</v>
      </c>
      <c r="B20" s="4" t="s">
        <v>166</v>
      </c>
      <c r="C20" s="4" t="e">
        <f>#REF!+#REF!</f>
        <v>#REF!</v>
      </c>
      <c r="D20" s="116">
        <f>(G20*G$16+H20*H$16+I20*I$16+J20*J$16+K20*K$16+L20*L$16+M20*M$16+N20*N$16+O20*O$16+P20*P$16+Q20*Q$16+R20*R$16+S20*S$16+T20*T$16+U20*U$16+V20*V$16+W20*W$16)</f>
        <v>60</v>
      </c>
      <c r="E20" s="120">
        <f>Z20*AA20*AA$16+AB20</f>
        <v>0</v>
      </c>
      <c r="J20">
        <v>1</v>
      </c>
      <c r="Y20" t="e">
        <f>#REF!+#REF!</f>
        <v>#REF!</v>
      </c>
    </row>
    <row r="21" spans="1:25" ht="12.75">
      <c r="A21" s="4" t="s">
        <v>116</v>
      </c>
      <c r="B21" s="4" t="s">
        <v>87</v>
      </c>
      <c r="C21" s="4" t="e">
        <f>#REF!+#REF!</f>
        <v>#REF!</v>
      </c>
      <c r="D21" s="116">
        <f>(G21*G$16+H21*H$16+I21*I$16+J21*J$16+K21*K$16+L21*L$16+M21*M$16+N21*N$16+O21*O$16+P21*P$16+Q21*Q$16+R21*R$16+S21*S$16+T21*T$16+U21*U$16+V21*V$16+W21*W$16)</f>
        <v>40</v>
      </c>
      <c r="E21" s="120">
        <f>Z21*AA21*AA$16+AB21</f>
        <v>0</v>
      </c>
      <c r="U21">
        <v>1</v>
      </c>
      <c r="Y21" t="e">
        <f>#REF!+#REF!</f>
        <v>#REF!</v>
      </c>
    </row>
    <row r="22" spans="1:10" ht="12.75">
      <c r="A22" s="4"/>
      <c r="B22" s="83" t="s">
        <v>249</v>
      </c>
      <c r="C22" s="4"/>
      <c r="D22" s="116">
        <f>(G22*G$16+H22*H$16+I22*I$16+J22*J$16+K22*K$16+L22*L$16+M22*M$16+N22*N$16+O22*O$16+P22*P$16+Q22*Q$16+R22*R$16+S22*S$16+T22*T$16+U22*U$16+V22*V$16+W22*W$16)</f>
        <v>60</v>
      </c>
      <c r="E22" s="120">
        <f>Z22*AA22*AA$16+AB22</f>
        <v>0</v>
      </c>
      <c r="J22">
        <v>1</v>
      </c>
    </row>
    <row r="23" spans="1:5" ht="12.75">
      <c r="A23" s="4"/>
      <c r="B23" s="4"/>
      <c r="C23" s="4"/>
      <c r="D23" s="89"/>
      <c r="E23" s="89"/>
    </row>
    <row r="24" spans="1:5" ht="12.75">
      <c r="A24" s="123" t="s">
        <v>126</v>
      </c>
      <c r="B24" s="4"/>
      <c r="C24" s="4"/>
      <c r="D24" s="89"/>
      <c r="E24" s="89"/>
    </row>
    <row r="25" spans="1:5" ht="12.75">
      <c r="A25" s="119" t="s">
        <v>92</v>
      </c>
      <c r="B25" s="113"/>
      <c r="C25" s="4"/>
      <c r="D25" s="63"/>
      <c r="E25" s="63"/>
    </row>
    <row r="26" spans="1:27" ht="12.75">
      <c r="A26" s="4" t="s">
        <v>93</v>
      </c>
      <c r="B26" s="4" t="s">
        <v>64</v>
      </c>
      <c r="C26" s="4" t="e">
        <f>#REF!+#REF!</f>
        <v>#REF!</v>
      </c>
      <c r="D26" s="120">
        <f>(G26*G$16+H26*H$16+I26*I$16+J26*J$16+K26*K$16+L26*L$16+M26*M$16+N26*N$16+O26*O$16+P26*P$16+Q26*Q$16+R26*R$16+S26*S$16+T26*T$16+U26*U$16+V26*V$16+W26*W$16)</f>
        <v>8</v>
      </c>
      <c r="E26" s="120">
        <f>Z26*AA26*AA$16+AB26</f>
        <v>48</v>
      </c>
      <c r="W26">
        <v>8</v>
      </c>
      <c r="X26" t="s">
        <v>190</v>
      </c>
      <c r="Y26" t="e">
        <f>#REF!+#REF!</f>
        <v>#REF!</v>
      </c>
      <c r="Z26">
        <v>2</v>
      </c>
      <c r="AA26">
        <v>3</v>
      </c>
    </row>
    <row r="27" spans="1:27" ht="12.75">
      <c r="A27" s="4" t="s">
        <v>94</v>
      </c>
      <c r="B27" s="4" t="s">
        <v>65</v>
      </c>
      <c r="C27" s="4" t="e">
        <f>#REF!+#REF!</f>
        <v>#REF!</v>
      </c>
      <c r="D27" s="120">
        <f aca="true" t="shared" si="0" ref="D27:D33">(G27*G$16+H27*H$16+I27*I$16+J27*J$16+K27*K$16+L27*L$16+M27*M$16+N27*N$16+O27*O$16+P27*P$16+Q27*Q$16+R27*R$16+S27*S$16+T27*T$16+U27*U$16+V27*V$16+W27*W$16)</f>
        <v>8</v>
      </c>
      <c r="E27" s="120">
        <f aca="true" t="shared" si="1" ref="E27:E33">Z27*AA27*AA$16+AB27</f>
        <v>16</v>
      </c>
      <c r="W27">
        <v>8</v>
      </c>
      <c r="X27" t="s">
        <v>190</v>
      </c>
      <c r="Y27" t="e">
        <f>#REF!+#REF!</f>
        <v>#REF!</v>
      </c>
      <c r="Z27">
        <v>2</v>
      </c>
      <c r="AA27">
        <v>1</v>
      </c>
    </row>
    <row r="28" spans="1:27" ht="12.75">
      <c r="A28" s="4" t="s">
        <v>95</v>
      </c>
      <c r="B28" s="4" t="s">
        <v>66</v>
      </c>
      <c r="C28" s="4" t="e">
        <f>#REF!+#REF!</f>
        <v>#REF!</v>
      </c>
      <c r="D28" s="120">
        <f t="shared" si="0"/>
        <v>24</v>
      </c>
      <c r="E28" s="120">
        <f t="shared" si="1"/>
        <v>24</v>
      </c>
      <c r="W28">
        <v>24</v>
      </c>
      <c r="X28" t="s">
        <v>190</v>
      </c>
      <c r="Y28" t="e">
        <f>#REF!+#REF!</f>
        <v>#REF!</v>
      </c>
      <c r="Z28">
        <v>1</v>
      </c>
      <c r="AA28">
        <v>3</v>
      </c>
    </row>
    <row r="29" spans="1:27" ht="12.75">
      <c r="A29" s="4" t="s">
        <v>96</v>
      </c>
      <c r="B29" s="4" t="s">
        <v>67</v>
      </c>
      <c r="C29" s="4" t="e">
        <f>#REF!+#REF!</f>
        <v>#REF!</v>
      </c>
      <c r="D29" s="120">
        <f t="shared" si="0"/>
        <v>24</v>
      </c>
      <c r="E29" s="120">
        <f t="shared" si="1"/>
        <v>24</v>
      </c>
      <c r="W29">
        <v>24</v>
      </c>
      <c r="X29" t="s">
        <v>190</v>
      </c>
      <c r="Y29" t="e">
        <f>#REF!+#REF!</f>
        <v>#REF!</v>
      </c>
      <c r="Z29">
        <v>1</v>
      </c>
      <c r="AA29">
        <v>3</v>
      </c>
    </row>
    <row r="30" spans="1:27" ht="12.75">
      <c r="A30" s="4" t="s">
        <v>97</v>
      </c>
      <c r="B30" s="4" t="s">
        <v>68</v>
      </c>
      <c r="C30" s="4" t="e">
        <f>#REF!+#REF!</f>
        <v>#REF!</v>
      </c>
      <c r="D30" s="120">
        <f t="shared" si="0"/>
        <v>24</v>
      </c>
      <c r="E30" s="120">
        <f t="shared" si="1"/>
        <v>24</v>
      </c>
      <c r="F30" s="45"/>
      <c r="G30" s="90"/>
      <c r="H30" s="90"/>
      <c r="I30" s="91"/>
      <c r="J30" s="90"/>
      <c r="K30" s="91"/>
      <c r="L30" s="90"/>
      <c r="M30" s="91"/>
      <c r="N30" s="90"/>
      <c r="O30" s="91"/>
      <c r="P30" s="90"/>
      <c r="Q30" s="91"/>
      <c r="R30" s="91"/>
      <c r="W30">
        <v>24</v>
      </c>
      <c r="X30" t="s">
        <v>190</v>
      </c>
      <c r="Y30" t="e">
        <f>#REF!+#REF!</f>
        <v>#REF!</v>
      </c>
      <c r="Z30">
        <v>1</v>
      </c>
      <c r="AA30">
        <v>3</v>
      </c>
    </row>
    <row r="31" spans="1:27" ht="12.75">
      <c r="A31" s="4" t="s">
        <v>98</v>
      </c>
      <c r="B31" s="4" t="s">
        <v>69</v>
      </c>
      <c r="C31" s="4" t="e">
        <f>#REF!+#REF!</f>
        <v>#REF!</v>
      </c>
      <c r="D31" s="120">
        <f t="shared" si="0"/>
        <v>24</v>
      </c>
      <c r="E31" s="120">
        <f t="shared" si="1"/>
        <v>24</v>
      </c>
      <c r="F31" s="45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W31">
        <v>24</v>
      </c>
      <c r="X31" t="s">
        <v>190</v>
      </c>
      <c r="Y31" t="e">
        <f>#REF!+#REF!</f>
        <v>#REF!</v>
      </c>
      <c r="Z31">
        <v>1</v>
      </c>
      <c r="AA31">
        <v>3</v>
      </c>
    </row>
    <row r="32" spans="1:27" ht="12.75">
      <c r="A32" s="4" t="s">
        <v>99</v>
      </c>
      <c r="B32" s="4" t="s">
        <v>70</v>
      </c>
      <c r="C32" s="4" t="e">
        <f>#REF!+#REF!</f>
        <v>#REF!</v>
      </c>
      <c r="D32" s="120">
        <f t="shared" si="0"/>
        <v>160</v>
      </c>
      <c r="E32" s="120">
        <f t="shared" si="1"/>
        <v>160</v>
      </c>
      <c r="F32" s="45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W32">
        <v>160</v>
      </c>
      <c r="X32" t="s">
        <v>190</v>
      </c>
      <c r="Y32" t="e">
        <f>#REF!+#REF!</f>
        <v>#REF!</v>
      </c>
      <c r="Z32">
        <v>1</v>
      </c>
      <c r="AA32">
        <v>20</v>
      </c>
    </row>
    <row r="33" spans="1:25" ht="12.75">
      <c r="A33" s="4" t="s">
        <v>100</v>
      </c>
      <c r="B33" s="4" t="s">
        <v>71</v>
      </c>
      <c r="C33" s="4" t="e">
        <f>#REF!+#REF!</f>
        <v>#REF!</v>
      </c>
      <c r="D33" s="120">
        <f t="shared" si="0"/>
        <v>40</v>
      </c>
      <c r="E33" s="120">
        <f t="shared" si="1"/>
        <v>0</v>
      </c>
      <c r="F33" s="45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>
        <v>1</v>
      </c>
      <c r="Y33" t="e">
        <f>#REF!+#REF!</f>
        <v>#REF!</v>
      </c>
    </row>
    <row r="34" spans="1:21" ht="12.75">
      <c r="A34" s="4"/>
      <c r="B34" s="4"/>
      <c r="C34" s="4"/>
      <c r="D34" s="89"/>
      <c r="E34" s="89"/>
      <c r="F34" s="45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</row>
    <row r="35" spans="1:25" ht="12.75">
      <c r="A35" s="113" t="s">
        <v>57</v>
      </c>
      <c r="B35" s="113"/>
      <c r="C35" s="4"/>
      <c r="D35" s="89"/>
      <c r="E35" s="89"/>
      <c r="F35" s="45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Y35" t="e">
        <f>#REF!+#REF!</f>
        <v>#REF!</v>
      </c>
    </row>
    <row r="36" spans="1:25" ht="12.75">
      <c r="A36" s="4" t="s">
        <v>59</v>
      </c>
      <c r="B36" s="4" t="s">
        <v>123</v>
      </c>
      <c r="C36" s="4" t="e">
        <f>#REF!+#REF!</f>
        <v>#REF!</v>
      </c>
      <c r="D36" s="116">
        <f>(G36*G$16+H36*H$16+I36*I$16+J36*J$16+K36*K$16+L36*L$16+M36*M$16+N36*N$16+O36*O$16+P36*P$16+Q36*Q$16+R36*R$16+S36*S$16+T36*T$16+U36*U$16+V36*V$16+W36*W$16)</f>
        <v>40</v>
      </c>
      <c r="E36" s="120">
        <f>Z36*AA36*AA$16+AB36</f>
        <v>0</v>
      </c>
      <c r="F36" s="45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>
        <v>1</v>
      </c>
      <c r="T36" s="91"/>
      <c r="U36" s="91"/>
      <c r="Y36" t="e">
        <f>#REF!+#REF!</f>
        <v>#REF!</v>
      </c>
    </row>
    <row r="37" spans="1:27" ht="12.75">
      <c r="A37" s="4" t="s">
        <v>91</v>
      </c>
      <c r="B37" s="4" t="s">
        <v>72</v>
      </c>
      <c r="C37" s="4" t="e">
        <f>#REF!+#REF!</f>
        <v>#REF!</v>
      </c>
      <c r="D37" s="116">
        <f>(G37*G$16+H37*H$16+I37*I$16+J37*J$16+K37*K$16+L37*L$16+M37*M$16+N37*N$16+O37*O$16+P37*P$16+Q37*Q$16+R37*R$16+S37*S$16+T37*T$16+U37*U$16+V37*V$16+W37*W$16)</f>
        <v>320</v>
      </c>
      <c r="E37" s="120">
        <f>Z37*AA37*AA$16+AB37</f>
        <v>100</v>
      </c>
      <c r="F37" s="45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W37">
        <v>320</v>
      </c>
      <c r="X37" t="s">
        <v>248</v>
      </c>
      <c r="Y37" t="e">
        <f>#REF!+#REF!</f>
        <v>#REF!</v>
      </c>
      <c r="Z37">
        <v>2.5</v>
      </c>
      <c r="AA37">
        <v>5</v>
      </c>
    </row>
    <row r="38" spans="1:25" ht="12.75">
      <c r="A38" s="4" t="s">
        <v>101</v>
      </c>
      <c r="B38" s="4" t="s">
        <v>73</v>
      </c>
      <c r="C38" s="4" t="e">
        <f>#REF!+#REF!</f>
        <v>#REF!</v>
      </c>
      <c r="D38" s="116">
        <f>(G38*G$16+H38*H$16+I38*I$16+J38*J$16+K38*K$16+L38*L$16+M38*M$16+N38*N$16+O38*O$16+P38*P$16+Q38*Q$16+R38*R$16+S38*S$16+T38*T$16+U38*U$16+V38*V$16+W38*W$16)</f>
        <v>80</v>
      </c>
      <c r="E38" s="120">
        <f>Z38*AA38*AA$16+AB38</f>
        <v>0</v>
      </c>
      <c r="F38" s="45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>
        <v>1</v>
      </c>
      <c r="U38" s="91"/>
      <c r="Y38" t="e">
        <f>#REF!+#REF!</f>
        <v>#REF!</v>
      </c>
    </row>
    <row r="39" spans="1:21" ht="12.75">
      <c r="A39" s="4"/>
      <c r="B39" s="4"/>
      <c r="C39" s="4"/>
      <c r="D39" s="89"/>
      <c r="E39" s="89"/>
      <c r="F39" s="45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</row>
    <row r="40" spans="1:21" ht="12.75">
      <c r="A40" s="20" t="s">
        <v>258</v>
      </c>
      <c r="B40" s="4"/>
      <c r="C40" s="4"/>
      <c r="D40" s="89"/>
      <c r="E40" s="89"/>
      <c r="F40" s="45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</row>
    <row r="41" spans="1:25" ht="12.75">
      <c r="A41" s="4" t="s">
        <v>103</v>
      </c>
      <c r="B41" s="4" t="s">
        <v>75</v>
      </c>
      <c r="C41" s="4" t="e">
        <f>#REF!+#REF!</f>
        <v>#REF!</v>
      </c>
      <c r="D41" s="116">
        <f>(G41*G$16+H41*H$16+I41*I$16+J41*J$16+K41*K$16+L41*L$16+M41*M$16+N41*N$16+O41*O$16+P41*P$16+Q41*Q$16+R41*R$16+S41*S$16+T41*T$16+U41*U$16+V41*V$16+W41*W$16)</f>
        <v>520</v>
      </c>
      <c r="E41" s="120">
        <f>Z41*AA41*AA$16+AB41</f>
        <v>0</v>
      </c>
      <c r="F41" s="87"/>
      <c r="G41" s="91"/>
      <c r="H41" s="91"/>
      <c r="I41" s="91"/>
      <c r="J41" s="91"/>
      <c r="K41" s="91"/>
      <c r="L41" s="91"/>
      <c r="M41" s="91"/>
      <c r="N41" s="91"/>
      <c r="O41" s="91">
        <v>2</v>
      </c>
      <c r="P41" s="91"/>
      <c r="Q41" s="91"/>
      <c r="R41" s="91"/>
      <c r="S41" s="91"/>
      <c r="T41" s="91"/>
      <c r="U41" s="91">
        <v>1</v>
      </c>
      <c r="Y41" t="e">
        <f>#REF!+#REF!</f>
        <v>#REF!</v>
      </c>
    </row>
    <row r="42" spans="1:25" ht="12.75">
      <c r="A42" s="4" t="s">
        <v>104</v>
      </c>
      <c r="B42" s="4" t="s">
        <v>76</v>
      </c>
      <c r="C42" s="4" t="e">
        <f>#REF!+#REF!</f>
        <v>#REF!</v>
      </c>
      <c r="D42" s="116">
        <f>(G42*G$16+H42*H$16+I42*I$16+J42*J$16+K42*K$16+L42*L$16+M42*M$16+N42*N$16+O42*O$16+P42*P$16+Q42*Q$16+R42*R$16+S42*S$16+T42*T$16+U42*U$16+V42*V$16+W42*W$16)</f>
        <v>80</v>
      </c>
      <c r="E42" s="120">
        <f>Z42*AA42*AA$16+AB42</f>
        <v>0</v>
      </c>
      <c r="G42" s="91"/>
      <c r="H42" s="91">
        <v>1</v>
      </c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Y42" t="e">
        <f>#REF!+#REF!</f>
        <v>#REF!</v>
      </c>
    </row>
    <row r="43" spans="1:25" ht="12.75">
      <c r="A43" s="4" t="s">
        <v>105</v>
      </c>
      <c r="B43" s="4" t="s">
        <v>77</v>
      </c>
      <c r="C43" s="4" t="e">
        <f>#REF!+#REF!</f>
        <v>#REF!</v>
      </c>
      <c r="D43" s="116">
        <f>(G43*G$16+H43*H$16+I43*I$16+J43*J$16+K43*K$16+L43*L$16+M43*M$16+N43*N$16+O43*O$16+P43*P$16+Q43*Q$16+R43*R$16+S43*S$16+T43*T$16+U43*U$16+V43*V$16+W43*W$16)</f>
        <v>240</v>
      </c>
      <c r="E43" s="120">
        <f>Z43*AA43*AA$16+AB43</f>
        <v>0</v>
      </c>
      <c r="G43" s="91"/>
      <c r="H43" s="91"/>
      <c r="I43" s="91"/>
      <c r="J43" s="91"/>
      <c r="K43" s="91"/>
      <c r="L43" s="91"/>
      <c r="M43" s="91"/>
      <c r="N43" s="91"/>
      <c r="O43" s="91">
        <v>1</v>
      </c>
      <c r="P43" s="91"/>
      <c r="Q43" s="91"/>
      <c r="R43" s="91"/>
      <c r="S43" s="91"/>
      <c r="T43" s="91"/>
      <c r="U43" s="91"/>
      <c r="Y43" t="e">
        <f>#REF!+#REF!</f>
        <v>#REF!</v>
      </c>
    </row>
    <row r="44" spans="1:25" ht="12.75">
      <c r="A44" s="4" t="s">
        <v>106</v>
      </c>
      <c r="B44" s="4" t="s">
        <v>78</v>
      </c>
      <c r="C44" s="4" t="e">
        <f>#REF!+#REF!</f>
        <v>#REF!</v>
      </c>
      <c r="D44" s="116">
        <f>(G44*G$16+H44*H$16+I44*I$16+J44*J$16+K44*K$16+L44*L$16+M44*M$16+N44*N$16+O44*O$16+P44*P$16+Q44*Q$16+R44*R$16+S44*S$16+T44*T$16+U44*U$16+V44*V$16+W44*W$16)</f>
        <v>40</v>
      </c>
      <c r="E44" s="120">
        <f>Z44*AA44*AA$16+AB44</f>
        <v>0</v>
      </c>
      <c r="F44" s="45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>
        <v>1</v>
      </c>
      <c r="Y44" t="e">
        <f>#REF!+#REF!</f>
        <v>#REF!</v>
      </c>
    </row>
    <row r="45" spans="1:21" ht="12.75">
      <c r="A45" s="4"/>
      <c r="B45" s="107"/>
      <c r="C45" s="4"/>
      <c r="D45" s="89"/>
      <c r="E45" s="89"/>
      <c r="F45" s="45"/>
      <c r="S45" s="91"/>
      <c r="T45" s="91"/>
      <c r="U45" s="91"/>
    </row>
    <row r="46" ht="12.75">
      <c r="A46" s="20" t="s">
        <v>244</v>
      </c>
    </row>
    <row r="47" spans="1:10" ht="12.75">
      <c r="A47" s="4"/>
      <c r="B47" s="108" t="s">
        <v>242</v>
      </c>
      <c r="D47" s="108">
        <f>(G47*G$16+H47*H$16+I47*I$16+J47*J$16+K47*K$16+L47*L$16+M47*M$16+N47*N$16+O47*O$16+P47*P$16+Q47*Q$16+R47*R$16+S47*S$16+T47*T$16+U47*U$16+V47*V$16+W47*W$16)</f>
        <v>300</v>
      </c>
      <c r="E47" s="111"/>
      <c r="G47">
        <v>3</v>
      </c>
      <c r="J47">
        <v>3</v>
      </c>
    </row>
    <row r="48" spans="1:25" ht="12.75">
      <c r="A48" s="4" t="s">
        <v>120</v>
      </c>
      <c r="B48" s="4" t="s">
        <v>90</v>
      </c>
      <c r="C48" s="4" t="e">
        <f>#REF!+#REF!</f>
        <v>#REF!</v>
      </c>
      <c r="D48" s="116">
        <f>(G48*G$16+H48*H$16+I48*I$16+J48*J$16+K48*K$16+L48*L$16+M48*M$16+N48*N$16+O48*O$16+P48*P$16+Q48*Q$16+R48*R$16+S48*S$16+T48*T$16+U48*U$16+V48*V$16+W48*W$16)</f>
        <v>240</v>
      </c>
      <c r="E48" s="120">
        <f>Z48*AA48*AA$16+AB48</f>
        <v>0</v>
      </c>
      <c r="J48">
        <v>4</v>
      </c>
      <c r="Y48" t="e">
        <f>#REF!+#REF!</f>
        <v>#REF!</v>
      </c>
    </row>
    <row r="49" spans="1:24" ht="12.75">
      <c r="A49" s="4"/>
      <c r="B49" s="115" t="s">
        <v>255</v>
      </c>
      <c r="C49" s="4"/>
      <c r="D49" s="116">
        <v>24</v>
      </c>
      <c r="E49" s="120"/>
      <c r="X49" s="81" t="s">
        <v>262</v>
      </c>
    </row>
    <row r="50" spans="1:25" ht="12.75">
      <c r="A50" s="4" t="s">
        <v>121</v>
      </c>
      <c r="B50" s="56" t="s">
        <v>132</v>
      </c>
      <c r="C50" s="4" t="e">
        <f>#REF!+#REF!</f>
        <v>#REF!</v>
      </c>
      <c r="D50" s="116">
        <f>(G50*G$16+H50*H$16+I50*I$16+J50*J$16+K50*K$16+L50*L$16+M50*M$16+N50*N$16+O50*O$16+P50*P$16+Q50*Q$16+R50*R$16+S50*S$16+T50*T$16+U50*U$16+V50*V$16+W50*W$16)</f>
        <v>40</v>
      </c>
      <c r="E50" s="120">
        <f>Z50*AA50*AA$16+AB50</f>
        <v>0</v>
      </c>
      <c r="U50">
        <v>1</v>
      </c>
      <c r="Y50" t="e">
        <f>#REF!+#REF!</f>
        <v>#REF!</v>
      </c>
    </row>
    <row r="51" spans="1:5" ht="12.75">
      <c r="A51" s="4"/>
      <c r="B51" s="4"/>
      <c r="C51" s="4"/>
      <c r="D51" s="89"/>
      <c r="E51" s="89"/>
    </row>
    <row r="52" spans="1:5" ht="12.75">
      <c r="A52" s="20" t="s">
        <v>245</v>
      </c>
      <c r="B52" s="4"/>
      <c r="C52" s="4"/>
      <c r="D52" s="89"/>
      <c r="E52" s="89"/>
    </row>
    <row r="53" spans="1:25" ht="12.75">
      <c r="A53" s="4" t="s">
        <v>63</v>
      </c>
      <c r="B53" s="4" t="s">
        <v>122</v>
      </c>
      <c r="C53" s="4" t="e">
        <f>#REF!+#REF!</f>
        <v>#REF!</v>
      </c>
      <c r="D53" s="116">
        <f aca="true" t="shared" si="2" ref="D53:D58">(G53*G$16+H53*H$16+I53*I$16+J53*J$16+K53*K$16+L53*L$16+M53*M$16+N53*N$16+O53*O$16+P53*P$16+Q53*Q$16+R53*R$16+S53*S$16+T53*T$16+U53*U$16+V53*V$16+W53*W$16)</f>
        <v>680</v>
      </c>
      <c r="E53" s="120">
        <f aca="true" t="shared" si="3" ref="E53:E58">Z53*AA53*AA$16+AB53</f>
        <v>0</v>
      </c>
      <c r="F53" s="92"/>
      <c r="G53" s="91">
        <v>5</v>
      </c>
      <c r="H53" s="91">
        <v>3</v>
      </c>
      <c r="I53" s="91"/>
      <c r="J53" s="91">
        <v>2</v>
      </c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>
        <v>3</v>
      </c>
      <c r="Y53" t="e">
        <f>#REF!+#REF!</f>
        <v>#REF!</v>
      </c>
    </row>
    <row r="54" spans="1:25" ht="12.75">
      <c r="A54" s="4" t="s">
        <v>102</v>
      </c>
      <c r="B54" s="4" t="s">
        <v>74</v>
      </c>
      <c r="C54" s="4" t="e">
        <f>#REF!+#REF!</f>
        <v>#REF!</v>
      </c>
      <c r="D54" s="116">
        <f t="shared" si="2"/>
        <v>80</v>
      </c>
      <c r="E54" s="120">
        <f t="shared" si="3"/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>
        <v>2</v>
      </c>
      <c r="Y54" t="e">
        <f>#REF!+#REF!</f>
        <v>#REF!</v>
      </c>
    </row>
    <row r="55" spans="2:10" ht="12.75">
      <c r="B55" s="109" t="s">
        <v>243</v>
      </c>
      <c r="D55" s="108">
        <f t="shared" si="2"/>
        <v>140</v>
      </c>
      <c r="E55" s="120">
        <f t="shared" si="3"/>
        <v>0</v>
      </c>
      <c r="H55">
        <v>1</v>
      </c>
      <c r="J55">
        <v>1</v>
      </c>
    </row>
    <row r="56" spans="2:10" ht="12.75">
      <c r="B56" s="109" t="s">
        <v>238</v>
      </c>
      <c r="D56" s="108">
        <f t="shared" si="2"/>
        <v>200</v>
      </c>
      <c r="E56" s="120">
        <f t="shared" si="3"/>
        <v>0</v>
      </c>
      <c r="G56">
        <v>2</v>
      </c>
      <c r="J56">
        <v>2</v>
      </c>
    </row>
    <row r="57" spans="1:25" ht="12.75">
      <c r="A57" s="4"/>
      <c r="B57" t="s">
        <v>162</v>
      </c>
      <c r="C57" s="4" t="e">
        <f>#REF!+#REF!</f>
        <v>#REF!</v>
      </c>
      <c r="D57" s="116">
        <f t="shared" si="2"/>
        <v>360</v>
      </c>
      <c r="E57" s="120">
        <f t="shared" si="3"/>
        <v>0</v>
      </c>
      <c r="F57" s="45"/>
      <c r="H57">
        <v>1</v>
      </c>
      <c r="I57">
        <v>1</v>
      </c>
      <c r="J57">
        <v>3</v>
      </c>
      <c r="S57" s="91"/>
      <c r="T57" s="91"/>
      <c r="U57" s="91"/>
      <c r="Y57" t="e">
        <f>#REF!+#REF!</f>
        <v>#REF!</v>
      </c>
    </row>
    <row r="58" spans="1:25" ht="12.75">
      <c r="A58" s="4"/>
      <c r="B58" t="s">
        <v>133</v>
      </c>
      <c r="C58" s="4" t="e">
        <f>#REF!+#REF!</f>
        <v>#REF!</v>
      </c>
      <c r="D58" s="116">
        <f t="shared" si="2"/>
        <v>40</v>
      </c>
      <c r="E58" s="120">
        <f t="shared" si="3"/>
        <v>0</v>
      </c>
      <c r="F58" s="45"/>
      <c r="S58" s="91"/>
      <c r="T58" s="91"/>
      <c r="U58" s="91">
        <v>1</v>
      </c>
      <c r="Y58" t="e">
        <f>#REF!+#REF!</f>
        <v>#REF!</v>
      </c>
    </row>
    <row r="59" ht="12.75">
      <c r="A59" s="20" t="s">
        <v>127</v>
      </c>
    </row>
    <row r="60" spans="1:25" ht="12.75">
      <c r="A60" s="113" t="s">
        <v>129</v>
      </c>
      <c r="B60" s="113"/>
      <c r="C60" s="4"/>
      <c r="S60" s="91"/>
      <c r="T60" s="91"/>
      <c r="U60" s="91"/>
      <c r="Y60" t="e">
        <f>#REF!+#REF!</f>
        <v>#REF!</v>
      </c>
    </row>
    <row r="61" spans="1:25" ht="12.75">
      <c r="A61" s="4" t="s">
        <v>114</v>
      </c>
      <c r="B61" s="4" t="s">
        <v>85</v>
      </c>
      <c r="C61" s="4" t="e">
        <f>#REF!+#REF!</f>
        <v>#REF!</v>
      </c>
      <c r="D61" s="120">
        <f aca="true" t="shared" si="4" ref="D61:D66">(G61*G$16+H61*H$16+I61*I$16+J61*J$16+K61*K$16+L61*L$16+M61*M$16+N61*N$16+O61*O$16+P61*P$16+Q61*Q$16+R61*R$16+S61*S$16+T61*T$16+U61*U$16+V61*V$16+W61*W$16)</f>
        <v>40</v>
      </c>
      <c r="E61" s="120">
        <f aca="true" t="shared" si="5" ref="E61:E66">Z61*AA61*AA$16+AB61</f>
        <v>0</v>
      </c>
      <c r="W61">
        <v>40</v>
      </c>
      <c r="Y61" t="e">
        <f>#REF!+#REF!</f>
        <v>#REF!</v>
      </c>
    </row>
    <row r="62" spans="1:25" ht="12.75">
      <c r="A62" s="4" t="s">
        <v>62</v>
      </c>
      <c r="B62" s="4" t="s">
        <v>124</v>
      </c>
      <c r="C62" s="4" t="e">
        <f>#REF!+#REF!</f>
        <v>#REF!</v>
      </c>
      <c r="D62" s="120">
        <f t="shared" si="4"/>
        <v>8</v>
      </c>
      <c r="E62" s="120">
        <f t="shared" si="5"/>
        <v>0</v>
      </c>
      <c r="S62" s="91"/>
      <c r="T62" s="91"/>
      <c r="U62" s="91"/>
      <c r="W62">
        <v>8</v>
      </c>
      <c r="Y62" t="e">
        <f>#REF!+#REF!</f>
        <v>#REF!</v>
      </c>
    </row>
    <row r="63" spans="1:25" ht="12.75">
      <c r="A63" s="4" t="s">
        <v>110</v>
      </c>
      <c r="B63" s="4" t="s">
        <v>81</v>
      </c>
      <c r="C63" s="4" t="e">
        <f>#REF!+#REF!</f>
        <v>#REF!</v>
      </c>
      <c r="D63" s="120">
        <f t="shared" si="4"/>
        <v>40</v>
      </c>
      <c r="E63" s="120">
        <f t="shared" si="5"/>
        <v>0</v>
      </c>
      <c r="W63">
        <v>40</v>
      </c>
      <c r="Y63" t="e">
        <f>#REF!+#REF!</f>
        <v>#REF!</v>
      </c>
    </row>
    <row r="64" spans="1:25" ht="12.75">
      <c r="A64" s="4" t="s">
        <v>112</v>
      </c>
      <c r="B64" s="4" t="s">
        <v>83</v>
      </c>
      <c r="C64" s="4" t="e">
        <f>#REF!+#REF!</f>
        <v>#REF!</v>
      </c>
      <c r="D64" s="116">
        <f t="shared" si="4"/>
        <v>140</v>
      </c>
      <c r="E64" s="120">
        <f t="shared" si="5"/>
        <v>0</v>
      </c>
      <c r="G64">
        <v>1</v>
      </c>
      <c r="I64">
        <v>1</v>
      </c>
      <c r="Y64" t="e">
        <f>#REF!+#REF!</f>
        <v>#REF!</v>
      </c>
    </row>
    <row r="65" spans="1:25" ht="12.75">
      <c r="A65" s="4" t="s">
        <v>113</v>
      </c>
      <c r="B65" s="4" t="s">
        <v>216</v>
      </c>
      <c r="C65" s="4" t="e">
        <f>#REF!+#REF!</f>
        <v>#REF!</v>
      </c>
      <c r="D65" s="116">
        <f t="shared" si="4"/>
        <v>40</v>
      </c>
      <c r="E65" s="120">
        <f t="shared" si="5"/>
        <v>0</v>
      </c>
      <c r="W65">
        <v>40</v>
      </c>
      <c r="Y65" t="e">
        <f>#REF!+#REF!</f>
        <v>#REF!</v>
      </c>
    </row>
    <row r="66" spans="1:25" ht="12.75">
      <c r="A66" s="4" t="s">
        <v>111</v>
      </c>
      <c r="B66" s="4" t="s">
        <v>82</v>
      </c>
      <c r="C66" s="4" t="e">
        <f>#REF!+#REF!</f>
        <v>#REF!</v>
      </c>
      <c r="D66" s="116">
        <f t="shared" si="4"/>
        <v>40</v>
      </c>
      <c r="E66" s="120">
        <f t="shared" si="5"/>
        <v>0</v>
      </c>
      <c r="R66">
        <v>1</v>
      </c>
      <c r="Y66" t="e">
        <f>#REF!+#REF!</f>
        <v>#REF!</v>
      </c>
    </row>
    <row r="67" spans="1:5" ht="12.75">
      <c r="A67" s="4"/>
      <c r="B67" s="4"/>
      <c r="C67" s="4"/>
      <c r="D67" s="89"/>
      <c r="E67" s="89"/>
    </row>
    <row r="68" spans="1:2" ht="12.75">
      <c r="A68" s="113" t="s">
        <v>130</v>
      </c>
      <c r="B68" s="113"/>
    </row>
    <row r="69" spans="1:29" ht="12.75">
      <c r="A69" s="4" t="s">
        <v>118</v>
      </c>
      <c r="B69" s="4" t="s">
        <v>88</v>
      </c>
      <c r="C69" s="4" t="e">
        <f>#REF!+#REF!</f>
        <v>#REF!</v>
      </c>
      <c r="D69" s="120">
        <f>(G69*G$16+H69*H$16+I69*I$16+J69*J$16+K69*K$16+L69*L$16+M69*M$16+N69*N$16+O69*O$16+P69*P$16+Q69*Q$16+R69*R$16+S69*S$16+T69*T$16+U69*U$16+V69*V$16+W69*W$16)</f>
        <v>80</v>
      </c>
      <c r="E69" s="120">
        <v>600</v>
      </c>
      <c r="W69">
        <v>80</v>
      </c>
      <c r="Y69" t="e">
        <f>#REF!+#REF!</f>
        <v>#REF!</v>
      </c>
      <c r="AB69">
        <v>665</v>
      </c>
      <c r="AC69" t="s">
        <v>178</v>
      </c>
    </row>
    <row r="70" spans="1:25" ht="12.75">
      <c r="A70" s="4" t="s">
        <v>119</v>
      </c>
      <c r="B70" s="4" t="s">
        <v>89</v>
      </c>
      <c r="C70" s="4" t="e">
        <f>#REF!+#REF!</f>
        <v>#REF!</v>
      </c>
      <c r="D70" s="120">
        <f>(G70*G$16+H70*H$16+I70*I$16+J70*J$16+K70*K$16+L70*L$16+M70*M$16+N70*N$16+O70*O$16+P70*P$16+Q70*Q$16+R70*R$16+S70*S$16+T70*T$16+U70*U$16+V70*V$16+W70*W$16)</f>
        <v>120</v>
      </c>
      <c r="E70" s="120">
        <f>Z70*AA70*AA$16+AB70</f>
        <v>0</v>
      </c>
      <c r="S70">
        <v>1</v>
      </c>
      <c r="T70">
        <v>1</v>
      </c>
      <c r="Y70" t="e">
        <f>#REF!+#REF!</f>
        <v>#REF!</v>
      </c>
    </row>
    <row r="71" spans="1:5" ht="12.75">
      <c r="A71" s="4"/>
      <c r="B71" s="4"/>
      <c r="C71" s="4"/>
      <c r="D71" s="89"/>
      <c r="E71" s="89"/>
    </row>
    <row r="72" ht="12.75">
      <c r="A72" s="20" t="s">
        <v>259</v>
      </c>
    </row>
    <row r="73" spans="1:25" ht="12.75">
      <c r="A73" s="4" t="s">
        <v>115</v>
      </c>
      <c r="B73" s="4" t="s">
        <v>86</v>
      </c>
      <c r="C73" s="4" t="e">
        <f>#REF!+#REF!</f>
        <v>#REF!</v>
      </c>
      <c r="D73" s="116">
        <f>(G73*G$16+H73*H$16+I73*I$16+J73*J$16+K73*K$16+L73*L$16+M73*M$16+N73*N$16+O73*O$16+P73*P$16+Q73*Q$16+R73*R$16+S73*S$16+T73*T$16+U73*U$16+V73*V$16+W73*W$16)</f>
        <v>320</v>
      </c>
      <c r="E73" s="120">
        <f>Z73*AA73*AA$16+AB73</f>
        <v>0</v>
      </c>
      <c r="H73">
        <v>1</v>
      </c>
      <c r="O73">
        <v>1</v>
      </c>
      <c r="Y73" t="e">
        <f>#REF!+#REF!</f>
        <v>#REF!</v>
      </c>
    </row>
    <row r="74" spans="1:25" ht="12.75">
      <c r="A74" s="4" t="s">
        <v>107</v>
      </c>
      <c r="B74" s="83" t="s">
        <v>250</v>
      </c>
      <c r="C74" s="4" t="e">
        <f>#REF!+#REF!</f>
        <v>#REF!</v>
      </c>
      <c r="D74" s="116">
        <f>(G74*G$16+H74*H$16+I74*I$16+J74*J$16+K74*K$16+L74*L$16+M74*M$16+N74*N$16+O74*O$16+P74*P$16+Q74*Q$16+R74*R$16+S74*S$16+T74*T$16+U74*U$16+V74*V$16+W74*W$16)</f>
        <v>300</v>
      </c>
      <c r="E74" s="120">
        <f>Z74*AA74*AA$16+AB74</f>
        <v>0</v>
      </c>
      <c r="F74" s="45"/>
      <c r="I74" s="112">
        <v>3</v>
      </c>
      <c r="R74" s="112">
        <v>0</v>
      </c>
      <c r="S74" s="91"/>
      <c r="T74" s="91"/>
      <c r="U74" s="91"/>
      <c r="X74" t="s">
        <v>251</v>
      </c>
      <c r="Y74" t="e">
        <f>#REF!+#REF!</f>
        <v>#REF!</v>
      </c>
    </row>
    <row r="75" spans="1:25" ht="12.75">
      <c r="A75" s="4" t="s">
        <v>108</v>
      </c>
      <c r="B75" s="4" t="s">
        <v>247</v>
      </c>
      <c r="C75" s="4" t="e">
        <f>#REF!+#REF!</f>
        <v>#REF!</v>
      </c>
      <c r="D75" s="116">
        <f>(G75*G$16+H75*H$16+I75*I$16+J75*J$16+K75*K$16+L75*L$16+M75*M$16+N75*N$16+O75*O$16+P75*P$16+Q75*Q$16+R75*R$16+S75*S$16+T75*T$16+U75*U$16+V75*V$16+W75*W$16)</f>
        <v>40</v>
      </c>
      <c r="E75" s="120">
        <f>Z75*AA75*AA$16+AB75</f>
        <v>0</v>
      </c>
      <c r="F75" s="45"/>
      <c r="S75" s="91"/>
      <c r="T75" s="91"/>
      <c r="U75" s="91">
        <v>1</v>
      </c>
      <c r="Y75" t="e">
        <f>#REF!+#REF!</f>
        <v>#REF!</v>
      </c>
    </row>
    <row r="76" spans="1:25" ht="12.75">
      <c r="A76" s="4" t="s">
        <v>61</v>
      </c>
      <c r="B76" s="4" t="s">
        <v>80</v>
      </c>
      <c r="C76" s="4" t="e">
        <f>#REF!+#REF!</f>
        <v>#REF!</v>
      </c>
      <c r="D76" s="116">
        <f>(G76*G$16+H76*H$16+I76*I$16+J76*J$16+K76*K$16+L76*L$16+M76*M$16+N76*N$16+O76*O$16+P76*P$16+Q76*Q$16+R76*R$16+S76*S$16+T76*T$16+U76*U$16+V76*V$16+W76*W$16)</f>
        <v>240</v>
      </c>
      <c r="E76" s="120">
        <f>Z76*AA76*AA$16+AB76</f>
        <v>0</v>
      </c>
      <c r="F76" s="45"/>
      <c r="R76">
        <v>1</v>
      </c>
      <c r="S76" s="91"/>
      <c r="T76" s="91"/>
      <c r="U76" s="91"/>
      <c r="W76">
        <v>200</v>
      </c>
      <c r="Y76" t="e">
        <f>#REF!+#REF!</f>
        <v>#REF!</v>
      </c>
    </row>
    <row r="77" spans="1:21" ht="12.75">
      <c r="A77" s="4"/>
      <c r="B77" s="4"/>
      <c r="C77" s="4"/>
      <c r="D77" s="89"/>
      <c r="E77" s="89"/>
      <c r="F77" s="45"/>
      <c r="S77" s="91"/>
      <c r="T77" s="91"/>
      <c r="U77" s="91"/>
    </row>
    <row r="78" spans="1:25" ht="12.75">
      <c r="A78" s="82" t="s">
        <v>60</v>
      </c>
      <c r="B78" s="4"/>
      <c r="C78" s="4"/>
      <c r="S78" s="91"/>
      <c r="T78" s="91"/>
      <c r="U78" s="91"/>
      <c r="Y78" t="e">
        <f>#REF!+#REF!</f>
        <v>#REF!</v>
      </c>
    </row>
    <row r="79" spans="1:25" ht="12.75">
      <c r="A79" s="4" t="s">
        <v>109</v>
      </c>
      <c r="B79" s="4" t="s">
        <v>125</v>
      </c>
      <c r="C79" s="4" t="e">
        <f>#REF!+#REF!</f>
        <v>#REF!</v>
      </c>
      <c r="D79" s="116">
        <f>(G79*G$16+H79*H$16+I79*I$16+J79*J$16+K79*K$16+L79*L$16+M79*M$16+N79*N$16+O79*O$16+P79*P$16+Q79*Q$16+R79*R$16+S79*S$16+T79*T$16+U79*U$16+V79*V$16+W79*W$16)</f>
        <v>256</v>
      </c>
      <c r="E79" s="120">
        <f>Z79*AA79*AA$16+AB79</f>
        <v>0</v>
      </c>
      <c r="F79" s="92"/>
      <c r="S79" s="91"/>
      <c r="T79" s="91"/>
      <c r="U79" s="91"/>
      <c r="V79">
        <v>16</v>
      </c>
      <c r="Y79" t="e">
        <f>#REF!+#REF!</f>
        <v>#REF!</v>
      </c>
    </row>
    <row r="80" spans="2:25" ht="12.75">
      <c r="B80" s="46" t="s">
        <v>131</v>
      </c>
      <c r="C80" t="e">
        <f>SUM(C26:C73)</f>
        <v>#REF!</v>
      </c>
      <c r="D80" s="124">
        <f>SUM(D20:D79)</f>
        <v>5560</v>
      </c>
      <c r="E80" s="1">
        <f>SUM(E26:E73)</f>
        <v>1020</v>
      </c>
      <c r="F80" s="93"/>
      <c r="Y80" t="e">
        <f>SUM(Y26:Y73)</f>
        <v>#REF!</v>
      </c>
    </row>
    <row r="81" spans="2:5" ht="25.5">
      <c r="B81" s="38" t="s">
        <v>160</v>
      </c>
      <c r="D81" s="89">
        <f>D80*0.25</f>
        <v>1390</v>
      </c>
      <c r="E81" s="89"/>
    </row>
    <row r="83" spans="2:5" ht="12.75">
      <c r="B83" t="s">
        <v>168</v>
      </c>
      <c r="D83" s="91">
        <f>D80+D81</f>
        <v>6950</v>
      </c>
      <c r="E83" s="91"/>
    </row>
    <row r="88" ht="12.75">
      <c r="A88" s="63"/>
    </row>
    <row r="89" ht="12.75">
      <c r="A89" s="63"/>
    </row>
    <row r="93" spans="2:3" ht="12.75">
      <c r="B93" s="94"/>
      <c r="C93" s="94"/>
    </row>
    <row r="97" ht="12.75">
      <c r="A97" s="63"/>
    </row>
  </sheetData>
  <printOptions/>
  <pageMargins left="0.21" right="0.17" top="1" bottom="1" header="0.5" footer="0.5"/>
  <pageSetup horizontalDpi="600" verticalDpi="600" orientation="landscape" scale="35" r:id="rId2"/>
  <headerFooter alignWithMargins="0">
    <oddFooter>&amp;L&amp;F&amp;C&amp;A    page &amp;P of &amp;N&amp;R&amp;D   &amp;T</oddFooter>
  </headerFooter>
  <rowBreaks count="2" manualBreakCount="2">
    <brk id="83" max="255" man="1"/>
    <brk id="16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211"/>
  <sheetViews>
    <sheetView workbookViewId="0" topLeftCell="E1">
      <selection activeCell="A69" sqref="A69:IV147"/>
    </sheetView>
  </sheetViews>
  <sheetFormatPr defaultColWidth="9.140625" defaultRowHeight="12.75"/>
  <cols>
    <col min="1" max="1" width="3.8515625" style="4" customWidth="1"/>
    <col min="2" max="2" width="5.8515625" style="4" customWidth="1"/>
    <col min="3" max="3" width="10.140625" style="4" bestFit="1" customWidth="1"/>
    <col min="4" max="4" width="15.8515625" style="4" bestFit="1" customWidth="1"/>
    <col min="5" max="5" width="60.7109375" style="4" bestFit="1" customWidth="1"/>
    <col min="6" max="7" width="14.140625" style="4" customWidth="1"/>
    <col min="8" max="8" width="20.00390625" style="4" customWidth="1"/>
    <col min="9" max="9" width="7.421875" style="4" customWidth="1"/>
    <col min="10" max="18" width="7.57421875" style="4" customWidth="1"/>
    <col min="19" max="19" width="8.7109375" style="4" customWidth="1"/>
    <col min="20" max="16384" width="9.140625" style="4" customWidth="1"/>
  </cols>
  <sheetData>
    <row r="2" ht="13.5" thickBot="1"/>
    <row r="3" spans="1:19" ht="13.5" thickBot="1">
      <c r="A3" s="131" t="s">
        <v>265</v>
      </c>
      <c r="B3" s="132"/>
      <c r="C3" s="132"/>
      <c r="D3" s="132"/>
      <c r="E3" s="132"/>
      <c r="F3" s="132"/>
      <c r="G3" s="132"/>
      <c r="H3" s="132"/>
      <c r="I3" s="132"/>
      <c r="J3" s="133" t="s">
        <v>266</v>
      </c>
      <c r="K3" s="134"/>
      <c r="L3" s="134"/>
      <c r="M3" s="135"/>
      <c r="N3" s="136" t="s">
        <v>195</v>
      </c>
      <c r="O3" s="137"/>
      <c r="P3" s="137"/>
      <c r="Q3" s="137"/>
      <c r="R3" s="137"/>
      <c r="S3" s="138"/>
    </row>
    <row r="4" spans="1:20" ht="39" thickBot="1">
      <c r="A4" s="131" t="s">
        <v>267</v>
      </c>
      <c r="B4" s="131" t="s">
        <v>268</v>
      </c>
      <c r="C4" s="131" t="s">
        <v>269</v>
      </c>
      <c r="D4" s="131" t="s">
        <v>270</v>
      </c>
      <c r="E4" s="131" t="s">
        <v>271</v>
      </c>
      <c r="F4" s="131" t="s">
        <v>272</v>
      </c>
      <c r="G4" s="131" t="s">
        <v>273</v>
      </c>
      <c r="H4" s="139" t="s">
        <v>274</v>
      </c>
      <c r="I4" s="131" t="s">
        <v>275</v>
      </c>
      <c r="J4" s="140" t="s">
        <v>276</v>
      </c>
      <c r="K4" s="141" t="s">
        <v>277</v>
      </c>
      <c r="L4" s="142" t="s">
        <v>278</v>
      </c>
      <c r="M4" s="143" t="s">
        <v>279</v>
      </c>
      <c r="N4" s="136" t="s">
        <v>280</v>
      </c>
      <c r="O4" s="144" t="s">
        <v>281</v>
      </c>
      <c r="P4" s="144" t="s">
        <v>282</v>
      </c>
      <c r="Q4" s="144" t="s">
        <v>283</v>
      </c>
      <c r="R4" s="144" t="s">
        <v>284</v>
      </c>
      <c r="S4" s="145" t="s">
        <v>285</v>
      </c>
      <c r="T4" s="4" t="s">
        <v>1</v>
      </c>
    </row>
    <row r="5" spans="1:19" ht="12.75" hidden="1">
      <c r="A5" s="131" t="s">
        <v>286</v>
      </c>
      <c r="B5" s="131" t="s">
        <v>287</v>
      </c>
      <c r="C5" s="131" t="s">
        <v>288</v>
      </c>
      <c r="D5" s="131" t="s">
        <v>289</v>
      </c>
      <c r="E5" s="131" t="s">
        <v>290</v>
      </c>
      <c r="F5" s="146">
        <v>39265</v>
      </c>
      <c r="G5" s="146">
        <v>39276</v>
      </c>
      <c r="H5" s="146"/>
      <c r="I5" s="147">
        <v>9</v>
      </c>
      <c r="J5" s="148"/>
      <c r="K5" s="148"/>
      <c r="L5" s="148"/>
      <c r="M5" s="148"/>
      <c r="N5" s="149"/>
      <c r="O5" s="149"/>
      <c r="P5" s="149"/>
      <c r="Q5" s="149"/>
      <c r="R5" s="149"/>
      <c r="S5" s="149">
        <v>50</v>
      </c>
    </row>
    <row r="6" spans="1:19" ht="12.75" hidden="1">
      <c r="A6" s="150"/>
      <c r="B6" s="150"/>
      <c r="C6" s="131" t="s">
        <v>291</v>
      </c>
      <c r="D6" s="131" t="s">
        <v>292</v>
      </c>
      <c r="E6" s="131" t="s">
        <v>293</v>
      </c>
      <c r="F6" s="146">
        <v>39234</v>
      </c>
      <c r="G6" s="146">
        <v>39240</v>
      </c>
      <c r="H6" s="146"/>
      <c r="I6" s="147">
        <v>5</v>
      </c>
      <c r="J6" s="151"/>
      <c r="K6" s="151"/>
      <c r="L6" s="151"/>
      <c r="M6" s="151"/>
      <c r="N6" s="152"/>
      <c r="O6" s="152"/>
      <c r="P6" s="152"/>
      <c r="Q6" s="152"/>
      <c r="R6" s="152"/>
      <c r="S6" s="152">
        <v>80</v>
      </c>
    </row>
    <row r="7" spans="1:19" ht="12.75" hidden="1">
      <c r="A7" s="150"/>
      <c r="B7" s="150"/>
      <c r="C7" s="150"/>
      <c r="D7" s="131" t="s">
        <v>294</v>
      </c>
      <c r="E7" s="131" t="s">
        <v>295</v>
      </c>
      <c r="F7" s="146">
        <v>39241</v>
      </c>
      <c r="G7" s="146">
        <v>39247</v>
      </c>
      <c r="H7" s="146"/>
      <c r="I7" s="147">
        <v>5</v>
      </c>
      <c r="J7" s="151"/>
      <c r="K7" s="151"/>
      <c r="L7" s="151"/>
      <c r="M7" s="151"/>
      <c r="N7" s="152">
        <v>10</v>
      </c>
      <c r="O7" s="152"/>
      <c r="P7" s="152"/>
      <c r="Q7" s="152"/>
      <c r="R7" s="152"/>
      <c r="S7" s="152">
        <v>30</v>
      </c>
    </row>
    <row r="8" spans="1:19" ht="12.75" hidden="1">
      <c r="A8" s="150"/>
      <c r="B8" s="150"/>
      <c r="C8" s="150"/>
      <c r="D8" s="131" t="s">
        <v>296</v>
      </c>
      <c r="E8" s="131" t="s">
        <v>297</v>
      </c>
      <c r="F8" s="146">
        <v>39248</v>
      </c>
      <c r="G8" s="146">
        <v>39261</v>
      </c>
      <c r="H8" s="146"/>
      <c r="I8" s="147">
        <v>10</v>
      </c>
      <c r="J8" s="151"/>
      <c r="K8" s="151"/>
      <c r="L8" s="151"/>
      <c r="M8" s="151"/>
      <c r="N8" s="152">
        <v>8</v>
      </c>
      <c r="O8" s="152"/>
      <c r="P8" s="152"/>
      <c r="Q8" s="152"/>
      <c r="R8" s="152"/>
      <c r="S8" s="152">
        <v>40</v>
      </c>
    </row>
    <row r="9" spans="1:19" ht="12.75" hidden="1">
      <c r="A9" s="150"/>
      <c r="B9" s="150"/>
      <c r="C9" s="131" t="s">
        <v>298</v>
      </c>
      <c r="D9" s="131" t="s">
        <v>299</v>
      </c>
      <c r="E9" s="131" t="s">
        <v>300</v>
      </c>
      <c r="F9" s="146">
        <v>39295</v>
      </c>
      <c r="G9" s="146">
        <v>39407</v>
      </c>
      <c r="H9" s="146"/>
      <c r="I9" s="147">
        <v>80</v>
      </c>
      <c r="J9" s="151"/>
      <c r="K9" s="151"/>
      <c r="L9" s="151"/>
      <c r="M9" s="151"/>
      <c r="N9" s="152"/>
      <c r="O9" s="152"/>
      <c r="P9" s="152"/>
      <c r="Q9" s="152"/>
      <c r="R9" s="152"/>
      <c r="S9" s="152">
        <v>120</v>
      </c>
    </row>
    <row r="10" spans="1:19" ht="12.75" hidden="1">
      <c r="A10" s="150"/>
      <c r="B10" s="150"/>
      <c r="C10" s="150"/>
      <c r="D10" s="131" t="s">
        <v>301</v>
      </c>
      <c r="E10" s="131" t="s">
        <v>302</v>
      </c>
      <c r="F10" s="146">
        <v>39295</v>
      </c>
      <c r="G10" s="146">
        <v>39407</v>
      </c>
      <c r="H10" s="146"/>
      <c r="I10" s="147">
        <v>80</v>
      </c>
      <c r="J10" s="151"/>
      <c r="K10" s="151"/>
      <c r="L10" s="151"/>
      <c r="M10" s="151"/>
      <c r="N10" s="152"/>
      <c r="O10" s="152"/>
      <c r="P10" s="152"/>
      <c r="Q10" s="152"/>
      <c r="R10" s="152"/>
      <c r="S10" s="152">
        <v>120</v>
      </c>
    </row>
    <row r="11" spans="1:19" ht="12.75" hidden="1">
      <c r="A11" s="150"/>
      <c r="B11" s="150"/>
      <c r="C11" s="150"/>
      <c r="D11" s="131" t="s">
        <v>303</v>
      </c>
      <c r="E11" s="131" t="s">
        <v>304</v>
      </c>
      <c r="F11" s="146">
        <v>39295</v>
      </c>
      <c r="G11" s="146">
        <v>39407</v>
      </c>
      <c r="H11" s="146"/>
      <c r="I11" s="147">
        <v>80</v>
      </c>
      <c r="J11" s="151"/>
      <c r="K11" s="151"/>
      <c r="L11" s="151"/>
      <c r="M11" s="151"/>
      <c r="N11" s="152"/>
      <c r="O11" s="152"/>
      <c r="P11" s="152"/>
      <c r="Q11" s="152"/>
      <c r="R11" s="152"/>
      <c r="S11" s="152">
        <v>80</v>
      </c>
    </row>
    <row r="12" spans="1:19" ht="12.75" hidden="1">
      <c r="A12" s="150"/>
      <c r="B12" s="150"/>
      <c r="C12" s="150"/>
      <c r="D12" s="131" t="s">
        <v>305</v>
      </c>
      <c r="E12" s="131" t="s">
        <v>306</v>
      </c>
      <c r="F12" s="146">
        <v>39203</v>
      </c>
      <c r="G12" s="146">
        <v>39232</v>
      </c>
      <c r="H12" s="146"/>
      <c r="I12" s="147">
        <v>21</v>
      </c>
      <c r="J12" s="151"/>
      <c r="K12" s="151"/>
      <c r="L12" s="151"/>
      <c r="M12" s="151"/>
      <c r="N12" s="152"/>
      <c r="O12" s="152"/>
      <c r="P12" s="152"/>
      <c r="Q12" s="152"/>
      <c r="R12" s="152"/>
      <c r="S12" s="152">
        <v>80</v>
      </c>
    </row>
    <row r="13" spans="1:19" ht="12.75" hidden="1">
      <c r="A13" s="150"/>
      <c r="B13" s="150"/>
      <c r="C13" s="150"/>
      <c r="D13" s="131" t="s">
        <v>307</v>
      </c>
      <c r="E13" s="131" t="s">
        <v>308</v>
      </c>
      <c r="F13" s="146">
        <v>39203</v>
      </c>
      <c r="G13" s="146">
        <v>39232</v>
      </c>
      <c r="H13" s="146"/>
      <c r="I13" s="147">
        <v>21</v>
      </c>
      <c r="J13" s="151"/>
      <c r="K13" s="151"/>
      <c r="L13" s="151"/>
      <c r="M13" s="151"/>
      <c r="N13" s="152"/>
      <c r="O13" s="152"/>
      <c r="P13" s="152"/>
      <c r="Q13" s="152"/>
      <c r="R13" s="152"/>
      <c r="S13" s="152">
        <v>80</v>
      </c>
    </row>
    <row r="14" spans="1:19" ht="12.75" hidden="1">
      <c r="A14" s="150"/>
      <c r="B14" s="150"/>
      <c r="C14" s="131" t="s">
        <v>309</v>
      </c>
      <c r="D14" s="131" t="s">
        <v>310</v>
      </c>
      <c r="E14" s="131" t="s">
        <v>311</v>
      </c>
      <c r="F14" s="146">
        <v>39356</v>
      </c>
      <c r="G14" s="146">
        <v>39392</v>
      </c>
      <c r="H14" s="153" t="s">
        <v>312</v>
      </c>
      <c r="I14" s="147">
        <v>27</v>
      </c>
      <c r="J14" s="154">
        <v>60</v>
      </c>
      <c r="K14" s="151"/>
      <c r="L14" s="151"/>
      <c r="M14" s="155">
        <v>60</v>
      </c>
      <c r="N14" s="152">
        <v>192</v>
      </c>
      <c r="O14" s="152"/>
      <c r="P14" s="152"/>
      <c r="Q14" s="152"/>
      <c r="R14" s="152"/>
      <c r="S14" s="152">
        <v>80</v>
      </c>
    </row>
    <row r="15" spans="1:19" ht="12.75" hidden="1">
      <c r="A15" s="150"/>
      <c r="B15" s="150"/>
      <c r="C15" s="150"/>
      <c r="D15" s="131" t="s">
        <v>313</v>
      </c>
      <c r="E15" s="131" t="s">
        <v>314</v>
      </c>
      <c r="F15" s="146">
        <v>39393</v>
      </c>
      <c r="G15" s="146">
        <v>39413</v>
      </c>
      <c r="H15" s="146"/>
      <c r="I15" s="147">
        <v>15</v>
      </c>
      <c r="J15" s="151"/>
      <c r="K15" s="151"/>
      <c r="L15" s="151"/>
      <c r="M15" s="151"/>
      <c r="N15" s="152"/>
      <c r="O15" s="152"/>
      <c r="P15" s="152"/>
      <c r="Q15" s="152"/>
      <c r="R15" s="152"/>
      <c r="S15" s="152">
        <v>96</v>
      </c>
    </row>
    <row r="16" spans="1:19" ht="12.75" hidden="1">
      <c r="A16" s="150"/>
      <c r="B16" s="150"/>
      <c r="C16" s="150"/>
      <c r="D16" s="131" t="s">
        <v>315</v>
      </c>
      <c r="E16" s="131" t="s">
        <v>316</v>
      </c>
      <c r="F16" s="146">
        <v>39414</v>
      </c>
      <c r="G16" s="146">
        <v>39422</v>
      </c>
      <c r="H16" s="146"/>
      <c r="I16" s="147">
        <v>5</v>
      </c>
      <c r="J16" s="151"/>
      <c r="K16" s="151"/>
      <c r="L16" s="151"/>
      <c r="M16" s="151"/>
      <c r="N16" s="152"/>
      <c r="O16" s="152"/>
      <c r="P16" s="152"/>
      <c r="Q16" s="152"/>
      <c r="R16" s="152"/>
      <c r="S16" s="152">
        <v>60</v>
      </c>
    </row>
    <row r="17" spans="1:19" ht="12.75" hidden="1">
      <c r="A17" s="150"/>
      <c r="B17" s="150"/>
      <c r="C17" s="150"/>
      <c r="D17" s="131" t="s">
        <v>317</v>
      </c>
      <c r="E17" s="131" t="s">
        <v>318</v>
      </c>
      <c r="F17" s="146">
        <v>39423</v>
      </c>
      <c r="G17" s="146">
        <v>39429</v>
      </c>
      <c r="H17" s="146"/>
      <c r="I17" s="147">
        <v>5</v>
      </c>
      <c r="J17" s="151"/>
      <c r="K17" s="151"/>
      <c r="L17" s="151"/>
      <c r="M17" s="151"/>
      <c r="N17" s="152"/>
      <c r="O17" s="152"/>
      <c r="P17" s="152"/>
      <c r="Q17" s="152"/>
      <c r="R17" s="152"/>
      <c r="S17" s="152">
        <v>40</v>
      </c>
    </row>
    <row r="18" spans="1:19" ht="12.75" hidden="1">
      <c r="A18" s="150"/>
      <c r="B18" s="150"/>
      <c r="C18" s="150"/>
      <c r="D18" s="131" t="s">
        <v>319</v>
      </c>
      <c r="E18" s="131" t="s">
        <v>320</v>
      </c>
      <c r="F18" s="146">
        <v>39430</v>
      </c>
      <c r="G18" s="146">
        <v>39461</v>
      </c>
      <c r="H18" s="146"/>
      <c r="I18" s="147">
        <v>15</v>
      </c>
      <c r="J18" s="151"/>
      <c r="K18" s="151"/>
      <c r="L18" s="151"/>
      <c r="M18" s="151"/>
      <c r="N18" s="152"/>
      <c r="O18" s="152"/>
      <c r="P18" s="152"/>
      <c r="Q18" s="152"/>
      <c r="R18" s="152"/>
      <c r="S18" s="152">
        <v>72</v>
      </c>
    </row>
    <row r="19" spans="1:19" ht="12.75" hidden="1">
      <c r="A19" s="150"/>
      <c r="B19" s="150"/>
      <c r="C19" s="150"/>
      <c r="D19" s="131" t="s">
        <v>321</v>
      </c>
      <c r="E19" s="131" t="s">
        <v>322</v>
      </c>
      <c r="F19" s="146">
        <v>39462</v>
      </c>
      <c r="G19" s="146">
        <v>39482</v>
      </c>
      <c r="H19" s="146"/>
      <c r="I19" s="147">
        <v>15</v>
      </c>
      <c r="J19" s="151"/>
      <c r="K19" s="151"/>
      <c r="L19" s="151"/>
      <c r="M19" s="151"/>
      <c r="N19" s="152"/>
      <c r="O19" s="152"/>
      <c r="P19" s="152"/>
      <c r="Q19" s="152"/>
      <c r="R19" s="152"/>
      <c r="S19" s="152">
        <v>72</v>
      </c>
    </row>
    <row r="20" spans="1:20" ht="12.75" hidden="1">
      <c r="A20" s="150"/>
      <c r="B20" s="150"/>
      <c r="C20" s="131" t="s">
        <v>323</v>
      </c>
      <c r="D20" s="131" t="s">
        <v>324</v>
      </c>
      <c r="E20" s="131" t="s">
        <v>325</v>
      </c>
      <c r="F20" s="146">
        <v>39356</v>
      </c>
      <c r="G20" s="146">
        <v>39391</v>
      </c>
      <c r="H20" s="146"/>
      <c r="I20" s="147">
        <v>26</v>
      </c>
      <c r="J20" s="151"/>
      <c r="K20" s="151"/>
      <c r="L20" s="151"/>
      <c r="M20" s="151"/>
      <c r="N20" s="152">
        <v>40</v>
      </c>
      <c r="O20" s="152"/>
      <c r="P20" s="152"/>
      <c r="Q20" s="152"/>
      <c r="R20" s="152"/>
      <c r="S20" s="152"/>
      <c r="T20" s="156">
        <f>SUM(S5:S19)</f>
        <v>1100</v>
      </c>
    </row>
    <row r="21" spans="1:19" ht="12.75">
      <c r="A21" s="150"/>
      <c r="B21" s="131" t="s">
        <v>326</v>
      </c>
      <c r="C21" s="131" t="s">
        <v>327</v>
      </c>
      <c r="D21" s="131" t="s">
        <v>328</v>
      </c>
      <c r="E21" s="131" t="s">
        <v>329</v>
      </c>
      <c r="F21" s="146">
        <v>39203</v>
      </c>
      <c r="G21" s="146">
        <v>39353</v>
      </c>
      <c r="H21" s="157">
        <v>0.25</v>
      </c>
      <c r="I21" s="147">
        <v>106</v>
      </c>
      <c r="J21" s="151"/>
      <c r="K21" s="151"/>
      <c r="L21" s="151">
        <v>12</v>
      </c>
      <c r="M21" s="151"/>
      <c r="N21" s="152"/>
      <c r="O21" s="152">
        <v>150</v>
      </c>
      <c r="P21" s="152"/>
      <c r="Q21" s="152"/>
      <c r="R21" s="152"/>
      <c r="S21" s="158">
        <f>0.25*T67</f>
        <v>1210</v>
      </c>
    </row>
    <row r="22" spans="1:19" ht="12.75">
      <c r="A22" s="150"/>
      <c r="B22" s="150"/>
      <c r="C22" s="150"/>
      <c r="D22" s="131" t="s">
        <v>330</v>
      </c>
      <c r="E22" s="131" t="s">
        <v>331</v>
      </c>
      <c r="F22" s="146">
        <v>39203</v>
      </c>
      <c r="G22" s="146">
        <v>39248</v>
      </c>
      <c r="H22" s="146"/>
      <c r="I22" s="147">
        <v>33</v>
      </c>
      <c r="J22" s="151"/>
      <c r="K22" s="151"/>
      <c r="L22" s="151"/>
      <c r="M22" s="151"/>
      <c r="N22" s="152"/>
      <c r="O22" s="152"/>
      <c r="P22" s="152"/>
      <c r="Q22" s="152"/>
      <c r="R22" s="152"/>
      <c r="S22" s="152">
        <v>256</v>
      </c>
    </row>
    <row r="23" spans="1:19" ht="12.75">
      <c r="A23" s="150"/>
      <c r="B23" s="150"/>
      <c r="C23" s="131" t="s">
        <v>332</v>
      </c>
      <c r="D23" s="131" t="s">
        <v>333</v>
      </c>
      <c r="E23" s="131" t="s">
        <v>334</v>
      </c>
      <c r="F23" s="146">
        <v>39203</v>
      </c>
      <c r="G23" s="146">
        <v>39248</v>
      </c>
      <c r="H23" s="159" t="s">
        <v>335</v>
      </c>
      <c r="I23" s="147">
        <v>33</v>
      </c>
      <c r="J23" s="151"/>
      <c r="K23" s="151"/>
      <c r="L23" s="151"/>
      <c r="M23" s="151"/>
      <c r="N23" s="152"/>
      <c r="O23" s="152"/>
      <c r="P23" s="152"/>
      <c r="Q23" s="152"/>
      <c r="R23" s="152"/>
      <c r="S23" s="152">
        <v>60</v>
      </c>
    </row>
    <row r="24" spans="1:19" ht="12.75">
      <c r="A24" s="150"/>
      <c r="B24" s="150"/>
      <c r="C24" s="150"/>
      <c r="D24" s="131" t="s">
        <v>116</v>
      </c>
      <c r="E24" s="131" t="s">
        <v>336</v>
      </c>
      <c r="F24" s="146">
        <v>39251</v>
      </c>
      <c r="G24" s="146">
        <v>39262</v>
      </c>
      <c r="H24" s="146"/>
      <c r="I24" s="147">
        <v>10</v>
      </c>
      <c r="J24" s="151"/>
      <c r="K24" s="151"/>
      <c r="L24" s="151"/>
      <c r="M24" s="151"/>
      <c r="N24" s="152"/>
      <c r="O24" s="152"/>
      <c r="P24" s="152"/>
      <c r="Q24" s="152"/>
      <c r="R24" s="152"/>
      <c r="S24" s="152">
        <v>40</v>
      </c>
    </row>
    <row r="25" spans="1:19" ht="12.75">
      <c r="A25" s="150"/>
      <c r="B25" s="150"/>
      <c r="C25" s="150"/>
      <c r="D25" s="131" t="s">
        <v>337</v>
      </c>
      <c r="E25" s="131" t="s">
        <v>338</v>
      </c>
      <c r="F25" s="131"/>
      <c r="G25" s="146">
        <v>39262</v>
      </c>
      <c r="H25" s="146"/>
      <c r="I25" s="147">
        <v>0</v>
      </c>
      <c r="J25" s="151"/>
      <c r="K25" s="151"/>
      <c r="L25" s="151"/>
      <c r="M25" s="151"/>
      <c r="N25" s="152"/>
      <c r="O25" s="152"/>
      <c r="P25" s="152"/>
      <c r="Q25" s="152"/>
      <c r="R25" s="152"/>
      <c r="S25" s="152"/>
    </row>
    <row r="26" spans="1:19" ht="12.75">
      <c r="A26" s="150"/>
      <c r="B26" s="150"/>
      <c r="C26" s="150"/>
      <c r="D26" s="131" t="s">
        <v>339</v>
      </c>
      <c r="E26" s="131" t="s">
        <v>340</v>
      </c>
      <c r="F26" s="146">
        <v>39265</v>
      </c>
      <c r="G26" s="146">
        <v>39273</v>
      </c>
      <c r="H26" s="146"/>
      <c r="I26" s="147">
        <v>6</v>
      </c>
      <c r="J26" s="151"/>
      <c r="K26" s="151"/>
      <c r="L26" s="151"/>
      <c r="M26" s="151"/>
      <c r="N26" s="152"/>
      <c r="O26" s="152"/>
      <c r="P26" s="152"/>
      <c r="Q26" s="152"/>
      <c r="R26" s="152"/>
      <c r="S26" s="152">
        <v>60</v>
      </c>
    </row>
    <row r="27" spans="1:19" ht="12.75">
      <c r="A27" s="150"/>
      <c r="B27" s="150"/>
      <c r="C27" s="131" t="s">
        <v>341</v>
      </c>
      <c r="D27" s="131" t="s">
        <v>93</v>
      </c>
      <c r="E27" s="131" t="s">
        <v>342</v>
      </c>
      <c r="F27" s="146">
        <v>39203</v>
      </c>
      <c r="G27" s="146">
        <v>39288</v>
      </c>
      <c r="H27" s="146"/>
      <c r="I27" s="147">
        <v>60</v>
      </c>
      <c r="J27" s="151">
        <v>1</v>
      </c>
      <c r="K27" s="151"/>
      <c r="L27" s="151"/>
      <c r="M27" s="151"/>
      <c r="N27" s="152"/>
      <c r="O27" s="152">
        <v>8</v>
      </c>
      <c r="P27" s="152">
        <v>48</v>
      </c>
      <c r="Q27" s="152"/>
      <c r="R27" s="152"/>
      <c r="S27" s="152"/>
    </row>
    <row r="28" spans="1:19" ht="12.75">
      <c r="A28" s="150"/>
      <c r="B28" s="150"/>
      <c r="C28" s="150"/>
      <c r="D28" s="131" t="s">
        <v>94</v>
      </c>
      <c r="E28" s="131" t="s">
        <v>343</v>
      </c>
      <c r="F28" s="160">
        <v>39231</v>
      </c>
      <c r="G28" s="160">
        <v>39232</v>
      </c>
      <c r="H28" s="163" t="s">
        <v>344</v>
      </c>
      <c r="I28" s="147">
        <v>2</v>
      </c>
      <c r="J28" s="151"/>
      <c r="K28" s="151"/>
      <c r="L28" s="151"/>
      <c r="M28" s="151"/>
      <c r="N28" s="152"/>
      <c r="O28" s="152">
        <v>8</v>
      </c>
      <c r="P28" s="152">
        <v>16</v>
      </c>
      <c r="Q28" s="152"/>
      <c r="R28" s="152"/>
      <c r="S28" s="152"/>
    </row>
    <row r="29" spans="1:19" ht="12.75">
      <c r="A29" s="150"/>
      <c r="B29" s="150"/>
      <c r="C29" s="150"/>
      <c r="D29" s="131" t="s">
        <v>95</v>
      </c>
      <c r="E29" s="131" t="s">
        <v>345</v>
      </c>
      <c r="F29" s="160">
        <v>39233</v>
      </c>
      <c r="G29" s="160">
        <v>39237</v>
      </c>
      <c r="H29" s="164"/>
      <c r="I29" s="147">
        <v>3</v>
      </c>
      <c r="J29" s="151"/>
      <c r="K29" s="151"/>
      <c r="L29" s="151"/>
      <c r="M29" s="151"/>
      <c r="N29" s="152"/>
      <c r="O29" s="152">
        <v>24</v>
      </c>
      <c r="P29" s="152">
        <v>24</v>
      </c>
      <c r="Q29" s="152"/>
      <c r="R29" s="152"/>
      <c r="S29" s="152"/>
    </row>
    <row r="30" spans="1:19" ht="12.75">
      <c r="A30" s="150"/>
      <c r="B30" s="150"/>
      <c r="C30" s="150"/>
      <c r="D30" s="131" t="s">
        <v>96</v>
      </c>
      <c r="E30" s="131" t="s">
        <v>346</v>
      </c>
      <c r="F30" s="160">
        <v>39238</v>
      </c>
      <c r="G30" s="160">
        <v>39240</v>
      </c>
      <c r="H30" s="164"/>
      <c r="I30" s="147">
        <v>3</v>
      </c>
      <c r="J30" s="151"/>
      <c r="K30" s="151"/>
      <c r="L30" s="151"/>
      <c r="M30" s="151"/>
      <c r="N30" s="152"/>
      <c r="O30" s="152">
        <v>24</v>
      </c>
      <c r="P30" s="152">
        <v>24</v>
      </c>
      <c r="Q30" s="152"/>
      <c r="R30" s="152"/>
      <c r="S30" s="152"/>
    </row>
    <row r="31" spans="1:19" ht="12.75">
      <c r="A31" s="150"/>
      <c r="B31" s="150"/>
      <c r="C31" s="150"/>
      <c r="D31" s="131" t="s">
        <v>99</v>
      </c>
      <c r="E31" s="131" t="s">
        <v>347</v>
      </c>
      <c r="F31" s="160">
        <v>39251</v>
      </c>
      <c r="G31" s="160">
        <v>39279</v>
      </c>
      <c r="H31" s="164"/>
      <c r="I31" s="147">
        <v>20</v>
      </c>
      <c r="J31" s="151"/>
      <c r="K31" s="151"/>
      <c r="L31" s="151"/>
      <c r="M31" s="151"/>
      <c r="N31" s="152"/>
      <c r="O31" s="152">
        <v>160</v>
      </c>
      <c r="P31" s="152">
        <v>160</v>
      </c>
      <c r="Q31" s="152"/>
      <c r="R31" s="152"/>
      <c r="S31" s="152"/>
    </row>
    <row r="32" spans="1:19" ht="12.75">
      <c r="A32" s="150"/>
      <c r="B32" s="150"/>
      <c r="C32" s="150"/>
      <c r="D32" s="131" t="s">
        <v>97</v>
      </c>
      <c r="E32" s="131" t="s">
        <v>348</v>
      </c>
      <c r="F32" s="160">
        <v>39241</v>
      </c>
      <c r="G32" s="160">
        <v>39245</v>
      </c>
      <c r="H32" s="165"/>
      <c r="I32" s="147">
        <v>3</v>
      </c>
      <c r="J32" s="151"/>
      <c r="K32" s="151"/>
      <c r="L32" s="151"/>
      <c r="M32" s="151"/>
      <c r="N32" s="152"/>
      <c r="O32" s="152">
        <v>24</v>
      </c>
      <c r="P32" s="152">
        <v>24</v>
      </c>
      <c r="Q32" s="152"/>
      <c r="R32" s="152"/>
      <c r="S32" s="152"/>
    </row>
    <row r="33" spans="1:19" ht="12.75">
      <c r="A33" s="150"/>
      <c r="B33" s="150"/>
      <c r="C33" s="150"/>
      <c r="D33" s="131" t="s">
        <v>98</v>
      </c>
      <c r="E33" s="131" t="s">
        <v>349</v>
      </c>
      <c r="F33" s="160">
        <v>39246</v>
      </c>
      <c r="G33" s="159">
        <f>G27+53</f>
        <v>39341</v>
      </c>
      <c r="H33" s="146"/>
      <c r="I33" s="147">
        <v>3</v>
      </c>
      <c r="J33" s="151"/>
      <c r="K33" s="151"/>
      <c r="L33" s="151"/>
      <c r="M33" s="151"/>
      <c r="N33" s="152"/>
      <c r="O33" s="152">
        <v>24</v>
      </c>
      <c r="P33" s="152">
        <v>24</v>
      </c>
      <c r="Q33" s="152"/>
      <c r="R33" s="152"/>
      <c r="S33" s="152"/>
    </row>
    <row r="34" spans="1:19" ht="12.75">
      <c r="A34" s="150"/>
      <c r="B34" s="150"/>
      <c r="C34" s="150"/>
      <c r="D34" s="131" t="s">
        <v>350</v>
      </c>
      <c r="E34" s="131" t="s">
        <v>351</v>
      </c>
      <c r="F34" s="146">
        <v>39280</v>
      </c>
      <c r="G34" s="146">
        <v>39286</v>
      </c>
      <c r="H34" s="146"/>
      <c r="I34" s="147">
        <v>5</v>
      </c>
      <c r="J34" s="151"/>
      <c r="K34" s="151"/>
      <c r="L34" s="151"/>
      <c r="M34" s="151"/>
      <c r="N34" s="152"/>
      <c r="O34" s="152">
        <v>40</v>
      </c>
      <c r="P34" s="152"/>
      <c r="Q34" s="152"/>
      <c r="R34" s="152"/>
      <c r="S34" s="152"/>
    </row>
    <row r="35" spans="1:19" ht="12.75">
      <c r="A35" s="150"/>
      <c r="B35" s="150"/>
      <c r="C35" s="131" t="s">
        <v>352</v>
      </c>
      <c r="D35" s="131" t="s">
        <v>353</v>
      </c>
      <c r="E35" s="131" t="s">
        <v>354</v>
      </c>
      <c r="F35" s="146">
        <v>39203</v>
      </c>
      <c r="G35" s="146">
        <v>39288</v>
      </c>
      <c r="H35" s="146"/>
      <c r="I35" s="147">
        <v>60</v>
      </c>
      <c r="J35" s="151">
        <v>10</v>
      </c>
      <c r="K35" s="151"/>
      <c r="L35" s="151"/>
      <c r="M35" s="151"/>
      <c r="N35" s="152"/>
      <c r="O35" s="152">
        <v>40</v>
      </c>
      <c r="P35" s="152"/>
      <c r="Q35" s="152"/>
      <c r="R35" s="152"/>
      <c r="S35" s="152"/>
    </row>
    <row r="36" spans="1:19" ht="12.75">
      <c r="A36" s="150"/>
      <c r="B36" s="150"/>
      <c r="C36" s="150"/>
      <c r="D36" s="131" t="s">
        <v>355</v>
      </c>
      <c r="E36" s="131" t="s">
        <v>356</v>
      </c>
      <c r="F36" s="146">
        <v>39289</v>
      </c>
      <c r="G36" s="146">
        <v>39332</v>
      </c>
      <c r="H36" s="146"/>
      <c r="I36" s="147">
        <v>31</v>
      </c>
      <c r="J36" s="151"/>
      <c r="K36" s="151"/>
      <c r="L36" s="151"/>
      <c r="M36" s="151"/>
      <c r="N36" s="152"/>
      <c r="O36" s="152"/>
      <c r="P36" s="152">
        <v>100</v>
      </c>
      <c r="Q36" s="152"/>
      <c r="R36" s="152"/>
      <c r="S36" s="152">
        <v>320</v>
      </c>
    </row>
    <row r="37" spans="1:19" ht="12.75">
      <c r="A37" s="150"/>
      <c r="B37" s="150"/>
      <c r="C37" s="150"/>
      <c r="D37" s="131" t="s">
        <v>357</v>
      </c>
      <c r="E37" s="131" t="s">
        <v>358</v>
      </c>
      <c r="F37" s="146">
        <v>39335</v>
      </c>
      <c r="G37" s="146">
        <v>39356</v>
      </c>
      <c r="H37" s="146"/>
      <c r="I37" s="147">
        <v>16</v>
      </c>
      <c r="J37" s="151"/>
      <c r="K37" s="151"/>
      <c r="L37" s="151"/>
      <c r="M37" s="151"/>
      <c r="N37" s="152"/>
      <c r="O37" s="152"/>
      <c r="P37" s="152"/>
      <c r="Q37" s="152"/>
      <c r="R37" s="152"/>
      <c r="S37" s="152">
        <v>80</v>
      </c>
    </row>
    <row r="38" spans="1:19" ht="12.75">
      <c r="A38" s="150"/>
      <c r="B38" s="150"/>
      <c r="C38" s="131" t="s">
        <v>359</v>
      </c>
      <c r="D38" s="131" t="s">
        <v>360</v>
      </c>
      <c r="E38" s="131" t="s">
        <v>361</v>
      </c>
      <c r="F38" s="146">
        <v>39203</v>
      </c>
      <c r="G38" s="146">
        <v>39220</v>
      </c>
      <c r="H38" s="159" t="s">
        <v>335</v>
      </c>
      <c r="I38" s="147">
        <v>14</v>
      </c>
      <c r="J38" s="151"/>
      <c r="K38" s="151">
        <v>29.97</v>
      </c>
      <c r="L38" s="151"/>
      <c r="M38" s="151"/>
      <c r="N38" s="152"/>
      <c r="O38" s="152"/>
      <c r="P38" s="152"/>
      <c r="Q38" s="152"/>
      <c r="R38" s="152"/>
      <c r="S38" s="152"/>
    </row>
    <row r="39" spans="1:19" ht="12.75">
      <c r="A39" s="150"/>
      <c r="B39" s="150"/>
      <c r="C39" s="131" t="s">
        <v>362</v>
      </c>
      <c r="D39" s="131" t="s">
        <v>104</v>
      </c>
      <c r="E39" s="131" t="s">
        <v>363</v>
      </c>
      <c r="F39" s="146">
        <v>39203</v>
      </c>
      <c r="G39" s="146">
        <v>39246</v>
      </c>
      <c r="H39" s="159" t="s">
        <v>335</v>
      </c>
      <c r="I39" s="147">
        <v>31</v>
      </c>
      <c r="J39" s="151"/>
      <c r="K39" s="151"/>
      <c r="L39" s="151"/>
      <c r="M39" s="151"/>
      <c r="N39" s="152"/>
      <c r="O39" s="152"/>
      <c r="P39" s="152"/>
      <c r="Q39" s="152"/>
      <c r="R39" s="152"/>
      <c r="S39" s="152">
        <v>80</v>
      </c>
    </row>
    <row r="40" spans="1:19" ht="12.75">
      <c r="A40" s="150"/>
      <c r="B40" s="150"/>
      <c r="C40" s="150"/>
      <c r="D40" s="131" t="s">
        <v>105</v>
      </c>
      <c r="E40" s="131" t="s">
        <v>364</v>
      </c>
      <c r="F40" s="146">
        <v>39247</v>
      </c>
      <c r="G40" s="146">
        <v>39253</v>
      </c>
      <c r="H40" s="159" t="s">
        <v>335</v>
      </c>
      <c r="I40" s="147">
        <v>5</v>
      </c>
      <c r="J40" s="151"/>
      <c r="K40" s="151"/>
      <c r="L40" s="151"/>
      <c r="M40" s="151"/>
      <c r="N40" s="152"/>
      <c r="O40" s="152"/>
      <c r="P40" s="152"/>
      <c r="Q40" s="152"/>
      <c r="R40" s="152"/>
      <c r="S40" s="152">
        <v>240</v>
      </c>
    </row>
    <row r="41" spans="1:19" ht="12.75">
      <c r="A41" s="150"/>
      <c r="B41" s="150"/>
      <c r="C41" s="150"/>
      <c r="D41" s="131" t="s">
        <v>365</v>
      </c>
      <c r="E41" s="131" t="s">
        <v>366</v>
      </c>
      <c r="F41" s="146">
        <v>39247</v>
      </c>
      <c r="G41" s="159">
        <v>39255</v>
      </c>
      <c r="H41" s="146"/>
      <c r="I41" s="147">
        <v>5</v>
      </c>
      <c r="J41" s="151"/>
      <c r="K41" s="151"/>
      <c r="L41" s="151"/>
      <c r="M41" s="151"/>
      <c r="N41" s="152"/>
      <c r="O41" s="152"/>
      <c r="P41" s="152"/>
      <c r="Q41" s="152"/>
      <c r="R41" s="152"/>
      <c r="S41" s="152">
        <v>40</v>
      </c>
    </row>
    <row r="42" spans="1:19" ht="12.75">
      <c r="A42" s="150"/>
      <c r="B42" s="150"/>
      <c r="C42" s="150"/>
      <c r="D42" s="131" t="s">
        <v>106</v>
      </c>
      <c r="E42" s="131" t="s">
        <v>252</v>
      </c>
      <c r="F42" s="131"/>
      <c r="G42" s="159">
        <v>39255</v>
      </c>
      <c r="H42" s="146"/>
      <c r="I42" s="147">
        <v>0</v>
      </c>
      <c r="J42" s="151"/>
      <c r="K42" s="151"/>
      <c r="L42" s="151"/>
      <c r="M42" s="151"/>
      <c r="N42" s="152"/>
      <c r="O42" s="152"/>
      <c r="P42" s="152"/>
      <c r="Q42" s="152"/>
      <c r="R42" s="152"/>
      <c r="S42" s="152"/>
    </row>
    <row r="43" spans="1:19" ht="12.75">
      <c r="A43" s="150"/>
      <c r="B43" s="150"/>
      <c r="C43" s="150"/>
      <c r="D43" s="131" t="s">
        <v>367</v>
      </c>
      <c r="E43" s="131" t="s">
        <v>368</v>
      </c>
      <c r="F43" s="146">
        <v>39203</v>
      </c>
      <c r="G43" s="146">
        <v>39248</v>
      </c>
      <c r="H43" s="146"/>
      <c r="I43" s="147">
        <v>33</v>
      </c>
      <c r="J43" s="151"/>
      <c r="K43" s="151"/>
      <c r="L43" s="151"/>
      <c r="M43" s="151">
        <v>36</v>
      </c>
      <c r="N43" s="152"/>
      <c r="O43" s="152"/>
      <c r="P43" s="152"/>
      <c r="Q43" s="152"/>
      <c r="R43" s="152"/>
      <c r="S43" s="152">
        <v>520</v>
      </c>
    </row>
    <row r="44" spans="1:19" ht="12.75">
      <c r="A44" s="150"/>
      <c r="B44" s="150"/>
      <c r="C44" s="131" t="s">
        <v>369</v>
      </c>
      <c r="D44" s="131" t="s">
        <v>370</v>
      </c>
      <c r="E44" s="131" t="s">
        <v>371</v>
      </c>
      <c r="F44" s="146">
        <v>39246</v>
      </c>
      <c r="G44" s="146">
        <v>39260</v>
      </c>
      <c r="H44" s="146"/>
      <c r="I44" s="147">
        <v>11</v>
      </c>
      <c r="J44" s="151"/>
      <c r="K44" s="151"/>
      <c r="L44" s="151"/>
      <c r="M44" s="151"/>
      <c r="N44" s="152"/>
      <c r="O44" s="152"/>
      <c r="P44" s="152"/>
      <c r="Q44" s="152"/>
      <c r="R44" s="152"/>
      <c r="S44" s="152">
        <v>300</v>
      </c>
    </row>
    <row r="45" spans="1:19" ht="12.75">
      <c r="A45" s="150"/>
      <c r="B45" s="150"/>
      <c r="C45" s="150"/>
      <c r="D45" s="131" t="s">
        <v>120</v>
      </c>
      <c r="E45" s="131" t="s">
        <v>372</v>
      </c>
      <c r="F45" s="146">
        <v>39247</v>
      </c>
      <c r="G45" s="146">
        <v>39265</v>
      </c>
      <c r="H45" s="146"/>
      <c r="I45" s="147">
        <v>13</v>
      </c>
      <c r="J45" s="151"/>
      <c r="K45" s="151"/>
      <c r="L45" s="151"/>
      <c r="M45" s="151"/>
      <c r="N45" s="152"/>
      <c r="O45" s="152"/>
      <c r="P45" s="152"/>
      <c r="Q45" s="152"/>
      <c r="R45" s="152"/>
      <c r="S45" s="152">
        <v>240</v>
      </c>
    </row>
    <row r="46" spans="1:19" ht="12.75">
      <c r="A46" s="150"/>
      <c r="B46" s="150"/>
      <c r="C46" s="150"/>
      <c r="D46" s="131" t="s">
        <v>373</v>
      </c>
      <c r="E46" s="131" t="s">
        <v>374</v>
      </c>
      <c r="F46" s="146">
        <v>39203</v>
      </c>
      <c r="G46" s="146">
        <v>39255</v>
      </c>
      <c r="H46" s="146"/>
      <c r="I46" s="147">
        <v>38</v>
      </c>
      <c r="J46" s="151"/>
      <c r="K46" s="151"/>
      <c r="L46" s="151"/>
      <c r="M46" s="151"/>
      <c r="N46" s="152"/>
      <c r="O46" s="152"/>
      <c r="P46" s="152"/>
      <c r="Q46" s="152"/>
      <c r="R46" s="152"/>
      <c r="S46" s="152">
        <v>24</v>
      </c>
    </row>
    <row r="47" spans="1:19" ht="12.75">
      <c r="A47" s="150"/>
      <c r="B47" s="150"/>
      <c r="C47" s="150"/>
      <c r="D47" s="131" t="s">
        <v>375</v>
      </c>
      <c r="E47" s="131" t="s">
        <v>376</v>
      </c>
      <c r="F47" s="146">
        <v>39296</v>
      </c>
      <c r="G47" s="146">
        <v>39302</v>
      </c>
      <c r="H47" s="146"/>
      <c r="I47" s="147">
        <v>5</v>
      </c>
      <c r="J47" s="151"/>
      <c r="K47" s="151"/>
      <c r="L47" s="151"/>
      <c r="M47" s="151"/>
      <c r="N47" s="152"/>
      <c r="O47" s="152">
        <v>40</v>
      </c>
      <c r="P47" s="152"/>
      <c r="Q47" s="152"/>
      <c r="R47" s="152"/>
      <c r="S47" s="152"/>
    </row>
    <row r="48" spans="1:19" ht="12.75">
      <c r="A48" s="150"/>
      <c r="B48" s="150"/>
      <c r="C48" s="150"/>
      <c r="D48" s="131" t="s">
        <v>121</v>
      </c>
      <c r="E48" s="131" t="s">
        <v>377</v>
      </c>
      <c r="F48" s="131"/>
      <c r="G48" s="146">
        <v>39302</v>
      </c>
      <c r="H48" s="146"/>
      <c r="I48" s="147">
        <v>0</v>
      </c>
      <c r="J48" s="151"/>
      <c r="K48" s="151"/>
      <c r="L48" s="151"/>
      <c r="M48" s="151"/>
      <c r="N48" s="152"/>
      <c r="O48" s="152"/>
      <c r="P48" s="152"/>
      <c r="Q48" s="152"/>
      <c r="R48" s="152"/>
      <c r="S48" s="152"/>
    </row>
    <row r="49" spans="1:19" ht="12.75">
      <c r="A49" s="150"/>
      <c r="B49" s="150"/>
      <c r="C49" s="131" t="s">
        <v>378</v>
      </c>
      <c r="D49" s="131" t="s">
        <v>379</v>
      </c>
      <c r="E49" s="131" t="s">
        <v>380</v>
      </c>
      <c r="F49" s="146">
        <v>39314</v>
      </c>
      <c r="G49" s="146">
        <v>39332</v>
      </c>
      <c r="H49" s="146"/>
      <c r="I49" s="147">
        <v>14</v>
      </c>
      <c r="J49" s="151"/>
      <c r="K49" s="151"/>
      <c r="L49" s="151"/>
      <c r="M49" s="151"/>
      <c r="N49" s="152"/>
      <c r="O49" s="152"/>
      <c r="P49" s="152"/>
      <c r="Q49" s="152"/>
      <c r="R49" s="152"/>
      <c r="S49" s="152">
        <v>360</v>
      </c>
    </row>
    <row r="50" spans="1:19" ht="12.75">
      <c r="A50" s="150"/>
      <c r="B50" s="150"/>
      <c r="C50" s="150"/>
      <c r="D50" s="131" t="s">
        <v>381</v>
      </c>
      <c r="E50" s="131" t="s">
        <v>382</v>
      </c>
      <c r="F50" s="146">
        <v>39335</v>
      </c>
      <c r="G50" s="146">
        <v>39392</v>
      </c>
      <c r="H50" s="146"/>
      <c r="I50" s="147">
        <v>42</v>
      </c>
      <c r="J50" s="151"/>
      <c r="K50" s="151"/>
      <c r="L50" s="151"/>
      <c r="M50" s="151"/>
      <c r="N50" s="152"/>
      <c r="O50" s="152"/>
      <c r="P50" s="152"/>
      <c r="Q50" s="152"/>
      <c r="R50" s="152"/>
      <c r="S50" s="152">
        <v>40</v>
      </c>
    </row>
    <row r="51" spans="1:19" ht="12.75">
      <c r="A51" s="150"/>
      <c r="B51" s="150"/>
      <c r="C51" s="150"/>
      <c r="D51" s="131" t="s">
        <v>383</v>
      </c>
      <c r="E51" s="131" t="s">
        <v>384</v>
      </c>
      <c r="F51" s="146">
        <v>39282</v>
      </c>
      <c r="G51" s="153">
        <v>39296</v>
      </c>
      <c r="H51" s="153" t="s">
        <v>385</v>
      </c>
      <c r="I51" s="147">
        <v>11</v>
      </c>
      <c r="J51" s="151"/>
      <c r="K51" s="151"/>
      <c r="L51" s="151"/>
      <c r="M51" s="151"/>
      <c r="N51" s="152"/>
      <c r="O51" s="152"/>
      <c r="P51" s="152"/>
      <c r="Q51" s="152"/>
      <c r="R51" s="152"/>
      <c r="S51" s="152">
        <v>140</v>
      </c>
    </row>
    <row r="52" spans="1:19" ht="12.75">
      <c r="A52" s="150"/>
      <c r="B52" s="150"/>
      <c r="C52" s="150"/>
      <c r="D52" s="131" t="s">
        <v>386</v>
      </c>
      <c r="E52" s="131" t="s">
        <v>387</v>
      </c>
      <c r="F52" s="131"/>
      <c r="G52" s="153">
        <v>39392</v>
      </c>
      <c r="H52" s="153" t="s">
        <v>388</v>
      </c>
      <c r="I52" s="147">
        <v>0</v>
      </c>
      <c r="J52" s="151"/>
      <c r="K52" s="151"/>
      <c r="L52" s="151"/>
      <c r="M52" s="151"/>
      <c r="N52" s="152"/>
      <c r="O52" s="152"/>
      <c r="P52" s="152"/>
      <c r="Q52" s="152"/>
      <c r="R52" s="152"/>
      <c r="S52" s="152"/>
    </row>
    <row r="53" spans="1:19" ht="12.75">
      <c r="A53" s="150"/>
      <c r="B53" s="150"/>
      <c r="C53" s="150"/>
      <c r="D53" s="131" t="s">
        <v>389</v>
      </c>
      <c r="E53" s="131" t="s">
        <v>390</v>
      </c>
      <c r="F53" s="146">
        <v>39297</v>
      </c>
      <c r="G53" s="146">
        <v>39304</v>
      </c>
      <c r="H53" s="146"/>
      <c r="I53" s="147">
        <v>6</v>
      </c>
      <c r="J53" s="151"/>
      <c r="K53" s="151"/>
      <c r="L53" s="151"/>
      <c r="M53" s="151"/>
      <c r="N53" s="152"/>
      <c r="O53" s="152"/>
      <c r="P53" s="152"/>
      <c r="Q53" s="152"/>
      <c r="R53" s="152"/>
      <c r="S53" s="152">
        <v>200</v>
      </c>
    </row>
    <row r="54" spans="1:19" ht="12.75">
      <c r="A54" s="150"/>
      <c r="B54" s="150"/>
      <c r="C54" s="150"/>
      <c r="D54" s="131" t="s">
        <v>391</v>
      </c>
      <c r="E54" s="131" t="s">
        <v>392</v>
      </c>
      <c r="F54" s="146">
        <v>39234</v>
      </c>
      <c r="G54" s="146">
        <v>39286</v>
      </c>
      <c r="H54" s="146"/>
      <c r="I54" s="147">
        <v>36</v>
      </c>
      <c r="J54" s="151"/>
      <c r="K54" s="151"/>
      <c r="L54" s="151"/>
      <c r="M54" s="151"/>
      <c r="N54" s="152"/>
      <c r="O54" s="152"/>
      <c r="P54" s="152"/>
      <c r="Q54" s="152"/>
      <c r="R54" s="152"/>
      <c r="S54" s="152">
        <v>680</v>
      </c>
    </row>
    <row r="55" spans="1:19" ht="12.75">
      <c r="A55" s="150"/>
      <c r="B55" s="150"/>
      <c r="C55" s="150"/>
      <c r="D55" s="131" t="s">
        <v>102</v>
      </c>
      <c r="E55" s="131" t="s">
        <v>393</v>
      </c>
      <c r="F55" s="146">
        <v>39287</v>
      </c>
      <c r="G55" s="146">
        <v>39296</v>
      </c>
      <c r="H55" s="146"/>
      <c r="I55" s="147">
        <v>8</v>
      </c>
      <c r="J55" s="151"/>
      <c r="K55" s="151"/>
      <c r="L55" s="151"/>
      <c r="M55" s="151"/>
      <c r="N55" s="152"/>
      <c r="O55" s="152"/>
      <c r="P55" s="152"/>
      <c r="Q55" s="152"/>
      <c r="R55" s="152"/>
      <c r="S55" s="152">
        <v>80</v>
      </c>
    </row>
    <row r="56" spans="1:19" ht="12.75">
      <c r="A56" s="150"/>
      <c r="B56" s="150"/>
      <c r="C56" s="131" t="s">
        <v>394</v>
      </c>
      <c r="D56" s="131" t="s">
        <v>395</v>
      </c>
      <c r="E56" s="131" t="s">
        <v>396</v>
      </c>
      <c r="F56" s="146">
        <v>39237</v>
      </c>
      <c r="G56" s="146">
        <v>39248</v>
      </c>
      <c r="H56" s="146"/>
      <c r="I56" s="147">
        <v>10</v>
      </c>
      <c r="J56" s="151">
        <v>31</v>
      </c>
      <c r="K56" s="151"/>
      <c r="L56" s="151"/>
      <c r="M56" s="151"/>
      <c r="N56" s="152"/>
      <c r="O56" s="152">
        <v>8</v>
      </c>
      <c r="P56" s="152"/>
      <c r="Q56" s="152"/>
      <c r="R56" s="152"/>
      <c r="S56" s="152"/>
    </row>
    <row r="57" spans="1:19" ht="12.75">
      <c r="A57" s="150"/>
      <c r="B57" s="150"/>
      <c r="C57" s="150"/>
      <c r="D57" s="131" t="s">
        <v>397</v>
      </c>
      <c r="E57" s="131" t="s">
        <v>398</v>
      </c>
      <c r="F57" s="146">
        <v>39251</v>
      </c>
      <c r="G57" s="146">
        <v>39269</v>
      </c>
      <c r="H57" s="146"/>
      <c r="I57" s="147">
        <v>14</v>
      </c>
      <c r="J57" s="151">
        <v>0</v>
      </c>
      <c r="K57" s="151"/>
      <c r="L57" s="151"/>
      <c r="M57" s="151"/>
      <c r="N57" s="152"/>
      <c r="O57" s="152">
        <v>40</v>
      </c>
      <c r="P57" s="152">
        <v>20</v>
      </c>
      <c r="Q57" s="152"/>
      <c r="R57" s="152"/>
      <c r="S57" s="152"/>
    </row>
    <row r="58" spans="1:19" ht="12.75">
      <c r="A58" s="150"/>
      <c r="B58" s="150"/>
      <c r="C58" s="150"/>
      <c r="D58" s="131" t="s">
        <v>111</v>
      </c>
      <c r="E58" s="131" t="s">
        <v>399</v>
      </c>
      <c r="F58" s="146">
        <v>39266</v>
      </c>
      <c r="G58" s="146">
        <v>39273</v>
      </c>
      <c r="H58" s="146"/>
      <c r="I58" s="147">
        <v>5</v>
      </c>
      <c r="J58" s="151"/>
      <c r="K58" s="151"/>
      <c r="L58" s="151"/>
      <c r="M58" s="151"/>
      <c r="N58" s="152">
        <v>40</v>
      </c>
      <c r="O58" s="152"/>
      <c r="P58" s="152"/>
      <c r="Q58" s="152"/>
      <c r="R58" s="152"/>
      <c r="S58" s="152"/>
    </row>
    <row r="59" spans="1:19" ht="12.75">
      <c r="A59" s="150"/>
      <c r="B59" s="150"/>
      <c r="C59" s="150"/>
      <c r="D59" s="131" t="s">
        <v>112</v>
      </c>
      <c r="E59" s="131" t="s">
        <v>400</v>
      </c>
      <c r="F59" s="146">
        <v>39203</v>
      </c>
      <c r="G59" s="146">
        <v>39253</v>
      </c>
      <c r="H59" s="146"/>
      <c r="I59" s="147">
        <v>36</v>
      </c>
      <c r="J59" s="151"/>
      <c r="K59" s="151"/>
      <c r="L59" s="151"/>
      <c r="M59" s="151">
        <v>30</v>
      </c>
      <c r="N59" s="152"/>
      <c r="O59" s="152"/>
      <c r="P59" s="152"/>
      <c r="Q59" s="152"/>
      <c r="R59" s="152"/>
      <c r="S59" s="152">
        <v>140</v>
      </c>
    </row>
    <row r="60" spans="1:19" ht="12.75">
      <c r="A60" s="150"/>
      <c r="B60" s="150"/>
      <c r="C60" s="150"/>
      <c r="D60" s="131" t="s">
        <v>113</v>
      </c>
      <c r="E60" s="131" t="s">
        <v>401</v>
      </c>
      <c r="F60" s="146">
        <v>39254</v>
      </c>
      <c r="G60" s="146">
        <v>39258</v>
      </c>
      <c r="H60" s="146"/>
      <c r="I60" s="147">
        <v>3</v>
      </c>
      <c r="J60" s="151"/>
      <c r="K60" s="151"/>
      <c r="L60" s="151"/>
      <c r="M60" s="151">
        <v>20</v>
      </c>
      <c r="N60" s="152"/>
      <c r="O60" s="152"/>
      <c r="P60" s="152"/>
      <c r="Q60" s="152"/>
      <c r="R60" s="152"/>
      <c r="S60" s="152">
        <v>40</v>
      </c>
    </row>
    <row r="61" spans="1:19" ht="12.75">
      <c r="A61" s="150"/>
      <c r="B61" s="150"/>
      <c r="C61" s="150"/>
      <c r="D61" s="131" t="s">
        <v>114</v>
      </c>
      <c r="E61" s="131" t="s">
        <v>402</v>
      </c>
      <c r="F61" s="146">
        <v>39203</v>
      </c>
      <c r="G61" s="146">
        <v>39234</v>
      </c>
      <c r="H61" s="159" t="s">
        <v>335</v>
      </c>
      <c r="I61" s="147">
        <v>23</v>
      </c>
      <c r="J61" s="151"/>
      <c r="K61" s="151"/>
      <c r="L61" s="151"/>
      <c r="M61" s="151"/>
      <c r="N61" s="152">
        <v>40</v>
      </c>
      <c r="O61" s="152"/>
      <c r="P61" s="152"/>
      <c r="Q61" s="152"/>
      <c r="R61" s="152"/>
      <c r="S61" s="152"/>
    </row>
    <row r="62" spans="1:19" ht="12.75">
      <c r="A62" s="150"/>
      <c r="B62" s="150"/>
      <c r="C62" s="131" t="s">
        <v>403</v>
      </c>
      <c r="D62" s="131" t="s">
        <v>118</v>
      </c>
      <c r="E62" s="131" t="s">
        <v>404</v>
      </c>
      <c r="F62" s="146">
        <v>39274</v>
      </c>
      <c r="G62" s="146">
        <v>39293</v>
      </c>
      <c r="H62" s="146"/>
      <c r="I62" s="147">
        <v>14</v>
      </c>
      <c r="J62" s="151">
        <v>1</v>
      </c>
      <c r="K62" s="151"/>
      <c r="L62" s="151"/>
      <c r="M62" s="151"/>
      <c r="N62" s="152"/>
      <c r="O62" s="152">
        <v>80</v>
      </c>
      <c r="P62" s="152">
        <v>600</v>
      </c>
      <c r="Q62" s="152"/>
      <c r="R62" s="152"/>
      <c r="S62" s="152"/>
    </row>
    <row r="63" spans="1:19" ht="12.75">
      <c r="A63" s="150"/>
      <c r="B63" s="150"/>
      <c r="C63" s="150"/>
      <c r="D63" s="131" t="s">
        <v>119</v>
      </c>
      <c r="E63" s="131" t="s">
        <v>405</v>
      </c>
      <c r="F63" s="146">
        <v>39294</v>
      </c>
      <c r="G63" s="146">
        <v>39301</v>
      </c>
      <c r="H63" s="146"/>
      <c r="I63" s="147">
        <v>6</v>
      </c>
      <c r="J63" s="151"/>
      <c r="K63" s="151"/>
      <c r="L63" s="151"/>
      <c r="M63" s="151"/>
      <c r="N63" s="152">
        <v>120</v>
      </c>
      <c r="O63" s="152"/>
      <c r="P63" s="152"/>
      <c r="Q63" s="152"/>
      <c r="R63" s="152"/>
      <c r="S63" s="152"/>
    </row>
    <row r="64" spans="1:19" ht="12.75">
      <c r="A64" s="150"/>
      <c r="B64" s="150"/>
      <c r="C64" s="131" t="s">
        <v>406</v>
      </c>
      <c r="D64" s="131" t="s">
        <v>107</v>
      </c>
      <c r="E64" s="131" t="s">
        <v>407</v>
      </c>
      <c r="F64" s="146">
        <v>39203</v>
      </c>
      <c r="G64" s="146">
        <v>39283</v>
      </c>
      <c r="H64" s="146"/>
      <c r="I64" s="147">
        <v>57</v>
      </c>
      <c r="J64" s="151"/>
      <c r="K64" s="151"/>
      <c r="L64" s="151"/>
      <c r="M64" s="151"/>
      <c r="N64" s="152"/>
      <c r="O64" s="152"/>
      <c r="P64" s="152"/>
      <c r="Q64" s="152"/>
      <c r="R64" s="152"/>
      <c r="S64" s="152">
        <v>300</v>
      </c>
    </row>
    <row r="65" spans="1:19" ht="12.75">
      <c r="A65" s="150"/>
      <c r="B65" s="150"/>
      <c r="C65" s="150"/>
      <c r="D65" s="131" t="s">
        <v>408</v>
      </c>
      <c r="E65" s="131" t="s">
        <v>409</v>
      </c>
      <c r="F65" s="146">
        <v>39286</v>
      </c>
      <c r="G65" s="146">
        <v>39302</v>
      </c>
      <c r="H65" s="146"/>
      <c r="I65" s="147">
        <v>13</v>
      </c>
      <c r="J65" s="151"/>
      <c r="K65" s="151"/>
      <c r="L65" s="151"/>
      <c r="M65" s="151"/>
      <c r="N65" s="152"/>
      <c r="O65" s="152"/>
      <c r="P65" s="152"/>
      <c r="Q65" s="152"/>
      <c r="R65" s="152"/>
      <c r="S65" s="152">
        <v>40</v>
      </c>
    </row>
    <row r="66" spans="1:19" ht="12.75">
      <c r="A66" s="150"/>
      <c r="B66" s="150"/>
      <c r="C66" s="150"/>
      <c r="D66" s="131" t="s">
        <v>410</v>
      </c>
      <c r="E66" s="83" t="s">
        <v>411</v>
      </c>
      <c r="F66" s="131"/>
      <c r="G66" s="146">
        <v>39302</v>
      </c>
      <c r="H66" s="146"/>
      <c r="I66" s="147">
        <v>0</v>
      </c>
      <c r="J66" s="151"/>
      <c r="K66" s="151"/>
      <c r="L66" s="151"/>
      <c r="M66" s="151"/>
      <c r="N66" s="152"/>
      <c r="O66" s="152"/>
      <c r="P66" s="152"/>
      <c r="Q66" s="152"/>
      <c r="R66" s="152"/>
      <c r="S66" s="152"/>
    </row>
    <row r="67" spans="1:20" ht="12.75">
      <c r="A67" s="150"/>
      <c r="B67" s="150"/>
      <c r="C67" s="150"/>
      <c r="D67" s="131" t="s">
        <v>412</v>
      </c>
      <c r="E67" s="131" t="s">
        <v>413</v>
      </c>
      <c r="F67" s="146">
        <v>39303</v>
      </c>
      <c r="G67" s="146">
        <v>39309</v>
      </c>
      <c r="H67" s="146"/>
      <c r="I67" s="147">
        <v>5</v>
      </c>
      <c r="J67" s="151"/>
      <c r="K67" s="151"/>
      <c r="L67" s="151"/>
      <c r="M67" s="151"/>
      <c r="N67" s="152"/>
      <c r="O67" s="152"/>
      <c r="P67" s="152"/>
      <c r="Q67" s="152"/>
      <c r="R67" s="152"/>
      <c r="S67" s="152">
        <v>240</v>
      </c>
      <c r="T67" s="156">
        <f>SUM(S22:S68)</f>
        <v>4840</v>
      </c>
    </row>
    <row r="68" spans="1:20" ht="12.75">
      <c r="A68" s="150"/>
      <c r="B68" s="150"/>
      <c r="C68" s="150"/>
      <c r="D68" s="131" t="s">
        <v>115</v>
      </c>
      <c r="E68" s="131" t="s">
        <v>414</v>
      </c>
      <c r="F68" s="146">
        <v>39203</v>
      </c>
      <c r="G68" s="146">
        <v>39302</v>
      </c>
      <c r="H68" s="146"/>
      <c r="I68" s="147">
        <v>70</v>
      </c>
      <c r="J68" s="151"/>
      <c r="K68" s="151"/>
      <c r="L68" s="151"/>
      <c r="M68" s="151"/>
      <c r="N68" s="152"/>
      <c r="O68" s="152"/>
      <c r="P68" s="152"/>
      <c r="Q68" s="152"/>
      <c r="R68" s="152"/>
      <c r="S68" s="152">
        <v>320</v>
      </c>
      <c r="T68" s="156">
        <f>SUM(S21:S68)</f>
        <v>6050</v>
      </c>
    </row>
    <row r="69" spans="1:19" ht="12.75" hidden="1">
      <c r="A69" s="150"/>
      <c r="B69" s="131" t="s">
        <v>415</v>
      </c>
      <c r="C69" s="131" t="s">
        <v>416</v>
      </c>
      <c r="D69" s="131" t="s">
        <v>417</v>
      </c>
      <c r="E69" s="131" t="s">
        <v>418</v>
      </c>
      <c r="F69" s="146">
        <v>39203</v>
      </c>
      <c r="G69" s="146">
        <v>39231</v>
      </c>
      <c r="H69" s="146"/>
      <c r="I69" s="147">
        <v>20</v>
      </c>
      <c r="J69" s="151"/>
      <c r="K69" s="151"/>
      <c r="L69" s="151"/>
      <c r="M69" s="151"/>
      <c r="N69" s="152"/>
      <c r="O69" s="152"/>
      <c r="P69" s="152"/>
      <c r="Q69" s="152"/>
      <c r="R69" s="152"/>
      <c r="S69" s="152"/>
    </row>
    <row r="70" spans="1:19" ht="12.75" hidden="1">
      <c r="A70" s="150"/>
      <c r="B70" s="150"/>
      <c r="C70" s="150"/>
      <c r="D70" s="131" t="s">
        <v>419</v>
      </c>
      <c r="E70" s="131" t="s">
        <v>420</v>
      </c>
      <c r="F70" s="146">
        <v>39232</v>
      </c>
      <c r="G70" s="146">
        <v>39240</v>
      </c>
      <c r="H70" s="146"/>
      <c r="I70" s="147">
        <v>7</v>
      </c>
      <c r="J70" s="151">
        <v>0</v>
      </c>
      <c r="K70" s="151"/>
      <c r="L70" s="151"/>
      <c r="M70" s="151"/>
      <c r="N70" s="152"/>
      <c r="O70" s="152"/>
      <c r="P70" s="152"/>
      <c r="Q70" s="152"/>
      <c r="R70" s="152"/>
      <c r="S70" s="152"/>
    </row>
    <row r="71" spans="1:19" ht="12.75" hidden="1">
      <c r="A71" s="150"/>
      <c r="B71" s="150"/>
      <c r="C71" s="150"/>
      <c r="D71" s="131" t="s">
        <v>421</v>
      </c>
      <c r="E71" s="131" t="s">
        <v>422</v>
      </c>
      <c r="F71" s="131"/>
      <c r="G71" s="146">
        <v>39240</v>
      </c>
      <c r="H71" s="146"/>
      <c r="I71" s="147">
        <v>0</v>
      </c>
      <c r="J71" s="151"/>
      <c r="K71" s="151"/>
      <c r="L71" s="151"/>
      <c r="M71" s="151"/>
      <c r="N71" s="152"/>
      <c r="O71" s="152"/>
      <c r="P71" s="152"/>
      <c r="Q71" s="152"/>
      <c r="R71" s="152"/>
      <c r="S71" s="152"/>
    </row>
    <row r="72" spans="1:19" ht="12.75" hidden="1">
      <c r="A72" s="150"/>
      <c r="B72" s="150"/>
      <c r="C72" s="131" t="s">
        <v>423</v>
      </c>
      <c r="D72" s="131" t="s">
        <v>424</v>
      </c>
      <c r="E72" s="131" t="s">
        <v>425</v>
      </c>
      <c r="F72" s="146">
        <v>39203</v>
      </c>
      <c r="G72" s="146">
        <v>39223</v>
      </c>
      <c r="H72" s="146"/>
      <c r="I72" s="147">
        <v>15</v>
      </c>
      <c r="J72" s="151"/>
      <c r="K72" s="151"/>
      <c r="L72" s="151"/>
      <c r="M72" s="151"/>
      <c r="N72" s="152"/>
      <c r="O72" s="152"/>
      <c r="P72" s="152"/>
      <c r="Q72" s="152"/>
      <c r="R72" s="152"/>
      <c r="S72" s="152"/>
    </row>
    <row r="73" spans="1:19" ht="12.75" hidden="1">
      <c r="A73" s="150"/>
      <c r="B73" s="150"/>
      <c r="C73" s="150"/>
      <c r="D73" s="131" t="s">
        <v>426</v>
      </c>
      <c r="E73" s="131" t="s">
        <v>427</v>
      </c>
      <c r="F73" s="146">
        <v>39224</v>
      </c>
      <c r="G73" s="146">
        <v>39265</v>
      </c>
      <c r="H73" s="146"/>
      <c r="I73" s="147">
        <v>29</v>
      </c>
      <c r="J73" s="151">
        <v>8.05</v>
      </c>
      <c r="K73" s="151"/>
      <c r="L73" s="151"/>
      <c r="M73" s="151"/>
      <c r="N73" s="152"/>
      <c r="O73" s="152"/>
      <c r="P73" s="152"/>
      <c r="Q73" s="152"/>
      <c r="R73" s="152"/>
      <c r="S73" s="152"/>
    </row>
    <row r="74" spans="1:19" ht="12.75" hidden="1">
      <c r="A74" s="150"/>
      <c r="B74" s="150"/>
      <c r="C74" s="150"/>
      <c r="D74" s="131" t="s">
        <v>428</v>
      </c>
      <c r="E74" s="131" t="s">
        <v>429</v>
      </c>
      <c r="F74" s="146">
        <v>39266</v>
      </c>
      <c r="G74" s="146">
        <v>39363</v>
      </c>
      <c r="H74" s="146"/>
      <c r="I74" s="147">
        <v>68</v>
      </c>
      <c r="J74" s="151"/>
      <c r="K74" s="151"/>
      <c r="L74" s="151"/>
      <c r="M74" s="151"/>
      <c r="N74" s="152"/>
      <c r="O74" s="152"/>
      <c r="P74" s="152"/>
      <c r="Q74" s="152">
        <v>554</v>
      </c>
      <c r="R74" s="152"/>
      <c r="S74" s="152"/>
    </row>
    <row r="75" spans="1:19" ht="12.75" hidden="1">
      <c r="A75" s="150"/>
      <c r="B75" s="150"/>
      <c r="C75" s="150"/>
      <c r="D75" s="131" t="s">
        <v>430</v>
      </c>
      <c r="E75" s="131" t="s">
        <v>431</v>
      </c>
      <c r="F75" s="146">
        <v>39364</v>
      </c>
      <c r="G75" s="131"/>
      <c r="H75" s="131"/>
      <c r="I75" s="147">
        <v>0</v>
      </c>
      <c r="J75" s="151"/>
      <c r="K75" s="151"/>
      <c r="L75" s="151"/>
      <c r="M75" s="151"/>
      <c r="N75" s="152"/>
      <c r="O75" s="152"/>
      <c r="P75" s="152"/>
      <c r="Q75" s="152"/>
      <c r="R75" s="152"/>
      <c r="S75" s="152"/>
    </row>
    <row r="76" spans="1:19" ht="12.75" hidden="1">
      <c r="A76" s="150"/>
      <c r="B76" s="150"/>
      <c r="C76" s="150"/>
      <c r="D76" s="131" t="s">
        <v>432</v>
      </c>
      <c r="E76" s="131" t="s">
        <v>433</v>
      </c>
      <c r="F76" s="131"/>
      <c r="G76" s="146">
        <v>39363</v>
      </c>
      <c r="H76" s="146"/>
      <c r="I76" s="147">
        <v>0</v>
      </c>
      <c r="J76" s="151"/>
      <c r="K76" s="151"/>
      <c r="L76" s="151"/>
      <c r="M76" s="151"/>
      <c r="N76" s="152"/>
      <c r="O76" s="152"/>
      <c r="P76" s="152"/>
      <c r="Q76" s="152"/>
      <c r="R76" s="152"/>
      <c r="S76" s="152"/>
    </row>
    <row r="77" spans="1:19" ht="12.75" hidden="1">
      <c r="A77" s="150"/>
      <c r="B77" s="150"/>
      <c r="C77" s="131" t="s">
        <v>434</v>
      </c>
      <c r="D77" s="131" t="s">
        <v>435</v>
      </c>
      <c r="E77" s="131" t="s">
        <v>436</v>
      </c>
      <c r="F77" s="146">
        <v>39258</v>
      </c>
      <c r="G77" s="146">
        <v>39279</v>
      </c>
      <c r="H77" s="146"/>
      <c r="I77" s="147">
        <v>15</v>
      </c>
      <c r="J77" s="151"/>
      <c r="K77" s="151"/>
      <c r="L77" s="151"/>
      <c r="M77" s="151"/>
      <c r="N77" s="152"/>
      <c r="O77" s="152"/>
      <c r="P77" s="152"/>
      <c r="Q77" s="152"/>
      <c r="R77" s="152"/>
      <c r="S77" s="152"/>
    </row>
    <row r="78" spans="1:19" ht="12.75" hidden="1">
      <c r="A78" s="150"/>
      <c r="B78" s="150"/>
      <c r="C78" s="150"/>
      <c r="D78" s="131" t="s">
        <v>437</v>
      </c>
      <c r="E78" s="131" t="s">
        <v>438</v>
      </c>
      <c r="F78" s="146">
        <v>39280</v>
      </c>
      <c r="G78" s="146">
        <v>39329</v>
      </c>
      <c r="H78" s="146"/>
      <c r="I78" s="147">
        <v>35</v>
      </c>
      <c r="J78" s="151">
        <v>60.56</v>
      </c>
      <c r="K78" s="151"/>
      <c r="L78" s="151"/>
      <c r="M78" s="151"/>
      <c r="N78" s="152"/>
      <c r="O78" s="152"/>
      <c r="P78" s="152"/>
      <c r="Q78" s="152"/>
      <c r="R78" s="152"/>
      <c r="S78" s="152"/>
    </row>
    <row r="79" spans="1:19" ht="12.75" hidden="1">
      <c r="A79" s="150"/>
      <c r="B79" s="150"/>
      <c r="C79" s="150"/>
      <c r="D79" s="131" t="s">
        <v>439</v>
      </c>
      <c r="E79" s="131" t="s">
        <v>440</v>
      </c>
      <c r="F79" s="146">
        <v>39274</v>
      </c>
      <c r="G79" s="146">
        <v>39294</v>
      </c>
      <c r="H79" s="146"/>
      <c r="I79" s="147">
        <v>15</v>
      </c>
      <c r="J79" s="151"/>
      <c r="K79" s="151"/>
      <c r="L79" s="151"/>
      <c r="M79" s="151"/>
      <c r="N79" s="152"/>
      <c r="O79" s="152"/>
      <c r="P79" s="152"/>
      <c r="Q79" s="152"/>
      <c r="R79" s="152"/>
      <c r="S79" s="152"/>
    </row>
    <row r="80" spans="1:19" ht="12.75" hidden="1">
      <c r="A80" s="150"/>
      <c r="B80" s="150"/>
      <c r="C80" s="150"/>
      <c r="D80" s="131" t="s">
        <v>441</v>
      </c>
      <c r="E80" s="131" t="s">
        <v>442</v>
      </c>
      <c r="F80" s="146">
        <v>39301</v>
      </c>
      <c r="G80" s="146">
        <v>39350</v>
      </c>
      <c r="H80" s="146"/>
      <c r="I80" s="147">
        <v>35</v>
      </c>
      <c r="J80" s="151">
        <v>5.6</v>
      </c>
      <c r="K80" s="151"/>
      <c r="L80" s="151"/>
      <c r="M80" s="151"/>
      <c r="N80" s="152"/>
      <c r="O80" s="152"/>
      <c r="P80" s="152"/>
      <c r="Q80" s="152"/>
      <c r="R80" s="152"/>
      <c r="S80" s="152"/>
    </row>
    <row r="81" spans="1:19" ht="12.75" hidden="1">
      <c r="A81" s="150"/>
      <c r="B81" s="150"/>
      <c r="C81" s="150"/>
      <c r="D81" s="131" t="s">
        <v>443</v>
      </c>
      <c r="E81" s="131" t="s">
        <v>444</v>
      </c>
      <c r="F81" s="146">
        <v>39310</v>
      </c>
      <c r="G81" s="146">
        <v>39331</v>
      </c>
      <c r="H81" s="146"/>
      <c r="I81" s="147">
        <v>15</v>
      </c>
      <c r="J81" s="151"/>
      <c r="K81" s="151"/>
      <c r="L81" s="151"/>
      <c r="M81" s="151"/>
      <c r="N81" s="152"/>
      <c r="O81" s="152"/>
      <c r="P81" s="152"/>
      <c r="Q81" s="152"/>
      <c r="R81" s="152"/>
      <c r="S81" s="152"/>
    </row>
    <row r="82" spans="1:19" ht="12.75" hidden="1">
      <c r="A82" s="150"/>
      <c r="B82" s="150"/>
      <c r="C82" s="150"/>
      <c r="D82" s="131" t="s">
        <v>445</v>
      </c>
      <c r="E82" s="131" t="s">
        <v>446</v>
      </c>
      <c r="F82" s="146">
        <v>39332</v>
      </c>
      <c r="G82" s="146">
        <v>39380</v>
      </c>
      <c r="H82" s="146"/>
      <c r="I82" s="147">
        <v>35</v>
      </c>
      <c r="J82" s="151">
        <v>2.4</v>
      </c>
      <c r="K82" s="151"/>
      <c r="L82" s="151"/>
      <c r="M82" s="151"/>
      <c r="N82" s="152"/>
      <c r="O82" s="152"/>
      <c r="P82" s="152"/>
      <c r="Q82" s="152">
        <v>448</v>
      </c>
      <c r="R82" s="152"/>
      <c r="S82" s="152"/>
    </row>
    <row r="83" spans="1:19" ht="12.75" hidden="1">
      <c r="A83" s="150"/>
      <c r="B83" s="150"/>
      <c r="C83" s="150"/>
      <c r="D83" s="131" t="s">
        <v>447</v>
      </c>
      <c r="E83" s="131" t="s">
        <v>448</v>
      </c>
      <c r="F83" s="146">
        <v>39310</v>
      </c>
      <c r="G83" s="146">
        <v>39331</v>
      </c>
      <c r="H83" s="146"/>
      <c r="I83" s="147">
        <v>15</v>
      </c>
      <c r="J83" s="151"/>
      <c r="K83" s="151"/>
      <c r="L83" s="151"/>
      <c r="M83" s="151"/>
      <c r="N83" s="152"/>
      <c r="O83" s="152"/>
      <c r="P83" s="152"/>
      <c r="Q83" s="152"/>
      <c r="R83" s="152"/>
      <c r="S83" s="152"/>
    </row>
    <row r="84" spans="1:19" ht="12.75" hidden="1">
      <c r="A84" s="150"/>
      <c r="B84" s="150"/>
      <c r="C84" s="150"/>
      <c r="D84" s="131" t="s">
        <v>449</v>
      </c>
      <c r="E84" s="131" t="s">
        <v>450</v>
      </c>
      <c r="F84" s="146">
        <v>39353</v>
      </c>
      <c r="G84" s="146">
        <v>39405</v>
      </c>
      <c r="H84" s="146"/>
      <c r="I84" s="147">
        <v>37</v>
      </c>
      <c r="J84" s="151">
        <v>38.8</v>
      </c>
      <c r="K84" s="151"/>
      <c r="L84" s="151"/>
      <c r="M84" s="151"/>
      <c r="N84" s="152"/>
      <c r="O84" s="152"/>
      <c r="P84" s="152"/>
      <c r="Q84" s="152"/>
      <c r="R84" s="152"/>
      <c r="S84" s="152"/>
    </row>
    <row r="85" spans="1:19" ht="12.75" hidden="1">
      <c r="A85" s="150"/>
      <c r="B85" s="150"/>
      <c r="C85" s="150"/>
      <c r="D85" s="131" t="s">
        <v>451</v>
      </c>
      <c r="E85" s="131" t="s">
        <v>452</v>
      </c>
      <c r="F85" s="146">
        <v>39367</v>
      </c>
      <c r="G85" s="131"/>
      <c r="H85" s="131"/>
      <c r="I85" s="147">
        <v>0</v>
      </c>
      <c r="J85" s="151"/>
      <c r="K85" s="151"/>
      <c r="L85" s="151"/>
      <c r="M85" s="151"/>
      <c r="N85" s="152"/>
      <c r="O85" s="152"/>
      <c r="P85" s="152"/>
      <c r="Q85" s="152"/>
      <c r="R85" s="152"/>
      <c r="S85" s="152"/>
    </row>
    <row r="86" spans="1:19" ht="12.75" hidden="1">
      <c r="A86" s="150"/>
      <c r="B86" s="150"/>
      <c r="C86" s="150"/>
      <c r="D86" s="131" t="s">
        <v>453</v>
      </c>
      <c r="E86" s="131" t="s">
        <v>454</v>
      </c>
      <c r="F86" s="146">
        <v>39374</v>
      </c>
      <c r="G86" s="131"/>
      <c r="H86" s="131"/>
      <c r="I86" s="147">
        <v>0</v>
      </c>
      <c r="J86" s="151"/>
      <c r="K86" s="151"/>
      <c r="L86" s="151"/>
      <c r="M86" s="151"/>
      <c r="N86" s="152"/>
      <c r="O86" s="152"/>
      <c r="P86" s="152"/>
      <c r="Q86" s="152"/>
      <c r="R86" s="152"/>
      <c r="S86" s="152"/>
    </row>
    <row r="87" spans="1:19" ht="12.75" hidden="1">
      <c r="A87" s="150"/>
      <c r="B87" s="150"/>
      <c r="C87" s="150"/>
      <c r="D87" s="131" t="s">
        <v>455</v>
      </c>
      <c r="E87" s="131" t="s">
        <v>456</v>
      </c>
      <c r="F87" s="146">
        <v>39381</v>
      </c>
      <c r="G87" s="131"/>
      <c r="H87" s="131"/>
      <c r="I87" s="147">
        <v>0</v>
      </c>
      <c r="J87" s="151"/>
      <c r="K87" s="151"/>
      <c r="L87" s="151"/>
      <c r="M87" s="151"/>
      <c r="N87" s="152"/>
      <c r="O87" s="152"/>
      <c r="P87" s="152"/>
      <c r="Q87" s="152"/>
      <c r="R87" s="152"/>
      <c r="S87" s="152"/>
    </row>
    <row r="88" spans="1:19" ht="12.75" hidden="1">
      <c r="A88" s="150"/>
      <c r="B88" s="150"/>
      <c r="C88" s="150"/>
      <c r="D88" s="131" t="s">
        <v>457</v>
      </c>
      <c r="E88" s="131" t="s">
        <v>458</v>
      </c>
      <c r="F88" s="146">
        <v>39388</v>
      </c>
      <c r="G88" s="131"/>
      <c r="H88" s="131"/>
      <c r="I88" s="147">
        <v>0</v>
      </c>
      <c r="J88" s="151"/>
      <c r="K88" s="151"/>
      <c r="L88" s="151"/>
      <c r="M88" s="151"/>
      <c r="N88" s="152"/>
      <c r="O88" s="152"/>
      <c r="P88" s="152"/>
      <c r="Q88" s="152"/>
      <c r="R88" s="152"/>
      <c r="S88" s="152"/>
    </row>
    <row r="89" spans="1:19" ht="12.75" hidden="1">
      <c r="A89" s="150"/>
      <c r="B89" s="150"/>
      <c r="C89" s="150"/>
      <c r="D89" s="131" t="s">
        <v>459</v>
      </c>
      <c r="E89" s="131" t="s">
        <v>460</v>
      </c>
      <c r="F89" s="146">
        <v>39395</v>
      </c>
      <c r="G89" s="131"/>
      <c r="H89" s="131"/>
      <c r="I89" s="147">
        <v>0</v>
      </c>
      <c r="J89" s="151"/>
      <c r="K89" s="151"/>
      <c r="L89" s="151"/>
      <c r="M89" s="151"/>
      <c r="N89" s="152"/>
      <c r="O89" s="152"/>
      <c r="P89" s="152"/>
      <c r="Q89" s="152"/>
      <c r="R89" s="152"/>
      <c r="S89" s="152"/>
    </row>
    <row r="90" spans="1:19" ht="12.75" hidden="1">
      <c r="A90" s="150"/>
      <c r="B90" s="150"/>
      <c r="C90" s="150"/>
      <c r="D90" s="131" t="s">
        <v>461</v>
      </c>
      <c r="E90" s="131" t="s">
        <v>462</v>
      </c>
      <c r="F90" s="146">
        <v>39402</v>
      </c>
      <c r="G90" s="131"/>
      <c r="H90" s="131"/>
      <c r="I90" s="147">
        <v>0</v>
      </c>
      <c r="J90" s="151"/>
      <c r="K90" s="151"/>
      <c r="L90" s="151"/>
      <c r="M90" s="151"/>
      <c r="N90" s="152"/>
      <c r="O90" s="152"/>
      <c r="P90" s="152"/>
      <c r="Q90" s="152"/>
      <c r="R90" s="152"/>
      <c r="S90" s="152"/>
    </row>
    <row r="91" spans="1:19" ht="12.75" hidden="1">
      <c r="A91" s="150"/>
      <c r="B91" s="150"/>
      <c r="C91" s="150"/>
      <c r="D91" s="131" t="s">
        <v>463</v>
      </c>
      <c r="E91" s="131" t="s">
        <v>464</v>
      </c>
      <c r="F91" s="146">
        <v>40200</v>
      </c>
      <c r="G91" s="131"/>
      <c r="H91" s="131"/>
      <c r="I91" s="147">
        <v>0</v>
      </c>
      <c r="J91" s="151"/>
      <c r="K91" s="151"/>
      <c r="L91" s="151"/>
      <c r="M91" s="151"/>
      <c r="N91" s="152"/>
      <c r="O91" s="152"/>
      <c r="P91" s="152"/>
      <c r="Q91" s="152"/>
      <c r="R91" s="152"/>
      <c r="S91" s="152"/>
    </row>
    <row r="92" spans="1:19" ht="12.75" hidden="1">
      <c r="A92" s="150"/>
      <c r="B92" s="150"/>
      <c r="C92" s="131" t="s">
        <v>465</v>
      </c>
      <c r="D92" s="131" t="s">
        <v>466</v>
      </c>
      <c r="E92" s="131" t="s">
        <v>467</v>
      </c>
      <c r="F92" s="146">
        <v>39203</v>
      </c>
      <c r="G92" s="146">
        <v>39283</v>
      </c>
      <c r="H92" s="146"/>
      <c r="I92" s="147">
        <v>57</v>
      </c>
      <c r="J92" s="151">
        <v>77.58</v>
      </c>
      <c r="K92" s="151"/>
      <c r="L92" s="151"/>
      <c r="M92" s="151"/>
      <c r="N92" s="152"/>
      <c r="O92" s="152"/>
      <c r="P92" s="152"/>
      <c r="Q92" s="152"/>
      <c r="R92" s="152"/>
      <c r="S92" s="152"/>
    </row>
    <row r="93" spans="1:19" ht="12.75" hidden="1">
      <c r="A93" s="150"/>
      <c r="B93" s="150"/>
      <c r="C93" s="150"/>
      <c r="D93" s="131" t="s">
        <v>468</v>
      </c>
      <c r="E93" s="131" t="s">
        <v>469</v>
      </c>
      <c r="F93" s="131"/>
      <c r="G93" s="146">
        <v>39283</v>
      </c>
      <c r="H93" s="146"/>
      <c r="I93" s="147">
        <v>0</v>
      </c>
      <c r="J93" s="151"/>
      <c r="K93" s="151"/>
      <c r="L93" s="151"/>
      <c r="M93" s="151"/>
      <c r="N93" s="152"/>
      <c r="O93" s="152"/>
      <c r="P93" s="152"/>
      <c r="Q93" s="152"/>
      <c r="R93" s="152"/>
      <c r="S93" s="152"/>
    </row>
    <row r="94" spans="1:19" ht="12.75" hidden="1">
      <c r="A94" s="150"/>
      <c r="B94" s="150"/>
      <c r="C94" s="150"/>
      <c r="D94" s="131" t="s">
        <v>470</v>
      </c>
      <c r="E94" s="131" t="s">
        <v>471</v>
      </c>
      <c r="F94" s="146">
        <v>39265</v>
      </c>
      <c r="G94" s="146">
        <v>39357</v>
      </c>
      <c r="H94" s="146"/>
      <c r="I94" s="147">
        <v>65</v>
      </c>
      <c r="J94" s="151">
        <v>312.29</v>
      </c>
      <c r="K94" s="151"/>
      <c r="L94" s="151"/>
      <c r="M94" s="151"/>
      <c r="N94" s="152"/>
      <c r="O94" s="152"/>
      <c r="P94" s="152"/>
      <c r="Q94" s="152"/>
      <c r="R94" s="152"/>
      <c r="S94" s="152"/>
    </row>
    <row r="95" spans="1:19" ht="12.75" hidden="1">
      <c r="A95" s="150"/>
      <c r="B95" s="150"/>
      <c r="C95" s="150"/>
      <c r="D95" s="131" t="s">
        <v>472</v>
      </c>
      <c r="E95" s="131" t="s">
        <v>473</v>
      </c>
      <c r="F95" s="131"/>
      <c r="G95" s="146">
        <v>39357</v>
      </c>
      <c r="H95" s="146"/>
      <c r="I95" s="147">
        <v>0</v>
      </c>
      <c r="J95" s="151"/>
      <c r="K95" s="151"/>
      <c r="L95" s="151"/>
      <c r="M95" s="151"/>
      <c r="N95" s="152"/>
      <c r="O95" s="152"/>
      <c r="P95" s="152"/>
      <c r="Q95" s="152"/>
      <c r="R95" s="152"/>
      <c r="S95" s="152"/>
    </row>
    <row r="96" spans="1:19" ht="12.75" hidden="1">
      <c r="A96" s="150"/>
      <c r="B96" s="150"/>
      <c r="C96" s="150"/>
      <c r="D96" s="131" t="s">
        <v>474</v>
      </c>
      <c r="E96" s="131" t="s">
        <v>475</v>
      </c>
      <c r="F96" s="146">
        <v>39203</v>
      </c>
      <c r="G96" s="146">
        <v>39233</v>
      </c>
      <c r="H96" s="146"/>
      <c r="I96" s="147">
        <v>22</v>
      </c>
      <c r="J96" s="151">
        <v>123.75</v>
      </c>
      <c r="K96" s="151"/>
      <c r="L96" s="151"/>
      <c r="M96" s="151"/>
      <c r="N96" s="152"/>
      <c r="O96" s="152"/>
      <c r="P96" s="152"/>
      <c r="Q96" s="152"/>
      <c r="R96" s="152"/>
      <c r="S96" s="152"/>
    </row>
    <row r="97" spans="1:19" ht="12.75" hidden="1">
      <c r="A97" s="150"/>
      <c r="B97" s="150"/>
      <c r="C97" s="150"/>
      <c r="D97" s="131" t="s">
        <v>476</v>
      </c>
      <c r="E97" s="131" t="s">
        <v>477</v>
      </c>
      <c r="F97" s="131"/>
      <c r="G97" s="146">
        <v>39233</v>
      </c>
      <c r="H97" s="146"/>
      <c r="I97" s="147">
        <v>0</v>
      </c>
      <c r="J97" s="151"/>
      <c r="K97" s="151"/>
      <c r="L97" s="151"/>
      <c r="M97" s="151"/>
      <c r="N97" s="152"/>
      <c r="O97" s="152"/>
      <c r="P97" s="152"/>
      <c r="Q97" s="152"/>
      <c r="R97" s="152"/>
      <c r="S97" s="152"/>
    </row>
    <row r="98" spans="1:19" ht="12.75" hidden="1">
      <c r="A98" s="150"/>
      <c r="B98" s="150"/>
      <c r="C98" s="150"/>
      <c r="D98" s="131" t="s">
        <v>478</v>
      </c>
      <c r="E98" s="131" t="s">
        <v>479</v>
      </c>
      <c r="F98" s="146">
        <v>39356</v>
      </c>
      <c r="G98" s="146">
        <v>39374</v>
      </c>
      <c r="H98" s="146"/>
      <c r="I98" s="147">
        <v>15</v>
      </c>
      <c r="J98" s="151"/>
      <c r="K98" s="151"/>
      <c r="L98" s="151"/>
      <c r="M98" s="151"/>
      <c r="N98" s="152"/>
      <c r="O98" s="152"/>
      <c r="P98" s="152"/>
      <c r="Q98" s="152"/>
      <c r="R98" s="152"/>
      <c r="S98" s="152"/>
    </row>
    <row r="99" spans="1:19" ht="12.75" hidden="1">
      <c r="A99" s="150"/>
      <c r="B99" s="150"/>
      <c r="C99" s="150"/>
      <c r="D99" s="131" t="s">
        <v>480</v>
      </c>
      <c r="E99" s="131" t="s">
        <v>481</v>
      </c>
      <c r="F99" s="146">
        <v>39377</v>
      </c>
      <c r="G99" s="146">
        <v>39420</v>
      </c>
      <c r="H99" s="146"/>
      <c r="I99" s="147">
        <v>30</v>
      </c>
      <c r="J99" s="151">
        <v>45.74</v>
      </c>
      <c r="K99" s="151"/>
      <c r="L99" s="151"/>
      <c r="M99" s="151"/>
      <c r="N99" s="152"/>
      <c r="O99" s="152"/>
      <c r="P99" s="152"/>
      <c r="Q99" s="152"/>
      <c r="R99" s="152"/>
      <c r="S99" s="152"/>
    </row>
    <row r="100" spans="1:19" ht="12.75" hidden="1">
      <c r="A100" s="150"/>
      <c r="B100" s="150"/>
      <c r="C100" s="150"/>
      <c r="D100" s="131" t="s">
        <v>482</v>
      </c>
      <c r="E100" s="131" t="s">
        <v>483</v>
      </c>
      <c r="F100" s="146">
        <v>39356</v>
      </c>
      <c r="G100" s="146">
        <v>39457</v>
      </c>
      <c r="H100" s="146"/>
      <c r="I100" s="147">
        <v>65</v>
      </c>
      <c r="J100" s="151">
        <v>1.44</v>
      </c>
      <c r="K100" s="151"/>
      <c r="L100" s="151"/>
      <c r="M100" s="151"/>
      <c r="N100" s="152"/>
      <c r="O100" s="152"/>
      <c r="P100" s="152">
        <v>48</v>
      </c>
      <c r="Q100" s="152"/>
      <c r="R100" s="152"/>
      <c r="S100" s="152"/>
    </row>
    <row r="101" spans="1:19" ht="12.75" hidden="1">
      <c r="A101" s="131" t="s">
        <v>484</v>
      </c>
      <c r="B101" s="131" t="s">
        <v>485</v>
      </c>
      <c r="C101" s="131" t="s">
        <v>486</v>
      </c>
      <c r="D101" s="131" t="s">
        <v>487</v>
      </c>
      <c r="E101" s="131" t="s">
        <v>488</v>
      </c>
      <c r="F101" s="146">
        <v>39601</v>
      </c>
      <c r="G101" s="146">
        <v>39728</v>
      </c>
      <c r="H101" s="146"/>
      <c r="I101" s="147">
        <v>90</v>
      </c>
      <c r="J101" s="151"/>
      <c r="K101" s="151"/>
      <c r="L101" s="151"/>
      <c r="M101" s="151"/>
      <c r="N101" s="152"/>
      <c r="O101" s="152"/>
      <c r="P101" s="152"/>
      <c r="Q101" s="152"/>
      <c r="R101" s="152"/>
      <c r="S101" s="152">
        <v>527</v>
      </c>
    </row>
    <row r="102" spans="1:19" ht="12.75" hidden="1">
      <c r="A102" s="150"/>
      <c r="B102" s="150"/>
      <c r="C102" s="150"/>
      <c r="D102" s="131" t="s">
        <v>489</v>
      </c>
      <c r="E102" s="131" t="s">
        <v>490</v>
      </c>
      <c r="F102" s="146">
        <v>39729</v>
      </c>
      <c r="G102" s="146">
        <v>39729</v>
      </c>
      <c r="H102" s="146"/>
      <c r="I102" s="147">
        <v>1</v>
      </c>
      <c r="J102" s="151"/>
      <c r="K102" s="151"/>
      <c r="L102" s="151"/>
      <c r="M102" s="151"/>
      <c r="N102" s="152"/>
      <c r="O102" s="152"/>
      <c r="P102" s="152"/>
      <c r="Q102" s="152"/>
      <c r="R102" s="152"/>
      <c r="S102" s="152">
        <v>8</v>
      </c>
    </row>
    <row r="103" spans="1:19" ht="12.75" hidden="1">
      <c r="A103" s="150"/>
      <c r="B103" s="150"/>
      <c r="C103" s="150"/>
      <c r="D103" s="131" t="s">
        <v>491</v>
      </c>
      <c r="E103" s="131" t="s">
        <v>492</v>
      </c>
      <c r="F103" s="146">
        <v>39730</v>
      </c>
      <c r="G103" s="146">
        <v>39868</v>
      </c>
      <c r="H103" s="146"/>
      <c r="I103" s="147">
        <v>90</v>
      </c>
      <c r="J103" s="151"/>
      <c r="K103" s="151"/>
      <c r="L103" s="151"/>
      <c r="M103" s="151"/>
      <c r="N103" s="152"/>
      <c r="O103" s="152"/>
      <c r="P103" s="152"/>
      <c r="Q103" s="152"/>
      <c r="R103" s="152"/>
      <c r="S103" s="152">
        <v>527</v>
      </c>
    </row>
    <row r="104" spans="1:19" ht="12.75" hidden="1">
      <c r="A104" s="150"/>
      <c r="B104" s="150"/>
      <c r="C104" s="150"/>
      <c r="D104" s="131" t="s">
        <v>493</v>
      </c>
      <c r="E104" s="131" t="s">
        <v>494</v>
      </c>
      <c r="F104" s="146">
        <v>39869</v>
      </c>
      <c r="G104" s="146">
        <v>39869</v>
      </c>
      <c r="H104" s="146"/>
      <c r="I104" s="147">
        <v>1</v>
      </c>
      <c r="J104" s="151"/>
      <c r="K104" s="151"/>
      <c r="L104" s="151"/>
      <c r="M104" s="151"/>
      <c r="N104" s="152"/>
      <c r="O104" s="152"/>
      <c r="P104" s="152"/>
      <c r="Q104" s="152"/>
      <c r="R104" s="152"/>
      <c r="S104" s="152">
        <v>8</v>
      </c>
    </row>
    <row r="105" spans="1:19" ht="12.75" hidden="1">
      <c r="A105" s="150"/>
      <c r="B105" s="150"/>
      <c r="C105" s="150"/>
      <c r="D105" s="131" t="s">
        <v>495</v>
      </c>
      <c r="E105" s="131" t="s">
        <v>496</v>
      </c>
      <c r="F105" s="146">
        <v>39870</v>
      </c>
      <c r="G105" s="146">
        <v>40396</v>
      </c>
      <c r="H105" s="146"/>
      <c r="I105" s="147">
        <v>362</v>
      </c>
      <c r="J105" s="151"/>
      <c r="K105" s="151"/>
      <c r="L105" s="151"/>
      <c r="M105" s="151"/>
      <c r="N105" s="152"/>
      <c r="O105" s="152"/>
      <c r="P105" s="152"/>
      <c r="Q105" s="152"/>
      <c r="R105" s="152"/>
      <c r="S105" s="152">
        <v>176</v>
      </c>
    </row>
    <row r="106" spans="1:19" ht="12.75" hidden="1">
      <c r="A106" s="150"/>
      <c r="B106" s="150"/>
      <c r="C106" s="150"/>
      <c r="D106" s="131" t="s">
        <v>497</v>
      </c>
      <c r="E106" s="131" t="s">
        <v>498</v>
      </c>
      <c r="F106" s="146">
        <v>39870</v>
      </c>
      <c r="G106" s="146">
        <v>39904</v>
      </c>
      <c r="H106" s="146"/>
      <c r="I106" s="147">
        <v>25</v>
      </c>
      <c r="J106" s="151"/>
      <c r="K106" s="151"/>
      <c r="L106" s="151"/>
      <c r="M106" s="151"/>
      <c r="N106" s="152"/>
      <c r="O106" s="152"/>
      <c r="P106" s="152"/>
      <c r="Q106" s="152"/>
      <c r="R106" s="152"/>
      <c r="S106" s="152"/>
    </row>
    <row r="107" spans="1:19" ht="12.75" hidden="1">
      <c r="A107" s="150"/>
      <c r="B107" s="150"/>
      <c r="C107" s="150"/>
      <c r="D107" s="131" t="s">
        <v>499</v>
      </c>
      <c r="E107" s="131" t="s">
        <v>500</v>
      </c>
      <c r="F107" s="146">
        <v>39905</v>
      </c>
      <c r="G107" s="146">
        <v>39961</v>
      </c>
      <c r="H107" s="146"/>
      <c r="I107" s="147">
        <v>40</v>
      </c>
      <c r="J107" s="151">
        <v>58.61</v>
      </c>
      <c r="K107" s="151"/>
      <c r="L107" s="151"/>
      <c r="M107" s="151"/>
      <c r="N107" s="152"/>
      <c r="O107" s="152"/>
      <c r="P107" s="152"/>
      <c r="Q107" s="152"/>
      <c r="R107" s="152"/>
      <c r="S107" s="152"/>
    </row>
    <row r="108" spans="1:19" ht="12.75" hidden="1">
      <c r="A108" s="150"/>
      <c r="B108" s="150"/>
      <c r="C108" s="150"/>
      <c r="D108" s="131" t="s">
        <v>501</v>
      </c>
      <c r="E108" s="131" t="s">
        <v>502</v>
      </c>
      <c r="F108" s="146">
        <v>40241</v>
      </c>
      <c r="G108" s="146">
        <v>40396</v>
      </c>
      <c r="H108" s="146"/>
      <c r="I108" s="147">
        <v>110</v>
      </c>
      <c r="J108" s="151"/>
      <c r="K108" s="151"/>
      <c r="L108" s="151"/>
      <c r="M108" s="151"/>
      <c r="N108" s="152"/>
      <c r="O108" s="152">
        <v>123</v>
      </c>
      <c r="P108" s="152">
        <v>492</v>
      </c>
      <c r="Q108" s="152"/>
      <c r="R108" s="152"/>
      <c r="S108" s="152"/>
    </row>
    <row r="109" spans="1:19" ht="12.75" hidden="1">
      <c r="A109" s="150"/>
      <c r="B109" s="150"/>
      <c r="C109" s="131" t="s">
        <v>503</v>
      </c>
      <c r="D109" s="131" t="s">
        <v>504</v>
      </c>
      <c r="E109" s="131" t="s">
        <v>505</v>
      </c>
      <c r="F109" s="146">
        <v>39661</v>
      </c>
      <c r="G109" s="146">
        <v>39891</v>
      </c>
      <c r="H109" s="146"/>
      <c r="I109" s="147">
        <v>155</v>
      </c>
      <c r="J109" s="151"/>
      <c r="K109" s="151"/>
      <c r="L109" s="151"/>
      <c r="M109" s="151"/>
      <c r="N109" s="152"/>
      <c r="O109" s="152"/>
      <c r="P109" s="152"/>
      <c r="Q109" s="152"/>
      <c r="R109" s="152"/>
      <c r="S109" s="152">
        <v>914</v>
      </c>
    </row>
    <row r="110" spans="1:19" ht="12.75" hidden="1">
      <c r="A110" s="150"/>
      <c r="B110" s="150"/>
      <c r="C110" s="150"/>
      <c r="D110" s="131" t="s">
        <v>506</v>
      </c>
      <c r="E110" s="131" t="s">
        <v>507</v>
      </c>
      <c r="F110" s="146">
        <v>39892</v>
      </c>
      <c r="G110" s="146">
        <v>39892</v>
      </c>
      <c r="H110" s="146"/>
      <c r="I110" s="147">
        <v>1</v>
      </c>
      <c r="J110" s="151"/>
      <c r="K110" s="151"/>
      <c r="L110" s="151"/>
      <c r="M110" s="151"/>
      <c r="N110" s="152"/>
      <c r="O110" s="152"/>
      <c r="P110" s="152"/>
      <c r="Q110" s="152"/>
      <c r="R110" s="152"/>
      <c r="S110" s="152">
        <v>8</v>
      </c>
    </row>
    <row r="111" spans="1:19" ht="12.75" hidden="1">
      <c r="A111" s="150"/>
      <c r="B111" s="150"/>
      <c r="C111" s="150"/>
      <c r="D111" s="131" t="s">
        <v>508</v>
      </c>
      <c r="E111" s="131" t="s">
        <v>509</v>
      </c>
      <c r="F111" s="146">
        <v>39895</v>
      </c>
      <c r="G111" s="146">
        <v>40114</v>
      </c>
      <c r="H111" s="146"/>
      <c r="I111" s="147">
        <v>155</v>
      </c>
      <c r="J111" s="151"/>
      <c r="K111" s="151"/>
      <c r="L111" s="151"/>
      <c r="M111" s="151"/>
      <c r="N111" s="152"/>
      <c r="O111" s="152"/>
      <c r="P111" s="152"/>
      <c r="Q111" s="152"/>
      <c r="R111" s="152"/>
      <c r="S111" s="152">
        <v>914</v>
      </c>
    </row>
    <row r="112" spans="1:19" ht="12.75" hidden="1">
      <c r="A112" s="150"/>
      <c r="B112" s="150"/>
      <c r="C112" s="150"/>
      <c r="D112" s="131" t="s">
        <v>510</v>
      </c>
      <c r="E112" s="131" t="s">
        <v>511</v>
      </c>
      <c r="F112" s="146">
        <v>40115</v>
      </c>
      <c r="G112" s="146">
        <v>40115</v>
      </c>
      <c r="H112" s="146"/>
      <c r="I112" s="147">
        <v>1</v>
      </c>
      <c r="J112" s="151"/>
      <c r="K112" s="151"/>
      <c r="L112" s="151"/>
      <c r="M112" s="151"/>
      <c r="N112" s="152"/>
      <c r="O112" s="152"/>
      <c r="P112" s="152"/>
      <c r="Q112" s="152"/>
      <c r="R112" s="152"/>
      <c r="S112" s="152">
        <v>8</v>
      </c>
    </row>
    <row r="113" spans="1:19" ht="12.75" hidden="1">
      <c r="A113" s="150"/>
      <c r="B113" s="150"/>
      <c r="C113" s="150"/>
      <c r="D113" s="131" t="s">
        <v>512</v>
      </c>
      <c r="E113" s="131" t="s">
        <v>513</v>
      </c>
      <c r="F113" s="146">
        <v>40116</v>
      </c>
      <c r="G113" s="146">
        <v>40268</v>
      </c>
      <c r="H113" s="146"/>
      <c r="I113" s="147">
        <v>99</v>
      </c>
      <c r="J113" s="151"/>
      <c r="K113" s="151"/>
      <c r="L113" s="151"/>
      <c r="M113" s="151"/>
      <c r="N113" s="152"/>
      <c r="O113" s="152"/>
      <c r="P113" s="152"/>
      <c r="Q113" s="152"/>
      <c r="R113" s="152"/>
      <c r="S113" s="152">
        <v>110</v>
      </c>
    </row>
    <row r="114" spans="1:19" ht="12.75" hidden="1">
      <c r="A114" s="150"/>
      <c r="B114" s="150"/>
      <c r="C114" s="150"/>
      <c r="D114" s="131" t="s">
        <v>514</v>
      </c>
      <c r="E114" s="131" t="s">
        <v>515</v>
      </c>
      <c r="F114" s="146">
        <v>40116</v>
      </c>
      <c r="G114" s="146">
        <v>40154</v>
      </c>
      <c r="H114" s="146"/>
      <c r="I114" s="147">
        <v>25</v>
      </c>
      <c r="J114" s="151"/>
      <c r="K114" s="151"/>
      <c r="L114" s="151"/>
      <c r="M114" s="151"/>
      <c r="N114" s="152"/>
      <c r="O114" s="152"/>
      <c r="P114" s="152"/>
      <c r="Q114" s="152"/>
      <c r="R114" s="152"/>
      <c r="S114" s="152"/>
    </row>
    <row r="115" spans="1:19" ht="12.75" hidden="1">
      <c r="A115" s="150"/>
      <c r="B115" s="150"/>
      <c r="C115" s="150"/>
      <c r="D115" s="131" t="s">
        <v>516</v>
      </c>
      <c r="E115" s="131" t="s">
        <v>517</v>
      </c>
      <c r="F115" s="146">
        <v>40155</v>
      </c>
      <c r="G115" s="146">
        <v>40255</v>
      </c>
      <c r="H115" s="146"/>
      <c r="I115" s="147">
        <v>65</v>
      </c>
      <c r="J115" s="151">
        <v>82.45</v>
      </c>
      <c r="K115" s="151"/>
      <c r="L115" s="151"/>
      <c r="M115" s="151"/>
      <c r="N115" s="152"/>
      <c r="O115" s="152"/>
      <c r="P115" s="152"/>
      <c r="Q115" s="152"/>
      <c r="R115" s="152"/>
      <c r="S115" s="152"/>
    </row>
    <row r="116" spans="1:19" ht="12.75" hidden="1">
      <c r="A116" s="150"/>
      <c r="B116" s="150"/>
      <c r="C116" s="150"/>
      <c r="D116" s="131" t="s">
        <v>518</v>
      </c>
      <c r="E116" s="131" t="s">
        <v>519</v>
      </c>
      <c r="F116" s="146">
        <v>40116</v>
      </c>
      <c r="G116" s="146">
        <v>40154</v>
      </c>
      <c r="H116" s="146"/>
      <c r="I116" s="147">
        <v>25</v>
      </c>
      <c r="J116" s="151"/>
      <c r="K116" s="151"/>
      <c r="L116" s="151"/>
      <c r="M116" s="151"/>
      <c r="N116" s="152"/>
      <c r="O116" s="152"/>
      <c r="P116" s="152"/>
      <c r="Q116" s="152"/>
      <c r="R116" s="152"/>
      <c r="S116" s="152"/>
    </row>
    <row r="117" spans="1:19" ht="12.75" hidden="1">
      <c r="A117" s="150"/>
      <c r="B117" s="150"/>
      <c r="C117" s="150"/>
      <c r="D117" s="131" t="s">
        <v>520</v>
      </c>
      <c r="E117" s="131" t="s">
        <v>521</v>
      </c>
      <c r="F117" s="146">
        <v>40155</v>
      </c>
      <c r="G117" s="146">
        <v>40220</v>
      </c>
      <c r="H117" s="146"/>
      <c r="I117" s="147">
        <v>40</v>
      </c>
      <c r="J117" s="151">
        <v>6.92</v>
      </c>
      <c r="K117" s="151"/>
      <c r="L117" s="151"/>
      <c r="M117" s="151"/>
      <c r="N117" s="152"/>
      <c r="O117" s="152"/>
      <c r="P117" s="152"/>
      <c r="Q117" s="152"/>
      <c r="R117" s="152"/>
      <c r="S117" s="152"/>
    </row>
    <row r="118" spans="1:19" ht="12.75" hidden="1">
      <c r="A118" s="150"/>
      <c r="B118" s="150"/>
      <c r="C118" s="150"/>
      <c r="D118" s="131" t="s">
        <v>522</v>
      </c>
      <c r="E118" s="131" t="s">
        <v>523</v>
      </c>
      <c r="F118" s="146">
        <v>40221</v>
      </c>
      <c r="G118" s="146">
        <v>40276</v>
      </c>
      <c r="H118" s="146"/>
      <c r="I118" s="147">
        <v>40</v>
      </c>
      <c r="J118" s="151"/>
      <c r="K118" s="151"/>
      <c r="L118" s="151"/>
      <c r="M118" s="151"/>
      <c r="N118" s="152"/>
      <c r="O118" s="152"/>
      <c r="P118" s="152">
        <v>240</v>
      </c>
      <c r="Q118" s="152"/>
      <c r="R118" s="152"/>
      <c r="S118" s="152"/>
    </row>
    <row r="119" spans="1:19" ht="12.75" hidden="1">
      <c r="A119" s="150"/>
      <c r="B119" s="150"/>
      <c r="C119" s="131" t="s">
        <v>524</v>
      </c>
      <c r="D119" s="131" t="s">
        <v>525</v>
      </c>
      <c r="E119" s="131" t="s">
        <v>526</v>
      </c>
      <c r="F119" s="146">
        <v>39722</v>
      </c>
      <c r="G119" s="146">
        <v>39825</v>
      </c>
      <c r="H119" s="146"/>
      <c r="I119" s="147">
        <v>65</v>
      </c>
      <c r="J119" s="151"/>
      <c r="K119" s="151"/>
      <c r="L119" s="151"/>
      <c r="M119" s="151"/>
      <c r="N119" s="152"/>
      <c r="O119" s="152"/>
      <c r="P119" s="152"/>
      <c r="Q119" s="152"/>
      <c r="R119" s="152"/>
      <c r="S119" s="152">
        <v>220</v>
      </c>
    </row>
    <row r="120" spans="1:19" ht="12.75" hidden="1">
      <c r="A120" s="150"/>
      <c r="B120" s="150"/>
      <c r="C120" s="131" t="s">
        <v>527</v>
      </c>
      <c r="D120" s="131" t="s">
        <v>528</v>
      </c>
      <c r="E120" s="131" t="s">
        <v>529</v>
      </c>
      <c r="F120" s="146">
        <v>39203</v>
      </c>
      <c r="G120" s="146">
        <v>39233</v>
      </c>
      <c r="H120" s="146"/>
      <c r="I120" s="147">
        <v>22</v>
      </c>
      <c r="J120" s="151"/>
      <c r="K120" s="151"/>
      <c r="L120" s="151"/>
      <c r="M120" s="151"/>
      <c r="N120" s="152"/>
      <c r="O120" s="152"/>
      <c r="P120" s="152"/>
      <c r="Q120" s="152"/>
      <c r="R120" s="152"/>
      <c r="S120" s="152">
        <v>40</v>
      </c>
    </row>
    <row r="121" spans="1:19" ht="12.75" hidden="1">
      <c r="A121" s="131" t="s">
        <v>530</v>
      </c>
      <c r="B121" s="131" t="s">
        <v>531</v>
      </c>
      <c r="C121" s="131" t="s">
        <v>532</v>
      </c>
      <c r="D121" s="131" t="s">
        <v>533</v>
      </c>
      <c r="E121" s="131" t="s">
        <v>534</v>
      </c>
      <c r="F121" s="146">
        <v>39308</v>
      </c>
      <c r="G121" s="146">
        <v>39848</v>
      </c>
      <c r="H121" s="146"/>
      <c r="I121" s="147">
        <v>365</v>
      </c>
      <c r="J121" s="151"/>
      <c r="K121" s="151"/>
      <c r="L121" s="151">
        <v>6</v>
      </c>
      <c r="M121" s="151"/>
      <c r="N121" s="152"/>
      <c r="O121" s="152"/>
      <c r="P121" s="152"/>
      <c r="Q121" s="152"/>
      <c r="R121" s="152">
        <v>591</v>
      </c>
      <c r="S121" s="152">
        <v>591</v>
      </c>
    </row>
    <row r="122" spans="1:19" ht="12.75" hidden="1">
      <c r="A122" s="150"/>
      <c r="B122" s="150"/>
      <c r="C122" s="150"/>
      <c r="D122" s="131" t="s">
        <v>535</v>
      </c>
      <c r="E122" s="131" t="s">
        <v>536</v>
      </c>
      <c r="F122" s="146">
        <v>39470</v>
      </c>
      <c r="G122" s="146">
        <v>39944</v>
      </c>
      <c r="H122" s="146"/>
      <c r="I122" s="147">
        <v>327</v>
      </c>
      <c r="J122" s="151"/>
      <c r="K122" s="151"/>
      <c r="L122" s="151">
        <v>6</v>
      </c>
      <c r="M122" s="151"/>
      <c r="N122" s="152"/>
      <c r="O122" s="152"/>
      <c r="P122" s="152"/>
      <c r="Q122" s="152"/>
      <c r="R122" s="152">
        <v>442</v>
      </c>
      <c r="S122" s="152">
        <v>442</v>
      </c>
    </row>
    <row r="123" spans="1:19" ht="12.75" hidden="1">
      <c r="A123" s="150"/>
      <c r="B123" s="150"/>
      <c r="C123" s="150"/>
      <c r="D123" s="131" t="s">
        <v>537</v>
      </c>
      <c r="E123" s="131" t="s">
        <v>538</v>
      </c>
      <c r="F123" s="146">
        <v>39664</v>
      </c>
      <c r="G123" s="146">
        <v>40109</v>
      </c>
      <c r="H123" s="146"/>
      <c r="I123" s="147">
        <v>307</v>
      </c>
      <c r="J123" s="151"/>
      <c r="K123" s="151"/>
      <c r="L123" s="151">
        <v>6</v>
      </c>
      <c r="M123" s="151"/>
      <c r="N123" s="152"/>
      <c r="O123" s="152"/>
      <c r="P123" s="152"/>
      <c r="Q123" s="152"/>
      <c r="R123" s="152">
        <v>444</v>
      </c>
      <c r="S123" s="152">
        <v>444</v>
      </c>
    </row>
    <row r="124" spans="1:19" ht="12.75" hidden="1">
      <c r="A124" s="150"/>
      <c r="B124" s="131" t="s">
        <v>539</v>
      </c>
      <c r="C124" s="131" t="s">
        <v>327</v>
      </c>
      <c r="D124" s="131" t="s">
        <v>540</v>
      </c>
      <c r="E124" s="131" t="s">
        <v>541</v>
      </c>
      <c r="F124" s="146">
        <v>39203</v>
      </c>
      <c r="G124" s="146">
        <v>39836</v>
      </c>
      <c r="H124" s="146"/>
      <c r="I124" s="147">
        <v>430</v>
      </c>
      <c r="J124" s="151"/>
      <c r="K124" s="151"/>
      <c r="L124" s="151"/>
      <c r="M124" s="151"/>
      <c r="N124" s="152"/>
      <c r="O124" s="152"/>
      <c r="P124" s="152"/>
      <c r="Q124" s="152"/>
      <c r="R124" s="152">
        <v>400</v>
      </c>
      <c r="S124" s="152">
        <v>758</v>
      </c>
    </row>
    <row r="125" spans="1:19" ht="12.75" hidden="1">
      <c r="A125" s="150"/>
      <c r="B125" s="150"/>
      <c r="C125" s="131" t="s">
        <v>542</v>
      </c>
      <c r="D125" s="131" t="s">
        <v>543</v>
      </c>
      <c r="E125" s="131" t="s">
        <v>544</v>
      </c>
      <c r="F125" s="146">
        <v>39758</v>
      </c>
      <c r="G125" s="146">
        <v>39840</v>
      </c>
      <c r="H125" s="146"/>
      <c r="I125" s="147">
        <v>50</v>
      </c>
      <c r="J125" s="151"/>
      <c r="K125" s="151"/>
      <c r="L125" s="151"/>
      <c r="M125" s="151"/>
      <c r="N125" s="152"/>
      <c r="O125" s="152"/>
      <c r="P125" s="152"/>
      <c r="Q125" s="152"/>
      <c r="R125" s="152">
        <v>120</v>
      </c>
      <c r="S125" s="152"/>
    </row>
    <row r="126" spans="1:19" ht="12.75" hidden="1">
      <c r="A126" s="150"/>
      <c r="B126" s="150"/>
      <c r="C126" s="131" t="s">
        <v>545</v>
      </c>
      <c r="D126" s="131" t="s">
        <v>546</v>
      </c>
      <c r="E126" s="131" t="s">
        <v>547</v>
      </c>
      <c r="F126" s="146">
        <v>39233</v>
      </c>
      <c r="G126" s="146">
        <v>39317</v>
      </c>
      <c r="H126" s="146"/>
      <c r="I126" s="147">
        <v>60</v>
      </c>
      <c r="J126" s="151"/>
      <c r="K126" s="151"/>
      <c r="L126" s="151"/>
      <c r="M126" s="151"/>
      <c r="N126" s="152"/>
      <c r="O126" s="152"/>
      <c r="P126" s="152"/>
      <c r="Q126" s="152"/>
      <c r="R126" s="152"/>
      <c r="S126" s="152">
        <v>80</v>
      </c>
    </row>
    <row r="127" spans="1:19" ht="12.75" hidden="1">
      <c r="A127" s="150"/>
      <c r="B127" s="150"/>
      <c r="C127" s="150"/>
      <c r="D127" s="131" t="s">
        <v>548</v>
      </c>
      <c r="E127" s="131" t="s">
        <v>549</v>
      </c>
      <c r="F127" s="146">
        <v>39203</v>
      </c>
      <c r="G127" s="146">
        <v>39295</v>
      </c>
      <c r="H127" s="146"/>
      <c r="I127" s="147">
        <v>65</v>
      </c>
      <c r="J127" s="151"/>
      <c r="K127" s="151"/>
      <c r="L127" s="151"/>
      <c r="M127" s="151"/>
      <c r="N127" s="152"/>
      <c r="O127" s="152"/>
      <c r="P127" s="152"/>
      <c r="Q127" s="152"/>
      <c r="R127" s="152">
        <v>160</v>
      </c>
      <c r="S127" s="152"/>
    </row>
    <row r="128" spans="1:19" ht="12.75" hidden="1">
      <c r="A128" s="150"/>
      <c r="B128" s="150"/>
      <c r="C128" s="131" t="s">
        <v>550</v>
      </c>
      <c r="D128" s="131" t="s">
        <v>551</v>
      </c>
      <c r="E128" s="131" t="s">
        <v>552</v>
      </c>
      <c r="F128" s="146">
        <v>39318</v>
      </c>
      <c r="G128" s="146">
        <v>39402</v>
      </c>
      <c r="H128" s="146"/>
      <c r="I128" s="147">
        <v>60</v>
      </c>
      <c r="J128" s="151"/>
      <c r="K128" s="151"/>
      <c r="L128" s="151"/>
      <c r="M128" s="151"/>
      <c r="N128" s="152"/>
      <c r="O128" s="152"/>
      <c r="P128" s="152"/>
      <c r="Q128" s="152"/>
      <c r="R128" s="152"/>
      <c r="S128" s="152">
        <v>160</v>
      </c>
    </row>
    <row r="129" spans="1:19" ht="12.75" hidden="1">
      <c r="A129" s="150"/>
      <c r="B129" s="150"/>
      <c r="C129" s="150"/>
      <c r="D129" s="131" t="s">
        <v>553</v>
      </c>
      <c r="E129" s="131" t="s">
        <v>554</v>
      </c>
      <c r="F129" s="146">
        <v>39296</v>
      </c>
      <c r="G129" s="146">
        <v>39408</v>
      </c>
      <c r="H129" s="146"/>
      <c r="I129" s="147">
        <v>80</v>
      </c>
      <c r="J129" s="151"/>
      <c r="K129" s="151"/>
      <c r="L129" s="151"/>
      <c r="M129" s="151"/>
      <c r="N129" s="152"/>
      <c r="O129" s="152"/>
      <c r="P129" s="152"/>
      <c r="Q129" s="152"/>
      <c r="R129" s="152">
        <v>160</v>
      </c>
      <c r="S129" s="152"/>
    </row>
    <row r="130" spans="1:19" ht="12.75" hidden="1">
      <c r="A130" s="150"/>
      <c r="B130" s="150"/>
      <c r="C130" s="131" t="s">
        <v>555</v>
      </c>
      <c r="D130" s="131" t="s">
        <v>556</v>
      </c>
      <c r="E130" s="131" t="s">
        <v>557</v>
      </c>
      <c r="F130" s="146">
        <v>39449</v>
      </c>
      <c r="G130" s="146">
        <v>39574</v>
      </c>
      <c r="H130" s="146"/>
      <c r="I130" s="147">
        <v>90</v>
      </c>
      <c r="J130" s="151"/>
      <c r="K130" s="151"/>
      <c r="L130" s="151"/>
      <c r="M130" s="151"/>
      <c r="N130" s="152"/>
      <c r="O130" s="152"/>
      <c r="P130" s="152"/>
      <c r="Q130" s="152"/>
      <c r="R130" s="152"/>
      <c r="S130" s="152">
        <v>200</v>
      </c>
    </row>
    <row r="131" spans="1:19" ht="12.75" hidden="1">
      <c r="A131" s="150"/>
      <c r="B131" s="150"/>
      <c r="C131" s="150"/>
      <c r="D131" s="131" t="s">
        <v>558</v>
      </c>
      <c r="E131" s="131" t="s">
        <v>559</v>
      </c>
      <c r="F131" s="146">
        <v>39449</v>
      </c>
      <c r="G131" s="146">
        <v>39574</v>
      </c>
      <c r="H131" s="146"/>
      <c r="I131" s="147">
        <v>90</v>
      </c>
      <c r="J131" s="151"/>
      <c r="K131" s="151"/>
      <c r="L131" s="151"/>
      <c r="M131" s="151"/>
      <c r="N131" s="152"/>
      <c r="O131" s="152"/>
      <c r="P131" s="152"/>
      <c r="Q131" s="152"/>
      <c r="R131" s="152">
        <v>240</v>
      </c>
      <c r="S131" s="152"/>
    </row>
    <row r="132" spans="1:19" ht="12.75" hidden="1">
      <c r="A132" s="150"/>
      <c r="B132" s="150"/>
      <c r="C132" s="150"/>
      <c r="D132" s="131" t="s">
        <v>560</v>
      </c>
      <c r="E132" s="131" t="s">
        <v>561</v>
      </c>
      <c r="F132" s="146">
        <v>39449</v>
      </c>
      <c r="G132" s="146">
        <v>39574</v>
      </c>
      <c r="H132" s="146"/>
      <c r="I132" s="147">
        <v>90</v>
      </c>
      <c r="J132" s="151"/>
      <c r="K132" s="151"/>
      <c r="L132" s="151"/>
      <c r="M132" s="151"/>
      <c r="N132" s="152"/>
      <c r="O132" s="152"/>
      <c r="P132" s="152"/>
      <c r="Q132" s="152"/>
      <c r="R132" s="152">
        <v>160</v>
      </c>
      <c r="S132" s="152"/>
    </row>
    <row r="133" spans="1:19" ht="12.75" hidden="1">
      <c r="A133" s="150"/>
      <c r="B133" s="150"/>
      <c r="C133" s="150"/>
      <c r="D133" s="131" t="s">
        <v>562</v>
      </c>
      <c r="E133" s="131" t="s">
        <v>563</v>
      </c>
      <c r="F133" s="146">
        <v>39449</v>
      </c>
      <c r="G133" s="146">
        <v>39574</v>
      </c>
      <c r="H133" s="146"/>
      <c r="I133" s="147">
        <v>90</v>
      </c>
      <c r="J133" s="151"/>
      <c r="K133" s="151"/>
      <c r="L133" s="151"/>
      <c r="M133" s="151"/>
      <c r="N133" s="152"/>
      <c r="O133" s="152"/>
      <c r="P133" s="152"/>
      <c r="Q133" s="152"/>
      <c r="R133" s="152">
        <v>160</v>
      </c>
      <c r="S133" s="152"/>
    </row>
    <row r="134" spans="1:19" ht="12.75" hidden="1">
      <c r="A134" s="150"/>
      <c r="B134" s="150"/>
      <c r="C134" s="131" t="s">
        <v>564</v>
      </c>
      <c r="D134" s="131" t="s">
        <v>565</v>
      </c>
      <c r="E134" s="131" t="s">
        <v>566</v>
      </c>
      <c r="F134" s="146">
        <v>39569</v>
      </c>
      <c r="G134" s="146">
        <v>39799</v>
      </c>
      <c r="H134" s="146"/>
      <c r="I134" s="147">
        <v>160</v>
      </c>
      <c r="J134" s="151"/>
      <c r="K134" s="151"/>
      <c r="L134" s="151"/>
      <c r="M134" s="151"/>
      <c r="N134" s="152"/>
      <c r="O134" s="152"/>
      <c r="P134" s="152"/>
      <c r="Q134" s="152"/>
      <c r="R134" s="152"/>
      <c r="S134" s="152">
        <v>360</v>
      </c>
    </row>
    <row r="135" spans="1:19" ht="12.75" hidden="1">
      <c r="A135" s="150"/>
      <c r="B135" s="150"/>
      <c r="C135" s="150"/>
      <c r="D135" s="131" t="s">
        <v>567</v>
      </c>
      <c r="E135" s="131" t="s">
        <v>568</v>
      </c>
      <c r="F135" s="146">
        <v>39569</v>
      </c>
      <c r="G135" s="146">
        <v>39799</v>
      </c>
      <c r="H135" s="146"/>
      <c r="I135" s="147">
        <v>160</v>
      </c>
      <c r="J135" s="151"/>
      <c r="K135" s="151"/>
      <c r="L135" s="151"/>
      <c r="M135" s="151"/>
      <c r="N135" s="152"/>
      <c r="O135" s="152"/>
      <c r="P135" s="152"/>
      <c r="Q135" s="152"/>
      <c r="R135" s="152">
        <v>320</v>
      </c>
      <c r="S135" s="152"/>
    </row>
    <row r="136" spans="1:19" ht="12.75" hidden="1">
      <c r="A136" s="150"/>
      <c r="B136" s="150"/>
      <c r="C136" s="150"/>
      <c r="D136" s="131" t="s">
        <v>569</v>
      </c>
      <c r="E136" s="131" t="s">
        <v>570</v>
      </c>
      <c r="F136" s="146">
        <v>39569</v>
      </c>
      <c r="G136" s="146">
        <v>39799</v>
      </c>
      <c r="H136" s="146"/>
      <c r="I136" s="147">
        <v>160</v>
      </c>
      <c r="J136" s="151"/>
      <c r="K136" s="151"/>
      <c r="L136" s="151"/>
      <c r="M136" s="151"/>
      <c r="N136" s="152"/>
      <c r="O136" s="152"/>
      <c r="P136" s="152"/>
      <c r="Q136" s="152"/>
      <c r="R136" s="152">
        <v>80</v>
      </c>
      <c r="S136" s="152"/>
    </row>
    <row r="137" spans="1:19" ht="12.75" hidden="1">
      <c r="A137" s="131" t="s">
        <v>571</v>
      </c>
      <c r="B137" s="131" t="s">
        <v>572</v>
      </c>
      <c r="C137" s="131" t="s">
        <v>573</v>
      </c>
      <c r="D137" s="131" t="s">
        <v>574</v>
      </c>
      <c r="E137" s="131" t="s">
        <v>575</v>
      </c>
      <c r="F137" s="146">
        <v>39203</v>
      </c>
      <c r="G137" s="146">
        <v>39353</v>
      </c>
      <c r="H137" s="146"/>
      <c r="I137" s="147">
        <v>106</v>
      </c>
      <c r="J137" s="151"/>
      <c r="K137" s="151"/>
      <c r="L137" s="151">
        <v>3</v>
      </c>
      <c r="M137" s="151">
        <v>0</v>
      </c>
      <c r="N137" s="152"/>
      <c r="O137" s="152"/>
      <c r="P137" s="152"/>
      <c r="Q137" s="152"/>
      <c r="R137" s="152"/>
      <c r="S137" s="152">
        <v>420.82</v>
      </c>
    </row>
    <row r="138" spans="1:19" ht="12.75" hidden="1">
      <c r="A138" s="150"/>
      <c r="B138" s="150"/>
      <c r="C138" s="150"/>
      <c r="D138" s="131" t="s">
        <v>576</v>
      </c>
      <c r="E138" s="131" t="s">
        <v>577</v>
      </c>
      <c r="F138" s="146">
        <v>39356</v>
      </c>
      <c r="G138" s="146">
        <v>39720</v>
      </c>
      <c r="H138" s="146"/>
      <c r="I138" s="147">
        <v>249</v>
      </c>
      <c r="J138" s="151"/>
      <c r="K138" s="151"/>
      <c r="L138" s="151">
        <v>9</v>
      </c>
      <c r="M138" s="151">
        <v>30.44</v>
      </c>
      <c r="N138" s="152"/>
      <c r="O138" s="152"/>
      <c r="P138" s="152"/>
      <c r="Q138" s="152"/>
      <c r="R138" s="152"/>
      <c r="S138" s="152">
        <v>989.61</v>
      </c>
    </row>
    <row r="139" spans="1:19" ht="12.75" hidden="1">
      <c r="A139" s="150"/>
      <c r="B139" s="150"/>
      <c r="C139" s="150"/>
      <c r="D139" s="131" t="s">
        <v>578</v>
      </c>
      <c r="E139" s="131" t="s">
        <v>579</v>
      </c>
      <c r="F139" s="146">
        <v>39722</v>
      </c>
      <c r="G139" s="146">
        <v>40084</v>
      </c>
      <c r="H139" s="146"/>
      <c r="I139" s="147">
        <v>247</v>
      </c>
      <c r="J139" s="151"/>
      <c r="K139" s="151"/>
      <c r="L139" s="151">
        <v>9</v>
      </c>
      <c r="M139" s="151">
        <v>30.44</v>
      </c>
      <c r="N139" s="152"/>
      <c r="O139" s="152"/>
      <c r="P139" s="152"/>
      <c r="Q139" s="152"/>
      <c r="R139" s="152"/>
      <c r="S139" s="152">
        <v>980.59</v>
      </c>
    </row>
    <row r="140" spans="1:19" ht="12.75" hidden="1">
      <c r="A140" s="150"/>
      <c r="B140" s="150"/>
      <c r="C140" s="150"/>
      <c r="D140" s="131" t="s">
        <v>580</v>
      </c>
      <c r="E140" s="131" t="s">
        <v>581</v>
      </c>
      <c r="F140" s="146">
        <v>40087</v>
      </c>
      <c r="G140" s="146">
        <v>40451</v>
      </c>
      <c r="H140" s="146"/>
      <c r="I140" s="147">
        <v>248</v>
      </c>
      <c r="J140" s="151"/>
      <c r="K140" s="151"/>
      <c r="L140" s="151">
        <v>8.2</v>
      </c>
      <c r="M140" s="151">
        <v>30.44</v>
      </c>
      <c r="N140" s="152"/>
      <c r="O140" s="152"/>
      <c r="P140" s="152"/>
      <c r="Q140" s="152"/>
      <c r="R140" s="152"/>
      <c r="S140" s="152">
        <v>984.56</v>
      </c>
    </row>
    <row r="141" spans="1:19" ht="12.75" hidden="1">
      <c r="A141" s="150"/>
      <c r="B141" s="150"/>
      <c r="C141" s="150"/>
      <c r="D141" s="131" t="s">
        <v>582</v>
      </c>
      <c r="E141" s="131" t="s">
        <v>583</v>
      </c>
      <c r="F141" s="146">
        <v>40452</v>
      </c>
      <c r="G141" s="146">
        <v>40597</v>
      </c>
      <c r="H141" s="146"/>
      <c r="I141" s="147">
        <v>96</v>
      </c>
      <c r="J141" s="151"/>
      <c r="K141" s="151"/>
      <c r="L141" s="151">
        <v>8.2</v>
      </c>
      <c r="M141" s="151">
        <v>30.44</v>
      </c>
      <c r="N141" s="152"/>
      <c r="O141" s="152"/>
      <c r="P141" s="152"/>
      <c r="Q141" s="152"/>
      <c r="R141" s="152"/>
      <c r="S141" s="152">
        <v>381.12</v>
      </c>
    </row>
    <row r="142" spans="1:19" ht="12.75" hidden="1">
      <c r="A142" s="150"/>
      <c r="B142" s="150"/>
      <c r="C142" s="131" t="s">
        <v>584</v>
      </c>
      <c r="D142" s="131" t="s">
        <v>585</v>
      </c>
      <c r="E142" s="131" t="s">
        <v>586</v>
      </c>
      <c r="F142" s="146">
        <v>39203</v>
      </c>
      <c r="G142" s="146">
        <v>39353</v>
      </c>
      <c r="H142" s="146"/>
      <c r="I142" s="147">
        <v>106</v>
      </c>
      <c r="J142" s="151"/>
      <c r="K142" s="151"/>
      <c r="L142" s="151"/>
      <c r="M142" s="151"/>
      <c r="N142" s="152"/>
      <c r="O142" s="152"/>
      <c r="P142" s="152"/>
      <c r="Q142" s="152"/>
      <c r="R142" s="152">
        <v>230.02</v>
      </c>
      <c r="S142" s="152">
        <v>344.5</v>
      </c>
    </row>
    <row r="143" spans="1:19" ht="12.75" hidden="1">
      <c r="A143" s="150"/>
      <c r="B143" s="150"/>
      <c r="C143" s="150"/>
      <c r="D143" s="131" t="s">
        <v>587</v>
      </c>
      <c r="E143" s="131" t="s">
        <v>588</v>
      </c>
      <c r="F143" s="146">
        <v>39356</v>
      </c>
      <c r="G143" s="146">
        <v>39720</v>
      </c>
      <c r="H143" s="146"/>
      <c r="I143" s="147">
        <v>249</v>
      </c>
      <c r="J143" s="151"/>
      <c r="K143" s="151"/>
      <c r="L143" s="151"/>
      <c r="M143" s="151"/>
      <c r="N143" s="152"/>
      <c r="O143" s="152"/>
      <c r="P143" s="152"/>
      <c r="Q143" s="152"/>
      <c r="R143" s="152">
        <v>540</v>
      </c>
      <c r="S143" s="152">
        <v>809.25</v>
      </c>
    </row>
    <row r="144" spans="1:19" ht="12.75" hidden="1">
      <c r="A144" s="150"/>
      <c r="B144" s="150"/>
      <c r="C144" s="150"/>
      <c r="D144" s="131" t="s">
        <v>589</v>
      </c>
      <c r="E144" s="131" t="s">
        <v>590</v>
      </c>
      <c r="F144" s="146">
        <v>39722</v>
      </c>
      <c r="G144" s="146">
        <v>40084</v>
      </c>
      <c r="H144" s="146"/>
      <c r="I144" s="147">
        <v>247</v>
      </c>
      <c r="J144" s="151"/>
      <c r="K144" s="151"/>
      <c r="L144" s="151"/>
      <c r="M144" s="151"/>
      <c r="N144" s="152"/>
      <c r="O144" s="152"/>
      <c r="P144" s="152"/>
      <c r="Q144" s="152"/>
      <c r="R144" s="152">
        <v>535.99</v>
      </c>
      <c r="S144" s="152">
        <v>802.75</v>
      </c>
    </row>
    <row r="145" spans="1:19" ht="12.75" hidden="1">
      <c r="A145" s="150"/>
      <c r="B145" s="150"/>
      <c r="C145" s="150"/>
      <c r="D145" s="131" t="s">
        <v>591</v>
      </c>
      <c r="E145" s="131" t="s">
        <v>592</v>
      </c>
      <c r="F145" s="146">
        <v>40087</v>
      </c>
      <c r="G145" s="146">
        <v>40451</v>
      </c>
      <c r="H145" s="146"/>
      <c r="I145" s="147">
        <v>248</v>
      </c>
      <c r="J145" s="151"/>
      <c r="K145" s="151"/>
      <c r="L145" s="151"/>
      <c r="M145" s="151"/>
      <c r="N145" s="152"/>
      <c r="O145" s="152"/>
      <c r="P145" s="152"/>
      <c r="Q145" s="152"/>
      <c r="R145" s="152">
        <v>538.16</v>
      </c>
      <c r="S145" s="152">
        <v>806</v>
      </c>
    </row>
    <row r="146" spans="1:19" ht="12.75" hidden="1">
      <c r="A146" s="150"/>
      <c r="B146" s="150"/>
      <c r="C146" s="150"/>
      <c r="D146" s="131" t="s">
        <v>593</v>
      </c>
      <c r="E146" s="131" t="s">
        <v>592</v>
      </c>
      <c r="F146" s="146">
        <v>40452</v>
      </c>
      <c r="G146" s="146">
        <v>40633</v>
      </c>
      <c r="H146" s="146"/>
      <c r="I146" s="147">
        <v>122</v>
      </c>
      <c r="J146" s="151"/>
      <c r="K146" s="151"/>
      <c r="L146" s="151"/>
      <c r="M146" s="151"/>
      <c r="N146" s="152"/>
      <c r="O146" s="152"/>
      <c r="P146" s="152"/>
      <c r="Q146" s="152"/>
      <c r="R146" s="152">
        <v>264.74</v>
      </c>
      <c r="S146" s="152">
        <v>396.5</v>
      </c>
    </row>
    <row r="147" spans="1:19" ht="12.75" hidden="1">
      <c r="A147" s="131" t="s">
        <v>594</v>
      </c>
      <c r="B147" s="131" t="s">
        <v>595</v>
      </c>
      <c r="C147" s="131" t="s">
        <v>327</v>
      </c>
      <c r="D147" s="131" t="s">
        <v>596</v>
      </c>
      <c r="E147" s="131" t="s">
        <v>597</v>
      </c>
      <c r="F147" s="146">
        <v>39889</v>
      </c>
      <c r="G147" s="146">
        <v>40574</v>
      </c>
      <c r="H147" s="146"/>
      <c r="I147" s="147">
        <v>466</v>
      </c>
      <c r="J147" s="151"/>
      <c r="K147" s="151"/>
      <c r="L147" s="151">
        <v>12</v>
      </c>
      <c r="M147" s="151"/>
      <c r="N147" s="152"/>
      <c r="O147" s="152"/>
      <c r="P147" s="152"/>
      <c r="Q147" s="152"/>
      <c r="R147" s="152">
        <v>835</v>
      </c>
      <c r="S147" s="152">
        <v>1670</v>
      </c>
    </row>
    <row r="148" spans="10:19" ht="12.75"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</row>
    <row r="149" spans="14:19" ht="12.75">
      <c r="N149" s="162"/>
      <c r="O149" s="162"/>
      <c r="P149" s="162"/>
      <c r="Q149" s="162"/>
      <c r="R149" s="162"/>
      <c r="S149" s="162"/>
    </row>
    <row r="150" spans="14:19" ht="12.75">
      <c r="N150" s="162"/>
      <c r="O150" s="162"/>
      <c r="P150" s="162"/>
      <c r="Q150" s="162"/>
      <c r="R150" s="162"/>
      <c r="S150" s="162"/>
    </row>
    <row r="151" spans="14:19" ht="12.75">
      <c r="N151" s="162"/>
      <c r="O151" s="162"/>
      <c r="P151" s="162"/>
      <c r="Q151" s="162"/>
      <c r="R151" s="162"/>
      <c r="S151" s="162"/>
    </row>
    <row r="152" spans="14:19" ht="12.75">
      <c r="N152" s="162"/>
      <c r="O152" s="162"/>
      <c r="P152" s="162"/>
      <c r="Q152" s="162"/>
      <c r="R152" s="162"/>
      <c r="S152" s="162"/>
    </row>
    <row r="153" spans="14:19" ht="12.75">
      <c r="N153" s="162"/>
      <c r="O153" s="162"/>
      <c r="P153" s="162"/>
      <c r="Q153" s="162"/>
      <c r="R153" s="162"/>
      <c r="S153" s="162"/>
    </row>
    <row r="154" spans="14:19" ht="12.75">
      <c r="N154" s="162"/>
      <c r="O154" s="162"/>
      <c r="P154" s="162"/>
      <c r="Q154" s="162"/>
      <c r="R154" s="162"/>
      <c r="S154" s="162"/>
    </row>
    <row r="155" spans="14:19" ht="12.75">
      <c r="N155" s="162"/>
      <c r="O155" s="162"/>
      <c r="P155" s="162"/>
      <c r="Q155" s="162"/>
      <c r="R155" s="162"/>
      <c r="S155" s="162"/>
    </row>
    <row r="156" spans="14:19" ht="12.75">
      <c r="N156" s="162"/>
      <c r="O156" s="162"/>
      <c r="P156" s="162"/>
      <c r="Q156" s="162"/>
      <c r="R156" s="162"/>
      <c r="S156" s="162"/>
    </row>
    <row r="157" spans="14:19" ht="12.75">
      <c r="N157" s="162"/>
      <c r="O157" s="162"/>
      <c r="P157" s="162"/>
      <c r="Q157" s="162"/>
      <c r="R157" s="162"/>
      <c r="S157" s="162"/>
    </row>
    <row r="158" spans="14:19" ht="12.75">
      <c r="N158" s="162"/>
      <c r="O158" s="162"/>
      <c r="P158" s="162"/>
      <c r="Q158" s="162"/>
      <c r="R158" s="162"/>
      <c r="S158" s="162"/>
    </row>
    <row r="159" spans="14:19" ht="12.75">
      <c r="N159" s="162"/>
      <c r="O159" s="162"/>
      <c r="P159" s="162"/>
      <c r="Q159" s="162"/>
      <c r="R159" s="162"/>
      <c r="S159" s="162"/>
    </row>
    <row r="160" spans="14:19" ht="12.75">
      <c r="N160" s="162"/>
      <c r="O160" s="162"/>
      <c r="P160" s="162"/>
      <c r="Q160" s="162"/>
      <c r="R160" s="162"/>
      <c r="S160" s="162"/>
    </row>
    <row r="161" spans="14:19" ht="12.75">
      <c r="N161" s="162"/>
      <c r="O161" s="162"/>
      <c r="P161" s="162"/>
      <c r="Q161" s="162"/>
      <c r="R161" s="162"/>
      <c r="S161" s="162"/>
    </row>
    <row r="162" spans="14:19" ht="12.75">
      <c r="N162" s="162"/>
      <c r="O162" s="162"/>
      <c r="P162" s="162"/>
      <c r="Q162" s="162"/>
      <c r="R162" s="162"/>
      <c r="S162" s="162"/>
    </row>
    <row r="163" spans="14:19" ht="12.75">
      <c r="N163" s="162"/>
      <c r="O163" s="162"/>
      <c r="P163" s="162"/>
      <c r="Q163" s="162"/>
      <c r="R163" s="162"/>
      <c r="S163" s="162"/>
    </row>
    <row r="164" spans="14:19" ht="12.75">
      <c r="N164" s="162"/>
      <c r="O164" s="162"/>
      <c r="P164" s="162"/>
      <c r="Q164" s="162"/>
      <c r="R164" s="162"/>
      <c r="S164" s="162"/>
    </row>
    <row r="165" spans="14:19" ht="12.75">
      <c r="N165" s="162"/>
      <c r="O165" s="162"/>
      <c r="P165" s="162"/>
      <c r="Q165" s="162"/>
      <c r="R165" s="162"/>
      <c r="S165" s="162"/>
    </row>
    <row r="166" spans="14:19" ht="12.75">
      <c r="N166" s="162"/>
      <c r="O166" s="162"/>
      <c r="P166" s="162"/>
      <c r="Q166" s="162"/>
      <c r="R166" s="162"/>
      <c r="S166" s="162"/>
    </row>
    <row r="167" spans="14:19" ht="12.75">
      <c r="N167" s="162"/>
      <c r="O167" s="162"/>
      <c r="P167" s="162"/>
      <c r="Q167" s="162"/>
      <c r="R167" s="162"/>
      <c r="S167" s="162"/>
    </row>
    <row r="168" spans="14:19" ht="12.75">
      <c r="N168" s="162"/>
      <c r="O168" s="162"/>
      <c r="P168" s="162"/>
      <c r="Q168" s="162"/>
      <c r="R168" s="162"/>
      <c r="S168" s="162"/>
    </row>
    <row r="169" spans="14:19" ht="12.75">
      <c r="N169" s="162"/>
      <c r="O169" s="162"/>
      <c r="P169" s="162"/>
      <c r="Q169" s="162"/>
      <c r="R169" s="162"/>
      <c r="S169" s="162"/>
    </row>
    <row r="170" spans="14:19" ht="12.75">
      <c r="N170" s="162"/>
      <c r="O170" s="162"/>
      <c r="P170" s="162"/>
      <c r="Q170" s="162"/>
      <c r="R170" s="162"/>
      <c r="S170" s="162"/>
    </row>
    <row r="171" spans="14:19" ht="12.75">
      <c r="N171" s="162"/>
      <c r="O171" s="162"/>
      <c r="P171" s="162"/>
      <c r="Q171" s="162"/>
      <c r="R171" s="162"/>
      <c r="S171" s="162"/>
    </row>
    <row r="172" spans="14:19" ht="12.75">
      <c r="N172" s="162"/>
      <c r="O172" s="162"/>
      <c r="P172" s="162"/>
      <c r="Q172" s="162"/>
      <c r="R172" s="162"/>
      <c r="S172" s="162"/>
    </row>
    <row r="173" spans="14:19" ht="12.75">
      <c r="N173" s="162"/>
      <c r="O173" s="162"/>
      <c r="P173" s="162"/>
      <c r="Q173" s="162"/>
      <c r="R173" s="162"/>
      <c r="S173" s="162"/>
    </row>
    <row r="174" spans="14:19" ht="12.75">
      <c r="N174" s="162"/>
      <c r="O174" s="162"/>
      <c r="P174" s="162"/>
      <c r="Q174" s="162"/>
      <c r="R174" s="162"/>
      <c r="S174" s="162"/>
    </row>
    <row r="175" spans="14:19" ht="12.75">
      <c r="N175" s="162"/>
      <c r="O175" s="162"/>
      <c r="P175" s="162"/>
      <c r="Q175" s="162"/>
      <c r="R175" s="162"/>
      <c r="S175" s="162"/>
    </row>
    <row r="176" spans="14:19" ht="12.75">
      <c r="N176" s="162"/>
      <c r="O176" s="162"/>
      <c r="P176" s="162"/>
      <c r="Q176" s="162"/>
      <c r="R176" s="162"/>
      <c r="S176" s="162"/>
    </row>
    <row r="177" spans="14:19" ht="12.75">
      <c r="N177" s="162"/>
      <c r="O177" s="162"/>
      <c r="P177" s="162"/>
      <c r="Q177" s="162"/>
      <c r="R177" s="162"/>
      <c r="S177" s="162"/>
    </row>
    <row r="178" spans="14:19" ht="12.75">
      <c r="N178" s="162"/>
      <c r="O178" s="162"/>
      <c r="P178" s="162"/>
      <c r="Q178" s="162"/>
      <c r="R178" s="162"/>
      <c r="S178" s="162"/>
    </row>
    <row r="179" spans="14:19" ht="12.75">
      <c r="N179" s="162"/>
      <c r="O179" s="162"/>
      <c r="P179" s="162"/>
      <c r="Q179" s="162"/>
      <c r="R179" s="162"/>
      <c r="S179" s="162"/>
    </row>
    <row r="180" spans="14:19" ht="12.75">
      <c r="N180" s="162"/>
      <c r="O180" s="162"/>
      <c r="P180" s="162"/>
      <c r="Q180" s="162"/>
      <c r="R180" s="162"/>
      <c r="S180" s="162"/>
    </row>
    <row r="181" spans="14:19" ht="12.75">
      <c r="N181" s="162"/>
      <c r="O181" s="162"/>
      <c r="P181" s="162"/>
      <c r="Q181" s="162"/>
      <c r="R181" s="162"/>
      <c r="S181" s="162"/>
    </row>
    <row r="182" spans="14:19" ht="12.75">
      <c r="N182" s="162"/>
      <c r="O182" s="162"/>
      <c r="P182" s="162"/>
      <c r="Q182" s="162"/>
      <c r="R182" s="162"/>
      <c r="S182" s="162"/>
    </row>
    <row r="183" spans="14:19" ht="12.75">
      <c r="N183" s="162"/>
      <c r="O183" s="162"/>
      <c r="P183" s="162"/>
      <c r="Q183" s="162"/>
      <c r="R183" s="162"/>
      <c r="S183" s="162"/>
    </row>
    <row r="184" spans="14:19" ht="12.75">
      <c r="N184" s="162"/>
      <c r="O184" s="162"/>
      <c r="P184" s="162"/>
      <c r="Q184" s="162"/>
      <c r="R184" s="162"/>
      <c r="S184" s="162"/>
    </row>
    <row r="185" spans="14:19" ht="12.75">
      <c r="N185" s="162"/>
      <c r="O185" s="162"/>
      <c r="P185" s="162"/>
      <c r="Q185" s="162"/>
      <c r="R185" s="162"/>
      <c r="S185" s="162"/>
    </row>
    <row r="186" spans="14:19" ht="12.75">
      <c r="N186" s="162"/>
      <c r="O186" s="162"/>
      <c r="P186" s="162"/>
      <c r="Q186" s="162"/>
      <c r="R186" s="162"/>
      <c r="S186" s="162"/>
    </row>
    <row r="187" spans="14:19" ht="12.75">
      <c r="N187" s="162"/>
      <c r="O187" s="162"/>
      <c r="P187" s="162"/>
      <c r="Q187" s="162"/>
      <c r="R187" s="162"/>
      <c r="S187" s="162"/>
    </row>
    <row r="188" spans="14:19" ht="12.75">
      <c r="N188" s="162"/>
      <c r="O188" s="162"/>
      <c r="P188" s="162"/>
      <c r="Q188" s="162"/>
      <c r="R188" s="162"/>
      <c r="S188" s="162"/>
    </row>
    <row r="189" spans="14:19" ht="12.75">
      <c r="N189" s="162"/>
      <c r="O189" s="162"/>
      <c r="P189" s="162"/>
      <c r="Q189" s="162"/>
      <c r="R189" s="162"/>
      <c r="S189" s="162"/>
    </row>
    <row r="190" spans="14:19" ht="12.75">
      <c r="N190" s="162"/>
      <c r="O190" s="162"/>
      <c r="P190" s="162"/>
      <c r="Q190" s="162"/>
      <c r="R190" s="162"/>
      <c r="S190" s="162"/>
    </row>
    <row r="191" spans="14:19" ht="12.75">
      <c r="N191" s="162"/>
      <c r="O191" s="162"/>
      <c r="P191" s="162"/>
      <c r="Q191" s="162"/>
      <c r="R191" s="162"/>
      <c r="S191" s="162"/>
    </row>
    <row r="192" spans="14:19" ht="12.75">
      <c r="N192" s="162"/>
      <c r="O192" s="162"/>
      <c r="P192" s="162"/>
      <c r="Q192" s="162"/>
      <c r="R192" s="162"/>
      <c r="S192" s="162"/>
    </row>
    <row r="193" spans="14:19" ht="12.75">
      <c r="N193" s="162"/>
      <c r="O193" s="162"/>
      <c r="P193" s="162"/>
      <c r="Q193" s="162"/>
      <c r="R193" s="162"/>
      <c r="S193" s="162"/>
    </row>
    <row r="194" spans="14:19" ht="12.75">
      <c r="N194" s="162"/>
      <c r="O194" s="162"/>
      <c r="P194" s="162"/>
      <c r="Q194" s="162"/>
      <c r="R194" s="162"/>
      <c r="S194" s="162"/>
    </row>
    <row r="195" spans="14:19" ht="12.75">
      <c r="N195" s="162"/>
      <c r="O195" s="162"/>
      <c r="P195" s="162"/>
      <c r="Q195" s="162"/>
      <c r="R195" s="162"/>
      <c r="S195" s="162"/>
    </row>
    <row r="196" spans="14:19" ht="12.75">
      <c r="N196" s="162"/>
      <c r="O196" s="162"/>
      <c r="P196" s="162"/>
      <c r="Q196" s="162"/>
      <c r="R196" s="162"/>
      <c r="S196" s="162"/>
    </row>
    <row r="197" spans="14:19" ht="12.75">
      <c r="N197" s="162"/>
      <c r="O197" s="162"/>
      <c r="P197" s="162"/>
      <c r="Q197" s="162"/>
      <c r="R197" s="162"/>
      <c r="S197" s="162"/>
    </row>
    <row r="198" spans="14:19" ht="12.75">
      <c r="N198" s="162"/>
      <c r="O198" s="162"/>
      <c r="P198" s="162"/>
      <c r="Q198" s="162"/>
      <c r="R198" s="162"/>
      <c r="S198" s="162"/>
    </row>
    <row r="199" spans="14:19" ht="12.75">
      <c r="N199" s="162"/>
      <c r="O199" s="162"/>
      <c r="P199" s="162"/>
      <c r="Q199" s="162"/>
      <c r="R199" s="162"/>
      <c r="S199" s="162"/>
    </row>
    <row r="200" spans="14:19" ht="12.75">
      <c r="N200" s="162"/>
      <c r="O200" s="162"/>
      <c r="P200" s="162"/>
      <c r="Q200" s="162"/>
      <c r="R200" s="162"/>
      <c r="S200" s="162"/>
    </row>
    <row r="201" spans="14:19" ht="12.75">
      <c r="N201" s="162"/>
      <c r="O201" s="162"/>
      <c r="P201" s="162"/>
      <c r="Q201" s="162"/>
      <c r="R201" s="162"/>
      <c r="S201" s="162"/>
    </row>
    <row r="202" spans="14:19" ht="12.75">
      <c r="N202" s="162"/>
      <c r="O202" s="162"/>
      <c r="P202" s="162"/>
      <c r="Q202" s="162"/>
      <c r="R202" s="162"/>
      <c r="S202" s="162"/>
    </row>
    <row r="203" spans="14:19" ht="12.75">
      <c r="N203" s="162"/>
      <c r="O203" s="162"/>
      <c r="P203" s="162"/>
      <c r="Q203" s="162"/>
      <c r="R203" s="162"/>
      <c r="S203" s="162"/>
    </row>
    <row r="204" spans="14:19" ht="12.75">
      <c r="N204" s="162"/>
      <c r="O204" s="162"/>
      <c r="P204" s="162"/>
      <c r="Q204" s="162"/>
      <c r="R204" s="162"/>
      <c r="S204" s="162"/>
    </row>
    <row r="205" spans="14:19" ht="12.75">
      <c r="N205" s="162"/>
      <c r="O205" s="162"/>
      <c r="P205" s="162"/>
      <c r="Q205" s="162"/>
      <c r="R205" s="162"/>
      <c r="S205" s="162"/>
    </row>
    <row r="206" spans="14:19" ht="12.75">
      <c r="N206" s="162"/>
      <c r="O206" s="162"/>
      <c r="P206" s="162"/>
      <c r="Q206" s="162"/>
      <c r="R206" s="162"/>
      <c r="S206" s="162"/>
    </row>
    <row r="207" spans="14:19" ht="12.75">
      <c r="N207" s="162"/>
      <c r="O207" s="162"/>
      <c r="P207" s="162"/>
      <c r="Q207" s="162"/>
      <c r="R207" s="162"/>
      <c r="S207" s="162"/>
    </row>
    <row r="208" spans="14:19" ht="12.75">
      <c r="N208" s="162"/>
      <c r="O208" s="162"/>
      <c r="P208" s="162"/>
      <c r="Q208" s="162"/>
      <c r="R208" s="162"/>
      <c r="S208" s="162"/>
    </row>
    <row r="209" spans="14:19" ht="12.75">
      <c r="N209" s="162"/>
      <c r="O209" s="162"/>
      <c r="P209" s="162"/>
      <c r="Q209" s="162"/>
      <c r="R209" s="162"/>
      <c r="S209" s="162"/>
    </row>
    <row r="210" spans="14:19" ht="12.75">
      <c r="N210" s="162"/>
      <c r="O210" s="162"/>
      <c r="P210" s="162"/>
      <c r="Q210" s="162"/>
      <c r="R210" s="162"/>
      <c r="S210" s="162"/>
    </row>
    <row r="211" spans="14:19" ht="12.75">
      <c r="N211" s="162"/>
      <c r="O211" s="162"/>
      <c r="P211" s="162"/>
      <c r="Q211" s="162"/>
      <c r="R211" s="162"/>
      <c r="S211" s="162"/>
    </row>
  </sheetData>
  <mergeCells count="1">
    <mergeCell ref="H28:H32"/>
  </mergeCells>
  <printOptions/>
  <pageMargins left="0.75" right="0.75" top="1" bottom="1" header="0.5" footer="0.5"/>
  <pageSetup fitToHeight="1" fitToWidth="1" horizontalDpi="600" verticalDpi="600" orientation="landscape" scale="50" r:id="rId1"/>
  <headerFooter alignWithMargins="0">
    <oddFooter xml:space="preserve">&amp;L&amp;F&amp;C&amp;A   page &amp;P of &amp;N &amp;R&amp;D    &amp;T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bsimmons</cp:lastModifiedBy>
  <cp:lastPrinted>2007-06-20T14:34:53Z</cp:lastPrinted>
  <dcterms:created xsi:type="dcterms:W3CDTF">2001-10-24T18:11:20Z</dcterms:created>
  <dcterms:modified xsi:type="dcterms:W3CDTF">2007-06-20T14:35:36Z</dcterms:modified>
  <cp:category/>
  <cp:version/>
  <cp:contentType/>
  <cp:contentStatus/>
</cp:coreProperties>
</file>