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  <sheet name="Table V - Basis of Estimate" sheetId="6" r:id="rId6"/>
  </sheets>
  <definedNames>
    <definedName name="_xlnm.Print_Area" localSheetId="0">'Tab 0 Approval Form'!$A$1:$B$35</definedName>
    <definedName name="_xlnm.Print_Area" localSheetId="1">'Table I - Dsn Labor'!$A$9:$AA$22</definedName>
    <definedName name="_xlnm.Print_Area" localSheetId="2">'Table II - M&amp;S'!$A$9:$H$19</definedName>
    <definedName name="_xlnm.Print_Area" localSheetId="3">'Table III - FabAssy &amp; Instl'!$A$9:$N$117</definedName>
    <definedName name="_xlnm.Print_Area" localSheetId="4">'Table IV - Conting &amp; Risk'!$A$7:$R$61</definedName>
    <definedName name="_xlnm.Print_Area" localSheetId="5">'Table V - Basis of Estimate'!$A$7:$V$8</definedName>
    <definedName name="_xlnm.Print_Titles" localSheetId="1">'Table I - Dsn Labor'!$1:$8</definedName>
    <definedName name="_xlnm.Print_Titles" localSheetId="2">'Table II - M&amp;S'!$7:$8</definedName>
    <definedName name="_xlnm.Print_Titles" localSheetId="3">'Table III - FabAssy &amp; Instl'!$7:$8</definedName>
  </definedNames>
  <calcPr fullCalcOnLoad="1"/>
</workbook>
</file>

<file path=xl/sharedStrings.xml><?xml version="1.0" encoding="utf-8"?>
<sst xmlns="http://schemas.openxmlformats.org/spreadsheetml/2006/main" count="484" uniqueCount="306">
  <si>
    <t xml:space="preserve"> </t>
  </si>
  <si>
    <t>Comments/Other Considerations</t>
  </si>
  <si>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</si>
  <si>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</si>
  <si>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</si>
  <si>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</si>
  <si>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</si>
  <si>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</si>
  <si>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</si>
  <si>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</si>
  <si>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</si>
  <si>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Design Complexity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</si>
  <si>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</si>
  <si>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</si>
  <si>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</si>
  <si>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</si>
  <si>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</si>
  <si>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</si>
  <si>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Other Comments:</t>
  </si>
  <si>
    <t>WBS Number:  75</t>
  </si>
  <si>
    <t>WBS Title: Machine Assembly Operations</t>
  </si>
  <si>
    <t>Job Manager: Erik Perry</t>
  </si>
  <si>
    <t>Job 7501</t>
  </si>
  <si>
    <t>Job 7503</t>
  </si>
  <si>
    <t xml:space="preserve">7501-05    </t>
  </si>
  <si>
    <t xml:space="preserve">LOE Construction Support Crew during machine assy    </t>
  </si>
  <si>
    <t>Fabricate assembly structure</t>
  </si>
  <si>
    <t>Design by WBS 1803</t>
  </si>
  <si>
    <t>Exercise assembly structure with FPA-1 before start of assembly</t>
  </si>
  <si>
    <t>Review requested 8 weeks of trial runs/metrology</t>
  </si>
  <si>
    <t xml:space="preserve">7503-020   </t>
  </si>
  <si>
    <t xml:space="preserve">Install Permanent Base Plates/Columns              </t>
  </si>
  <si>
    <t>Install temp assembly structure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</si>
  <si>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</si>
  <si>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</si>
  <si>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</si>
  <si>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</si>
  <si>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7503-080   </t>
  </si>
  <si>
    <t xml:space="preserve">FPA-1 Installed on temp assembly sleds              </t>
  </si>
  <si>
    <t xml:space="preserve">7503-110   </t>
  </si>
  <si>
    <t xml:space="preserve">FPA-2 Installed on temp assembly sleds              </t>
  </si>
  <si>
    <t xml:space="preserve">7503-150   </t>
  </si>
  <si>
    <t xml:space="preserve">FPA-3 Installed on temp assembly sleds              </t>
  </si>
  <si>
    <t xml:space="preserve">7503-120   </t>
  </si>
  <si>
    <t xml:space="preserve">Test movement of FPAs &amp; position checks.    </t>
  </si>
  <si>
    <t>MC Shims</t>
  </si>
  <si>
    <t>shims provided by others;  M&amp;S for final sizing</t>
  </si>
  <si>
    <t xml:space="preserve">     Install inboard and outboard shims</t>
  </si>
  <si>
    <t xml:space="preserve">     Move all FPAs together, check fitup, tack shims</t>
  </si>
  <si>
    <t xml:space="preserve">     Weld inboard shims on mating flanges</t>
  </si>
  <si>
    <t>Install end TF coils</t>
  </si>
  <si>
    <t>Install spacer supports and spacers</t>
  </si>
  <si>
    <t>Move FPAs &amp; spacers together &amp; check fitup</t>
  </si>
  <si>
    <t>Remove spacers and machine to fit</t>
  </si>
  <si>
    <t>Re-install spacers</t>
  </si>
  <si>
    <t xml:space="preserve">7503-160   </t>
  </si>
  <si>
    <t xml:space="preserve">Position all FPA's / Spool Pieces @ MC Interface </t>
  </si>
  <si>
    <t xml:space="preserve">7503-090   </t>
  </si>
  <si>
    <t xml:space="preserve">Install local Platforms around FPA-1             </t>
  </si>
  <si>
    <t xml:space="preserve">7503-130   </t>
  </si>
  <si>
    <t xml:space="preserve">Install local Platforms around FPA-2             </t>
  </si>
  <si>
    <t xml:space="preserve">7503-190   </t>
  </si>
  <si>
    <t xml:space="preserve">Install local Platforms around FPA-3             </t>
  </si>
  <si>
    <t xml:space="preserve">MC Interfaces: measure holes and mark bushings for eccentric drilling   </t>
  </si>
  <si>
    <t>Field Period Assembly will fab and install all bushings except at three MC interfaces … at each of these 3 interfaces only 32 bushings will be fabricated during final assembly:  32 x 3 = 96  … 1 mh to measure and mark one bushing</t>
  </si>
  <si>
    <t>MC Interfaces: drill eccentric custom holes in bushings</t>
  </si>
  <si>
    <t>96 bushings x 1/8 day to set up and drill each bushing with a one man crew, four crews;  M&amp;S for consumeable tools at $63 per bushing</t>
  </si>
  <si>
    <t>Measure vessel gaps to determine spool piece dimensions</t>
  </si>
  <si>
    <t>Initial machining of spool pieces (complete one side)</t>
  </si>
  <si>
    <t>Spool pieces must go outside for machining</t>
  </si>
  <si>
    <t xml:space="preserve">Final machining of spool pieces </t>
  </si>
  <si>
    <t xml:space="preserve">MC Interfaces: bolt together   </t>
  </si>
  <si>
    <t>all materials provided by others</t>
  </si>
  <si>
    <t>Raise permanent supports to take machine loads</t>
  </si>
  <si>
    <t>Remove temporary assembly structure</t>
  </si>
  <si>
    <t xml:space="preserve">7503-030   </t>
  </si>
  <si>
    <t xml:space="preserve">Install/Level FPA's  and Spool Piece  supports   </t>
  </si>
  <si>
    <t xml:space="preserve">7503-170   </t>
  </si>
  <si>
    <t xml:space="preserve"> FPA Metrology Checks to Assure Alignment        </t>
  </si>
  <si>
    <t xml:space="preserve">7503-200   </t>
  </si>
  <si>
    <t xml:space="preserve">Mate-up and weld all VV-to-Spool interfaces      </t>
  </si>
  <si>
    <t>Weld time doubled to account for expected significant flange mismatch .. Can only use one welder/pedalman/safety watch at a time … assume two shifts</t>
  </si>
  <si>
    <t>Weld on port 4's</t>
  </si>
  <si>
    <t>6 ports</t>
  </si>
  <si>
    <t>Install e-beam mapping equipment</t>
  </si>
  <si>
    <t>EWDA</t>
  </si>
  <si>
    <t xml:space="preserve">7503-240   </t>
  </si>
  <si>
    <t>Install vacuum pumping system</t>
  </si>
  <si>
    <t xml:space="preserve">7503-260   </t>
  </si>
  <si>
    <t xml:space="preserve">Pumpdown &amp; leak check VV                     </t>
  </si>
  <si>
    <t xml:space="preserve">7503-210   </t>
  </si>
  <si>
    <t xml:space="preserve">Fit-up all TF coils                              </t>
  </si>
  <si>
    <t xml:space="preserve">     Install TF alignment and traction ring</t>
  </si>
  <si>
    <t xml:space="preserve">     Pull TF coils radially inward &amp; verify nose fir-up</t>
  </si>
  <si>
    <t xml:space="preserve">     Lock TF coils at four support locations</t>
  </si>
  <si>
    <t xml:space="preserve">7503-240.1 </t>
  </si>
  <si>
    <t xml:space="preserve">Install MC structure insulation boots                         </t>
  </si>
  <si>
    <t>Seal gaps in MC shims, cooling tubes, etc for insul pour</t>
  </si>
  <si>
    <t xml:space="preserve">7503-240.2 </t>
  </si>
  <si>
    <t xml:space="preserve">Fill MC/VVSA annulus with pourable Aerogel insulation                           </t>
  </si>
  <si>
    <t>Install LN2 manifolds</t>
  </si>
  <si>
    <t>Fabrication by WBS 161;  instl EWDA</t>
  </si>
  <si>
    <t xml:space="preserve">7503-320   </t>
  </si>
  <si>
    <t xml:space="preserve">Complete Elect Pwr connections                   </t>
  </si>
  <si>
    <t>Provided by  WBS 162;  instl EWDA</t>
  </si>
  <si>
    <t xml:space="preserve">     Install in-cryostat cabling for electric power to coils</t>
  </si>
  <si>
    <t xml:space="preserve">     Connect cabling and I&amp;C to MC and TF coils</t>
  </si>
  <si>
    <t xml:space="preserve">7503-321   </t>
  </si>
  <si>
    <t xml:space="preserve">Complete mag diag &amp; machine I&amp;C                  </t>
  </si>
  <si>
    <t>Provided by  WBS ?;  instl EWDA</t>
  </si>
  <si>
    <t xml:space="preserve">7503-290   </t>
  </si>
  <si>
    <t>Install PF Solenoid and PF 1a U/L into position</t>
  </si>
  <si>
    <t>All I&amp;C in place on solenoid and PF 1a U/L mounted on support structure prior to arrival in Test Cell</t>
  </si>
  <si>
    <t xml:space="preserve">     Align guide mechanism for solenoid installation</t>
  </si>
  <si>
    <t xml:space="preserve">     Install solenoid support structure</t>
  </si>
  <si>
    <t xml:space="preserve">     Install solenoid assembly</t>
  </si>
  <si>
    <t>Connect cabling, LN2 and I&amp;C to solenoid</t>
  </si>
  <si>
    <t>Install PF4L</t>
  </si>
  <si>
    <t>Connect cabling, LN2 and I&amp;C to PF4L</t>
  </si>
  <si>
    <t>Adjust spring compression in solenoid support structure</t>
  </si>
  <si>
    <t xml:space="preserve">7503-270   </t>
  </si>
  <si>
    <t xml:space="preserve">Raise lower PF 5&amp;6 coils into final position   </t>
  </si>
  <si>
    <t xml:space="preserve">7503-280   </t>
  </si>
  <si>
    <t xml:space="preserve">Install Upper PF4,  5 &amp; 6 coils                   </t>
  </si>
  <si>
    <t xml:space="preserve">7503-340   </t>
  </si>
  <si>
    <t xml:space="preserve">Install Cryostat Base, vapor barrier &amp; port boots  </t>
  </si>
  <si>
    <t>Install elec pwr, LN2, &amp; instr feedthrus thru cryo base</t>
  </si>
  <si>
    <t>Integrated electrical testing</t>
  </si>
  <si>
    <t>Install transition box, cabling and connect to power supplies</t>
  </si>
  <si>
    <t xml:space="preserve">7503-310   </t>
  </si>
  <si>
    <t xml:space="preserve">Complete LN2 connections from coils to manifolds                        </t>
  </si>
  <si>
    <t>Connect coil and VV instrumentation</t>
  </si>
  <si>
    <t>Connect 150C bakeout</t>
  </si>
  <si>
    <t>Prepare for and perform warm coil testing</t>
  </si>
  <si>
    <t>covered in other WBS</t>
  </si>
  <si>
    <t>Install cryostat cooling system and instrumentation</t>
  </si>
  <si>
    <t xml:space="preserve">Install Cryostat </t>
  </si>
  <si>
    <t xml:space="preserve">7503-350   </t>
  </si>
  <si>
    <t xml:space="preserve">     Install Cryostat upper section and port boots </t>
  </si>
  <si>
    <t xml:space="preserve">7503-360   </t>
  </si>
  <si>
    <t xml:space="preserve">     Install Midplane Cryostat sections and port boots </t>
  </si>
  <si>
    <t xml:space="preserve">7503-370   </t>
  </si>
  <si>
    <t xml:space="preserve">     Install Cryostat Circulation Duct                </t>
  </si>
  <si>
    <t>Cryo cooling system instl in WBS 623</t>
  </si>
  <si>
    <t xml:space="preserve">730.8200   </t>
  </si>
  <si>
    <t xml:space="preserve">PTP and Cooldown                                 </t>
  </si>
  <si>
    <t>Hours</t>
  </si>
  <si>
    <t>Assumptions</t>
  </si>
  <si>
    <t xml:space="preserve">   ACT     </t>
  </si>
  <si>
    <t>Metrology</t>
  </si>
  <si>
    <t>Job 7501 - Construction Support Crew</t>
  </si>
  <si>
    <t>Description of Task</t>
  </si>
  <si>
    <t>M&amp;S</t>
  </si>
  <si>
    <t xml:space="preserve">EAEM   </t>
  </si>
  <si>
    <t xml:space="preserve">EMEM   </t>
  </si>
  <si>
    <t xml:space="preserve">EMSM   </t>
  </si>
  <si>
    <t xml:space="preserve">EMTB   </t>
  </si>
  <si>
    <t>K$</t>
  </si>
  <si>
    <t>Total Job 7503</t>
  </si>
  <si>
    <t>Total Job 7501</t>
  </si>
  <si>
    <t>This WBS element consists of those activities associated with the final assembly of the stellarator core in the NCSX Test Cell</t>
  </si>
  <si>
    <t>None - this is an assembly operation</t>
  </si>
  <si>
    <t>This is an assembly operation - M&amp;S included in Table III</t>
  </si>
  <si>
    <t>Duration in Shifts</t>
  </si>
  <si>
    <t>Persons per Shift</t>
  </si>
  <si>
    <t>NSTX assembly</t>
  </si>
  <si>
    <t>Note:  final designs not yet available  - estimates based on conceptual information from others</t>
  </si>
  <si>
    <t>TFTR and NSTX assembly</t>
  </si>
  <si>
    <t>TFTR and NSTX operations</t>
  </si>
  <si>
    <t>NSTX operations</t>
  </si>
  <si>
    <t>Job 7503 - Construction Support Crew</t>
  </si>
  <si>
    <t>Job Title: Construction Crew Support (7501)</t>
  </si>
  <si>
    <t>Job Title: Machine Assembly Operations (7503)</t>
  </si>
  <si>
    <t>Job Numbers: 7501 and 7503</t>
  </si>
  <si>
    <t>X</t>
  </si>
  <si>
    <t>Follows tasks in Job 7503 - but most are LOE activities</t>
  </si>
  <si>
    <t>Experienced in assembly fusion devices, but tolerances exceed anything done before.</t>
  </si>
  <si>
    <t>Estimated without detailed drawings. Significant uncertainty that current concept will stay the same - see Residual Risks below.</t>
  </si>
  <si>
    <t>Major source of uncertainty is in the machine assembly concepts which are still evolving. See Residual Risks below.</t>
  </si>
  <si>
    <t>Uncertainty Range (%)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</si>
  <si>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</si>
  <si>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</si>
  <si>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</si>
  <si>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</si>
  <si>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-20%/+40%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</si>
  <si>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</si>
  <si>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</si>
  <si>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</si>
  <si>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</si>
  <si>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</si>
  <si>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</si>
  <si>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</si>
  <si>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</si>
  <si>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</si>
  <si>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</si>
  <si>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</si>
  <si>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</si>
  <si>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</si>
  <si>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</si>
  <si>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</si>
  <si>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</si>
  <si>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</si>
  <si>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</si>
  <si>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</si>
  <si>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</si>
  <si>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</si>
  <si>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7501 - NONE</t>
  </si>
  <si>
    <t>ORNL Updated Title III Engineering (6/8/2007)</t>
  </si>
  <si>
    <t>Station No.</t>
  </si>
  <si>
    <t>start date</t>
  </si>
  <si>
    <t>end date</t>
  </si>
  <si>
    <t>days</t>
  </si>
  <si>
    <t>weeks</t>
  </si>
  <si>
    <t xml:space="preserve">1st period </t>
  </si>
  <si>
    <t>2nd period</t>
  </si>
  <si>
    <t>3thd period</t>
  </si>
  <si>
    <t>Total hrs</t>
  </si>
  <si>
    <t>station 2</t>
  </si>
  <si>
    <t>station 3</t>
  </si>
  <si>
    <t>Total Hours</t>
  </si>
  <si>
    <t>station 5</t>
  </si>
  <si>
    <t>Station 2 to 5  (FPA - Job 1802)</t>
  </si>
  <si>
    <t>station 6</t>
  </si>
  <si>
    <t>Station 6 (Fnl Mach Assy - Job 7503)</t>
  </si>
  <si>
    <t>Station 2</t>
  </si>
  <si>
    <t>Coverage</t>
  </si>
  <si>
    <t>Title III Support Travel</t>
  </si>
  <si>
    <t>60% Engr/Dsn</t>
  </si>
  <si>
    <t>Job 1802</t>
  </si>
  <si>
    <t>FY2007</t>
  </si>
  <si>
    <t>40% Engr/Dsn</t>
  </si>
  <si>
    <t>FY2008</t>
  </si>
  <si>
    <t>FY2009</t>
  </si>
  <si>
    <t>20% Engr/Dsn</t>
  </si>
  <si>
    <t>FY2010</t>
  </si>
  <si>
    <t>FY2011</t>
  </si>
  <si>
    <t>ENGR</t>
  </si>
  <si>
    <t>Average</t>
  </si>
  <si>
    <t>Designer</t>
  </si>
  <si>
    <t>Station 3</t>
  </si>
  <si>
    <t>50% Engr/Dsn</t>
  </si>
  <si>
    <t>30% Engr/Dsn</t>
  </si>
  <si>
    <t>10% Engr/Dsn</t>
  </si>
  <si>
    <t>Station 5</t>
  </si>
  <si>
    <t>Station 6</t>
  </si>
  <si>
    <t>80% Engr/Dsn</t>
  </si>
  <si>
    <t>Travel</t>
  </si>
  <si>
    <t>Additional trim coils may be required to suppress field errors from n&gt;1 modes</t>
  </si>
  <si>
    <t>U</t>
  </si>
  <si>
    <t>Analysis being performed to firm up requirements</t>
  </si>
  <si>
    <t>Costs could more than double the present estimate</t>
  </si>
  <si>
    <t>"Back office" support for FPA and final assembly becomes a chronic bottleneck, stretching out the time required to complete assembly operations</t>
  </si>
  <si>
    <t>Additional support budgeted for Brown, Brooks, and Ellis providing "2 deep" back office support.  Should be available to mitigate peak demands once training in key skills is completed.</t>
  </si>
  <si>
    <t>VU</t>
  </si>
  <si>
    <t>Estimated impact is &lt;2 months on the critical path.  Cost impact covers up to 2 months of FPA/final assembly.</t>
  </si>
  <si>
    <t>Insulation on TF/PF coil fails during initial cooldown and testing requiring in situ repair</t>
  </si>
  <si>
    <t>Ist of each kind will be tested at cryogenic temperature at elevated (50% higher) voltage for faults to ground.  All coils will be tested at RT at elevated (50% higher) voltage for faults to ground. Ring tests are performed to reveal low resistance turn-to-turn shorts at RT.</t>
  </si>
  <si>
    <t>Repair in situ is assumed recovery scenario taking 2-3 months. 1 month to warmup and cooldown the stellrator core.  3 techs/1 engr for duration of active repair )1-2 months).</t>
  </si>
  <si>
    <t>Insulation on TF/PF coil fails during initial cooldown and testing requiring dismantling stellarator core</t>
  </si>
  <si>
    <t>Crisis event not covered by contingency</t>
  </si>
  <si>
    <t>Insulation on modular coil fails during initial cooldown and testing requiring in situ repair</t>
  </si>
  <si>
    <t xml:space="preserve">C1 tested at full current at cryogenic temeprature.  All modular coils will be tested at RT at elevated (50% higher) voltage for faults to ground. </t>
  </si>
  <si>
    <t>Insulation on modular coil fails during initial cooldown and testing requiring stellarator core disassembly</t>
  </si>
  <si>
    <t>Unanticipated problems with cryostat penetrations (icing, excessive condensation).  May require warming up the stellarator core to effect repair with consequent impacts to critical path activities.</t>
  </si>
  <si>
    <t>Rapid repair materials will be on hand.</t>
  </si>
  <si>
    <t>Nominally repaired with a 4-man crew in 1 week with 3 weeks for warmup/cooldown (if required)</t>
  </si>
  <si>
    <t>Assembly sled for final assembly is not adequately stiff or does not provide repeatable motion</t>
  </si>
  <si>
    <t>Functionality of sled will be determined first with concrete blocks and later with first FP.  Ample time to make design modifications between arrival of the first and third FPs.</t>
  </si>
  <si>
    <t>Nominal cost impact is 1 man-month of engineering design and up to half the fabrication cost of the sled</t>
  </si>
  <si>
    <t>TC floor is not adequately rigid for present metrology plan</t>
  </si>
  <si>
    <t xml:space="preserve">Copper sheet and spongy surface removed from TC floor.  Fiducials will be placed.  Concrete blocks will be placed to see if floor is adequately stiff. </t>
  </si>
  <si>
    <t>Nominal cost impact is 2 man-months of engineering design and $50-150K for local reinforcement of building structures</t>
  </si>
  <si>
    <t>Modular coils are shorted across toroidal break between field periods</t>
  </si>
  <si>
    <t>NC</t>
  </si>
  <si>
    <t>Need very low impedence, multiple shorts to get into trouble</t>
  </si>
  <si>
    <t>Metrology equipment and general purpose tooling/ lifting equipment (e.g.cranes) not available to support the schedule</t>
  </si>
  <si>
    <t>Maintenance contract mitigates impact of metrology equipment.
Additional $200K budgeted for a 3rd laser tracker and/or spare metrology equipment.  Should result in improved efficiency.</t>
  </si>
  <si>
    <t>Up to 2 week impact on FPA and critical path.  FPA cost impact assumed to be $300k/mo.</t>
  </si>
  <si>
    <t>FPA-1 installation and assembly test</t>
  </si>
  <si>
    <t>T. Brown requirement</t>
  </si>
  <si>
    <t>FPA-2 installation and assembly test</t>
  </si>
  <si>
    <t>FPA-3 installation and assembly test</t>
  </si>
  <si>
    <t>Spool piece installation test</t>
  </si>
  <si>
    <t>Retorque all super-nuts after 30 days</t>
  </si>
  <si>
    <t>Viola requirement</t>
  </si>
  <si>
    <t>Fabricate structure to go between assembly sleds &amp; FPAs</t>
  </si>
  <si>
    <t>EWDA - same magnitude as assembly sleds is assumed</t>
  </si>
  <si>
    <t>Assemble 3 FPA support stands</t>
  </si>
  <si>
    <t>Assemble 3 VV spool piece support stands</t>
  </si>
  <si>
    <t>Assemble machine base structure</t>
  </si>
  <si>
    <t>Assemble 3 FPA installation carts</t>
  </si>
  <si>
    <t>Fabricate 3 laser support poles</t>
  </si>
  <si>
    <t>Fabricate 3 concrete blocks for testing of assembly structure with metrology</t>
  </si>
  <si>
    <t>Req'd for concrete block on assembly structure test - T. Brown requirement</t>
  </si>
  <si>
    <t>Exercise assembly structure with concrete block and metrology before start of assembly</t>
  </si>
  <si>
    <t>Assembly of Components for Others</t>
  </si>
  <si>
    <t>Machine Assembly</t>
  </si>
  <si>
    <t>.75 fte</t>
  </si>
  <si>
    <t>2.0 fte</t>
  </si>
  <si>
    <t>crane/fork lift operator 1.0 fte, rigger 1.0 fte, tool crib .75 fte    (applies to 2 nd shifht also if used)</t>
  </si>
  <si>
    <t>Test test cell floor deflections with concrete block placed at FPA support positions</t>
  </si>
  <si>
    <t>T. Brown requirement - re-doing what is done for station 5 work</t>
  </si>
  <si>
    <t>Install test cell metrology site monuments and check them</t>
  </si>
  <si>
    <t>ETC Cost: (loaded in as-spent dollars from 5/1/07):</t>
  </si>
  <si>
    <t>Job 7501:  $1,436,581</t>
  </si>
  <si>
    <t>Job 7503:  $4,645,955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</si>
</sst>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Blue]\+\ \$#,##0_);[Red]\(&quot;$&quot;#,##0\)"/>
    <numFmt numFmtId="188" formatCode="[Blue]\+\ 0.00_);[Red]\(0.00\)"/>
    <numFmt numFmtId="189" formatCode="&quot;$&quot;#,##0.0\K"/>
  </numFmts>
  <fonts count="3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sz val="10"/>
      <name val="Times"/>
      <family val="0"/>
    </font>
    <font>
      <b/>
      <i/>
      <sz val="8"/>
      <color indexed="12"/>
      <name val="Arial"/>
      <family val="2"/>
    </font>
    <font>
      <b/>
      <i/>
      <sz val="10"/>
      <color indexed="14"/>
      <name val="Arial"/>
      <family val="2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8" fillId="0" borderId="0" xfId="0" applyFont="1" applyFill="1" applyAlignment="1">
      <alignment textRotation="91"/>
    </xf>
    <xf numFmtId="0" fontId="16" fillId="2" borderId="0" xfId="0" applyFont="1" applyFill="1" applyAlignment="1">
      <alignment/>
    </xf>
    <xf numFmtId="0" fontId="0" fillId="0" borderId="0" xfId="0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2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7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182" fontId="7" fillId="0" borderId="0" xfId="0" applyNumberFormat="1" applyFont="1" applyAlignment="1">
      <alignment/>
    </xf>
    <xf numFmtId="182" fontId="0" fillId="2" borderId="0" xfId="0" applyNumberFormat="1" applyFill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82" fontId="0" fillId="0" borderId="0" xfId="0" applyNumberForma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82" fontId="2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82" fontId="2" fillId="0" borderId="12" xfId="0" applyNumberFormat="1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182" fontId="0" fillId="0" borderId="14" xfId="0" applyNumberFormat="1" applyFont="1" applyBorder="1" applyAlignment="1">
      <alignment vertical="top"/>
    </xf>
    <xf numFmtId="1" fontId="0" fillId="0" borderId="13" xfId="0" applyNumberFormat="1" applyFont="1" applyBorder="1" applyAlignment="1">
      <alignment vertical="top"/>
    </xf>
    <xf numFmtId="1" fontId="2" fillId="3" borderId="13" xfId="0" applyNumberFormat="1" applyFont="1" applyFill="1" applyBorder="1" applyAlignment="1">
      <alignment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182" fontId="0" fillId="0" borderId="1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182" fontId="0" fillId="0" borderId="18" xfId="0" applyNumberFormat="1" applyFont="1" applyBorder="1" applyAlignment="1">
      <alignment vertical="top"/>
    </xf>
    <xf numFmtId="1" fontId="0" fillId="0" borderId="18" xfId="0" applyNumberFormat="1" applyFont="1" applyBorder="1" applyAlignment="1">
      <alignment vertical="top"/>
    </xf>
    <xf numFmtId="1" fontId="0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182" fontId="3" fillId="0" borderId="18" xfId="0" applyNumberFormat="1" applyFont="1" applyBorder="1" applyAlignment="1">
      <alignment horizontal="center" vertical="top"/>
    </xf>
    <xf numFmtId="1" fontId="3" fillId="0" borderId="18" xfId="0" applyNumberFormat="1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182" fontId="3" fillId="2" borderId="0" xfId="0" applyNumberFormat="1" applyFont="1" applyFill="1" applyBorder="1" applyAlignment="1">
      <alignment horizontal="center" vertical="top"/>
    </xf>
    <xf numFmtId="1" fontId="3" fillId="2" borderId="0" xfId="0" applyNumberFormat="1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82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9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82" fontId="9" fillId="0" borderId="1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182" fontId="13" fillId="0" borderId="10" xfId="0" applyNumberFormat="1" applyFont="1" applyBorder="1" applyAlignment="1">
      <alignment vertical="top"/>
    </xf>
    <xf numFmtId="1" fontId="13" fillId="0" borderId="10" xfId="0" applyNumberFormat="1" applyFont="1" applyBorder="1" applyAlignment="1">
      <alignment vertical="top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182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182" fontId="0" fillId="0" borderId="0" xfId="0" applyNumberForma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8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82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82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182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182" fontId="3" fillId="0" borderId="0" xfId="0" applyNumberFormat="1" applyFont="1" applyFill="1" applyBorder="1" applyAlignment="1">
      <alignment horizontal="left" vertical="top"/>
    </xf>
    <xf numFmtId="0" fontId="19" fillId="0" borderId="1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182" fontId="3" fillId="0" borderId="0" xfId="0" applyNumberFormat="1" applyFont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26" fillId="0" borderId="0" xfId="0" applyFont="1" applyFill="1" applyAlignment="1">
      <alignment textRotation="91"/>
    </xf>
    <xf numFmtId="0" fontId="17" fillId="0" borderId="0" xfId="0" applyFont="1" applyAlignment="1">
      <alignment vertical="top"/>
    </xf>
    <xf numFmtId="0" fontId="27" fillId="0" borderId="1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21" applyFont="1">
      <alignment/>
      <protection locked="0"/>
    </xf>
    <xf numFmtId="0" fontId="2" fillId="0" borderId="4" xfId="21" applyFont="1" applyBorder="1">
      <alignment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5" xfId="21" applyBorder="1" applyAlignment="1">
      <alignment horizontal="left"/>
      <protection locked="0"/>
    </xf>
    <xf numFmtId="0" fontId="2" fillId="0" borderId="0" xfId="0" applyFont="1" applyAlignment="1" quotePrefix="1">
      <alignment horizontal="center" wrapText="1"/>
    </xf>
    <xf numFmtId="0" fontId="19" fillId="2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0" fillId="4" borderId="0" xfId="0" applyFill="1" applyAlignment="1">
      <alignment/>
    </xf>
    <xf numFmtId="17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5" borderId="0" xfId="0" applyFill="1" applyAlignment="1">
      <alignment/>
    </xf>
    <xf numFmtId="17" fontId="0" fillId="5" borderId="0" xfId="0" applyNumberFormat="1" applyFill="1" applyAlignment="1">
      <alignment/>
    </xf>
    <xf numFmtId="0" fontId="2" fillId="0" borderId="0" xfId="0" applyFont="1" applyBorder="1" applyAlignment="1">
      <alignment vertical="top" wrapText="1"/>
    </xf>
    <xf numFmtId="2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6" borderId="0" xfId="0" applyFill="1" applyAlignment="1">
      <alignment/>
    </xf>
    <xf numFmtId="17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2" fillId="0" borderId="2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7" borderId="0" xfId="0" applyFill="1" applyAlignment="1">
      <alignment/>
    </xf>
    <xf numFmtId="17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2" fillId="0" borderId="1" xfId="0" applyFont="1" applyBorder="1" applyAlignment="1">
      <alignment/>
    </xf>
    <xf numFmtId="1" fontId="2" fillId="0" borderId="7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2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" xfId="0" applyBorder="1" applyAlignment="1">
      <alignment/>
    </xf>
    <xf numFmtId="9" fontId="0" fillId="4" borderId="0" xfId="0" applyNumberFormat="1" applyFill="1" applyAlignment="1">
      <alignment/>
    </xf>
    <xf numFmtId="166" fontId="0" fillId="3" borderId="4" xfId="0" applyNumberForma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6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0" borderId="7" xfId="0" applyBorder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9" fontId="0" fillId="5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9" fontId="0" fillId="6" borderId="0" xfId="0" applyNumberFormat="1" applyFill="1" applyAlignment="1">
      <alignment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9" fontId="0" fillId="7" borderId="0" xfId="0" applyNumberFormat="1" applyFill="1" applyAlignment="1">
      <alignment/>
    </xf>
    <xf numFmtId="182" fontId="2" fillId="0" borderId="27" xfId="0" applyNumberFormat="1" applyFont="1" applyBorder="1" applyAlignment="1">
      <alignment vertical="top" wrapText="1"/>
    </xf>
    <xf numFmtId="1" fontId="0" fillId="0" borderId="14" xfId="0" applyNumberFormat="1" applyFont="1" applyBorder="1" applyAlignment="1">
      <alignment vertical="top"/>
    </xf>
    <xf numFmtId="182" fontId="23" fillId="0" borderId="0" xfId="0" applyNumberFormat="1" applyFont="1" applyAlignment="1">
      <alignment/>
    </xf>
    <xf numFmtId="0" fontId="19" fillId="0" borderId="19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28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vertical="top" wrapText="1"/>
    </xf>
    <xf numFmtId="187" fontId="2" fillId="0" borderId="0" xfId="0" applyNumberFormat="1" applyFont="1" applyBorder="1" applyAlignment="1">
      <alignment vertical="top"/>
    </xf>
    <xf numFmtId="188" fontId="2" fillId="2" borderId="0" xfId="0" applyNumberFormat="1" applyFont="1" applyFill="1" applyBorder="1" applyAlignment="1">
      <alignment vertical="top"/>
    </xf>
    <xf numFmtId="187" fontId="2" fillId="0" borderId="0" xfId="0" applyNumberFormat="1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/>
    </xf>
    <xf numFmtId="188" fontId="2" fillId="0" borderId="0" xfId="0" applyNumberFormat="1" applyFont="1" applyFill="1" applyBorder="1" applyAlignment="1">
      <alignment vertical="top"/>
    </xf>
    <xf numFmtId="188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87" fontId="2" fillId="2" borderId="0" xfId="0" applyNumberFormat="1" applyFont="1" applyFill="1" applyBorder="1" applyAlignment="1">
      <alignment vertical="top" wrapText="1"/>
    </xf>
    <xf numFmtId="187" fontId="2" fillId="2" borderId="0" xfId="0" applyNumberFormat="1" applyFont="1" applyFill="1" applyBorder="1" applyAlignment="1">
      <alignment vertical="top"/>
    </xf>
    <xf numFmtId="0" fontId="2" fillId="0" borderId="25" xfId="0" applyFont="1" applyBorder="1" applyAlignment="1">
      <alignment/>
    </xf>
    <xf numFmtId="0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9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9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82" fontId="2" fillId="0" borderId="13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9" fillId="0" borderId="13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3" xfId="0" applyFont="1" applyBorder="1" applyAlignment="1">
      <alignment wrapText="1"/>
    </xf>
    <xf numFmtId="0" fontId="9" fillId="0" borderId="17" xfId="0" applyFont="1" applyBorder="1" applyAlignment="1">
      <alignment/>
    </xf>
    <xf numFmtId="0" fontId="0" fillId="0" borderId="17" xfId="0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182" fontId="9" fillId="0" borderId="14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1" fontId="0" fillId="0" borderId="0" xfId="15" applyNumberFormat="1">
      <alignment/>
      <protection/>
    </xf>
    <xf numFmtId="181" fontId="0" fillId="6" borderId="0" xfId="15" applyNumberFormat="1" applyFill="1">
      <alignment/>
      <protection/>
    </xf>
    <xf numFmtId="1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9" fillId="0" borderId="17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89" fontId="0" fillId="0" borderId="10" xfId="0" applyNumberFormat="1" applyBorder="1" applyAlignment="1">
      <alignment vertical="top"/>
    </xf>
    <xf numFmtId="189" fontId="0" fillId="0" borderId="30" xfId="0" applyNumberForma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0" fillId="0" borderId="30" xfId="0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26</xdr:row>
      <xdr:rowOff>152400</xdr:rowOff>
    </xdr:from>
    <xdr:to>
      <xdr:col>8</xdr:col>
      <xdr:colOff>447675</xdr:colOff>
      <xdr:row>29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4895850"/>
          <a:ext cx="6276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Assume each period is 1/3 of the number of weeks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26" sqref="F26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29" t="s">
        <v>12</v>
      </c>
      <c r="B1" s="30"/>
    </row>
    <row r="2" spans="1:2" ht="20.25">
      <c r="A2" s="31"/>
      <c r="B2" s="32"/>
    </row>
    <row r="3" spans="1:2" ht="17.25" customHeight="1">
      <c r="A3" s="31" t="s">
        <v>19</v>
      </c>
      <c r="B3" s="33"/>
    </row>
    <row r="4" spans="1:2" ht="17.25" customHeight="1">
      <c r="A4" s="31" t="s">
        <v>20</v>
      </c>
      <c r="B4" s="33"/>
    </row>
    <row r="5" spans="1:2" ht="17.25" customHeight="1">
      <c r="A5" s="31" t="s">
        <v>173</v>
      </c>
      <c r="B5" s="33"/>
    </row>
    <row r="6" spans="1:2" ht="17.25" customHeight="1">
      <c r="A6" s="31" t="s">
        <v>171</v>
      </c>
      <c r="B6" s="33"/>
    </row>
    <row r="7" spans="1:2" ht="17.25" customHeight="1">
      <c r="A7" s="31" t="s">
        <v>172</v>
      </c>
      <c r="B7" s="33"/>
    </row>
    <row r="8" spans="1:2" ht="17.25" customHeight="1">
      <c r="A8" s="31" t="s">
        <v>21</v>
      </c>
      <c r="B8" s="33"/>
    </row>
    <row r="9" spans="1:2" ht="12.75">
      <c r="A9" s="31"/>
      <c r="B9" s="33"/>
    </row>
    <row r="10" spans="1:2" ht="12.75">
      <c r="A10" s="31" t="s">
        <v>2</v>
      </c>
      <c r="B10" s="33"/>
    </row>
    <row r="11" spans="1:6" ht="125.25" customHeight="1">
      <c r="A11" s="31"/>
      <c r="B11" s="160" t="s">
        <v>160</v>
      </c>
      <c r="C11" s="34"/>
      <c r="D11" s="34"/>
      <c r="E11" s="34"/>
      <c r="F11" s="34"/>
    </row>
    <row r="12" spans="1:2" ht="12.75">
      <c r="A12" s="31"/>
      <c r="B12" s="33"/>
    </row>
    <row r="13" spans="1:2" ht="12.75">
      <c r="A13" s="31" t="s">
        <v>13</v>
      </c>
      <c r="B13" s="33"/>
    </row>
    <row r="14" spans="1:2" ht="12.75">
      <c r="A14" s="31"/>
      <c r="B14" s="33" t="s">
        <v>14</v>
      </c>
    </row>
    <row r="15" spans="1:2" ht="12.75">
      <c r="A15" s="31"/>
      <c r="B15" s="33"/>
    </row>
    <row r="16" spans="1:2" ht="12.75">
      <c r="A16" s="31" t="s">
        <v>303</v>
      </c>
      <c r="B16" s="33"/>
    </row>
    <row r="17" spans="1:2" ht="12.75">
      <c r="A17" s="31"/>
      <c r="B17" s="212" t="s">
        <v>304</v>
      </c>
    </row>
    <row r="18" spans="1:2" ht="12.75">
      <c r="A18" s="31"/>
      <c r="B18" s="212" t="s">
        <v>305</v>
      </c>
    </row>
    <row r="19" spans="1:2" ht="12.75">
      <c r="A19" s="31"/>
      <c r="B19" s="33"/>
    </row>
    <row r="20" spans="1:2" ht="12.75">
      <c r="A20" s="31" t="s">
        <v>15</v>
      </c>
      <c r="B20" s="33"/>
    </row>
    <row r="21" spans="1:2" s="170" customFormat="1" ht="12.75">
      <c r="A21" s="168"/>
      <c r="B21" s="169" t="s">
        <v>16</v>
      </c>
    </row>
    <row r="22" spans="1:2" s="170" customFormat="1" ht="12.75">
      <c r="A22" s="168"/>
      <c r="B22" s="169" t="s">
        <v>180</v>
      </c>
    </row>
    <row r="23" spans="1:2" s="170" customFormat="1" ht="12.75">
      <c r="A23" s="168"/>
      <c r="B23" s="171"/>
    </row>
    <row r="24" spans="1:2" s="170" customFormat="1" ht="12.75">
      <c r="A24" s="168"/>
      <c r="B24" s="171"/>
    </row>
    <row r="25" spans="1:2" s="170" customFormat="1" ht="12.75">
      <c r="A25" s="168"/>
      <c r="B25" s="169" t="s">
        <v>16</v>
      </c>
    </row>
    <row r="26" spans="1:2" s="170" customFormat="1" ht="12.75">
      <c r="A26" s="168"/>
      <c r="B26" s="169" t="s">
        <v>181</v>
      </c>
    </row>
    <row r="27" spans="1:2" s="170" customFormat="1" ht="12.75">
      <c r="A27" s="168"/>
      <c r="B27" s="171"/>
    </row>
    <row r="28" spans="1:2" s="170" customFormat="1" ht="12.75">
      <c r="A28" s="168"/>
      <c r="B28" s="171"/>
    </row>
    <row r="29" spans="1:2" s="170" customFormat="1" ht="12.75">
      <c r="A29" s="168"/>
      <c r="B29" s="169" t="s">
        <v>16</v>
      </c>
    </row>
    <row r="30" spans="1:2" s="170" customFormat="1" ht="12.75">
      <c r="A30" s="168"/>
      <c r="B30" s="171" t="s">
        <v>17</v>
      </c>
    </row>
    <row r="31" spans="1:2" s="170" customFormat="1" ht="12.75">
      <c r="A31" s="168"/>
      <c r="B31" s="171"/>
    </row>
    <row r="32" spans="1:2" s="170" customFormat="1" ht="12.75">
      <c r="A32" s="168"/>
      <c r="B32" s="171"/>
    </row>
    <row r="33" spans="1:5" s="170" customFormat="1" ht="12.75">
      <c r="A33" s="168"/>
      <c r="B33" s="169" t="s">
        <v>16</v>
      </c>
      <c r="E33" s="167" t="s">
        <v>0</v>
      </c>
    </row>
    <row r="34" spans="1:2" s="170" customFormat="1" ht="12.75">
      <c r="A34" s="168"/>
      <c r="B34" s="169" t="s">
        <v>182</v>
      </c>
    </row>
    <row r="35" spans="1:2" ht="13.5" thickBot="1">
      <c r="A35" s="35"/>
      <c r="B35" s="36"/>
    </row>
    <row r="36" ht="12.75">
      <c r="B36" s="18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   page &amp;P of &amp;N&amp;R&amp;D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workbookViewId="0" topLeftCell="A1">
      <selection activeCell="A1" sqref="A1:IV6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7.7109375" style="0" customWidth="1"/>
    <col min="4" max="4" width="7.421875" style="0" bestFit="1" customWidth="1"/>
    <col min="5" max="5" width="3.28125" style="0" bestFit="1" customWidth="1"/>
    <col min="6" max="6" width="5.7109375" style="0" customWidth="1"/>
    <col min="7" max="7" width="6.140625" style="0" bestFit="1" customWidth="1"/>
    <col min="8" max="8" width="6.00390625" style="0" bestFit="1" customWidth="1"/>
    <col min="9" max="9" width="5.00390625" style="0" customWidth="1"/>
    <col min="10" max="10" width="5.140625" style="0" customWidth="1"/>
    <col min="11" max="11" width="5.00390625" style="0" customWidth="1"/>
    <col min="12" max="12" width="5.421875" style="0" customWidth="1"/>
    <col min="13" max="13" width="6.28125" style="0" bestFit="1" customWidth="1"/>
    <col min="14" max="14" width="5.8515625" style="0" bestFit="1" customWidth="1"/>
    <col min="15" max="15" width="5.8515625" style="0" customWidth="1"/>
    <col min="16" max="16" width="5.8515625" style="0" bestFit="1" customWidth="1"/>
    <col min="17" max="17" width="4.28125" style="0" bestFit="1" customWidth="1"/>
    <col min="18" max="18" width="5.8515625" style="0" bestFit="1" customWidth="1"/>
    <col min="19" max="20" width="3.28125" style="0" bestFit="1" customWidth="1"/>
    <col min="21" max="21" width="5.00390625" style="0" customWidth="1"/>
    <col min="22" max="25" width="3.28125" style="0" bestFit="1" customWidth="1"/>
    <col min="26" max="26" width="1.7109375" style="0" customWidth="1"/>
    <col min="27" max="27" width="54.8515625" style="0" customWidth="1"/>
    <col min="28" max="16384" width="8.8515625" style="0" customWidth="1"/>
  </cols>
  <sheetData>
    <row r="1" spans="1:2" s="39" customFormat="1" ht="17.25" customHeight="1">
      <c r="A1" s="37" t="s">
        <v>19</v>
      </c>
      <c r="B1" s="38"/>
    </row>
    <row r="2" spans="1:2" s="39" customFormat="1" ht="17.25" customHeight="1">
      <c r="A2" s="37" t="s">
        <v>20</v>
      </c>
      <c r="B2" s="38"/>
    </row>
    <row r="3" spans="1:2" s="39" customFormat="1" ht="17.25" customHeight="1">
      <c r="A3" s="37" t="s">
        <v>173</v>
      </c>
      <c r="B3" s="38"/>
    </row>
    <row r="4" spans="1:2" s="39" customFormat="1" ht="17.25" customHeight="1">
      <c r="A4" s="37" t="s">
        <v>171</v>
      </c>
      <c r="B4" s="38"/>
    </row>
    <row r="5" spans="1:2" s="39" customFormat="1" ht="17.25" customHeight="1">
      <c r="A5" s="37" t="s">
        <v>172</v>
      </c>
      <c r="B5" s="38"/>
    </row>
    <row r="6" spans="1:2" s="39" customFormat="1" ht="17.25" customHeight="1">
      <c r="A6" s="37" t="s">
        <v>21</v>
      </c>
      <c r="B6" s="38"/>
    </row>
    <row r="7" spans="1:3" ht="20.25">
      <c r="A7" s="9"/>
      <c r="B7" s="5"/>
      <c r="C7" s="5"/>
    </row>
    <row r="8" s="10" customFormat="1" ht="11.25" customHeight="1">
      <c r="B8" s="17"/>
    </row>
    <row r="9" ht="15.75">
      <c r="A9" s="11" t="s">
        <v>2</v>
      </c>
    </row>
    <row r="10" spans="3:27" ht="12.7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61" customFormat="1" ht="12.75">
      <c r="A11" s="161" t="s">
        <v>161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</row>
    <row r="12" spans="3:27" ht="12.7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3:27" ht="12.7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3:27" ht="12.7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</sheetData>
  <printOptions gridLines="1"/>
  <pageMargins left="0.17" right="0.17" top="1.5" bottom="0.37" header="0.75" footer="0.17"/>
  <pageSetup fitToHeight="1" fitToWidth="1" horizontalDpi="300" verticalDpi="300" orientation="landscape" scale="65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D15" sqref="D15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19" customWidth="1"/>
    <col min="5" max="5" width="12.28125" style="19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2" s="39" customFormat="1" ht="17.25" customHeight="1">
      <c r="A1" s="37" t="s">
        <v>19</v>
      </c>
      <c r="B1" s="38"/>
    </row>
    <row r="2" spans="1:2" s="39" customFormat="1" ht="17.25" customHeight="1">
      <c r="A2" s="37" t="s">
        <v>20</v>
      </c>
      <c r="B2" s="38"/>
    </row>
    <row r="3" spans="1:2" s="39" customFormat="1" ht="17.25" customHeight="1">
      <c r="A3" s="37" t="s">
        <v>173</v>
      </c>
      <c r="B3" s="38"/>
    </row>
    <row r="4" spans="1:2" s="39" customFormat="1" ht="17.25" customHeight="1">
      <c r="A4" s="37" t="s">
        <v>171</v>
      </c>
      <c r="B4" s="38"/>
    </row>
    <row r="5" spans="1:2" s="39" customFormat="1" ht="17.25" customHeight="1">
      <c r="A5" s="37" t="s">
        <v>172</v>
      </c>
      <c r="B5" s="38"/>
    </row>
    <row r="6" spans="1:2" s="39" customFormat="1" ht="17.25" customHeight="1">
      <c r="A6" s="37" t="s">
        <v>21</v>
      </c>
      <c r="B6" s="38"/>
    </row>
    <row r="7" spans="1:5" ht="20.25">
      <c r="A7" s="5"/>
      <c r="B7" s="5"/>
      <c r="E7" s="28"/>
    </row>
    <row r="8" spans="4:5" s="10" customFormat="1" ht="12.75">
      <c r="D8" s="20"/>
      <c r="E8" s="20"/>
    </row>
    <row r="9" spans="1:9" ht="18.75" thickBot="1">
      <c r="A9" s="6" t="s">
        <v>3</v>
      </c>
      <c r="B9" s="7"/>
      <c r="C9" s="7"/>
      <c r="D9" s="21"/>
      <c r="E9" s="21"/>
      <c r="F9" s="26" t="s">
        <v>4</v>
      </c>
      <c r="G9" s="26"/>
      <c r="H9" s="27"/>
      <c r="I9" s="8"/>
    </row>
    <row r="10" ht="12.75" hidden="1">
      <c r="A10" s="1"/>
    </row>
    <row r="11" spans="1:5" s="3" customFormat="1" ht="12.75">
      <c r="A11" s="1" t="s">
        <v>2</v>
      </c>
      <c r="D11" s="22"/>
      <c r="E11" s="22"/>
    </row>
    <row r="13" ht="12.75">
      <c r="A13" s="161" t="s">
        <v>162</v>
      </c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19">
      <pane ySplit="2160" topLeftCell="BM2" activePane="bottomLeft" state="split"/>
      <selection pane="topLeft" activeCell="E16" sqref="E1:E16384"/>
      <selection pane="bottomLeft" activeCell="L112" sqref="L100:L112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4" width="7.28125" style="46" customWidth="1"/>
    <col min="5" max="5" width="7.8515625" style="0" customWidth="1"/>
    <col min="6" max="6" width="11.421875" style="0" customWidth="1"/>
    <col min="7" max="7" width="7.8515625" style="0" customWidth="1"/>
    <col min="8" max="8" width="8.28125" style="0" customWidth="1"/>
    <col min="9" max="9" width="9.421875" style="0" customWidth="1"/>
    <col min="10" max="10" width="9.00390625" style="0" customWidth="1"/>
    <col min="11" max="12" width="10.28125" style="0" customWidth="1"/>
    <col min="13" max="13" width="33.00390625" style="0" customWidth="1"/>
    <col min="14" max="14" width="52.421875" style="0" customWidth="1"/>
    <col min="15" max="15" width="5.7109375" style="0" customWidth="1"/>
    <col min="16" max="16384" width="8.8515625" style="0" customWidth="1"/>
  </cols>
  <sheetData>
    <row r="1" spans="1:4" s="39" customFormat="1" ht="17.25" customHeight="1">
      <c r="A1" s="37" t="s">
        <v>19</v>
      </c>
      <c r="B1" s="38"/>
      <c r="C1" s="242"/>
      <c r="D1" s="242"/>
    </row>
    <row r="2" spans="1:4" s="39" customFormat="1" ht="17.25" customHeight="1">
      <c r="A2" s="37" t="s">
        <v>20</v>
      </c>
      <c r="B2" s="38"/>
      <c r="C2" s="242"/>
      <c r="D2" s="242"/>
    </row>
    <row r="3" spans="1:4" s="39" customFormat="1" ht="17.25" customHeight="1">
      <c r="A3" s="37" t="s">
        <v>173</v>
      </c>
      <c r="B3" s="38"/>
      <c r="C3" s="242"/>
      <c r="D3" s="242"/>
    </row>
    <row r="4" spans="1:4" s="39" customFormat="1" ht="17.25" customHeight="1">
      <c r="A4" s="37" t="s">
        <v>171</v>
      </c>
      <c r="B4" s="38"/>
      <c r="C4" s="242"/>
      <c r="D4" s="242"/>
    </row>
    <row r="5" spans="1:4" s="39" customFormat="1" ht="17.25" customHeight="1">
      <c r="A5" s="37" t="s">
        <v>172</v>
      </c>
      <c r="B5" s="38"/>
      <c r="C5" s="242"/>
      <c r="D5" s="242"/>
    </row>
    <row r="6" spans="1:4" s="39" customFormat="1" ht="17.25" customHeight="1">
      <c r="A6" s="37" t="s">
        <v>21</v>
      </c>
      <c r="B6" s="38"/>
      <c r="C6" s="242"/>
      <c r="D6" s="242"/>
    </row>
    <row r="7" spans="1:4" ht="20.25">
      <c r="A7" s="5"/>
      <c r="C7" s="42"/>
      <c r="D7" s="42"/>
    </row>
    <row r="8" spans="3:4" s="10" customFormat="1" ht="12.75">
      <c r="C8" s="43"/>
      <c r="D8" s="43"/>
    </row>
    <row r="9" spans="1:14" ht="18.75" thickBot="1">
      <c r="A9" s="6" t="s">
        <v>5</v>
      </c>
      <c r="B9" s="7"/>
      <c r="C9" s="44"/>
      <c r="D9" s="44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>
      <c r="A10" s="40"/>
      <c r="B10" s="8"/>
      <c r="C10" s="45"/>
      <c r="D10" s="45"/>
      <c r="E10" s="8"/>
      <c r="F10" s="8"/>
      <c r="G10" s="8"/>
      <c r="H10" s="8"/>
      <c r="I10" s="8"/>
      <c r="J10" s="8"/>
      <c r="K10" s="8"/>
      <c r="L10" s="8"/>
      <c r="M10" s="8"/>
      <c r="N10" s="41"/>
    </row>
    <row r="11" spans="1:14" s="23" customFormat="1" ht="18">
      <c r="A11" s="47" t="s">
        <v>150</v>
      </c>
      <c r="B11" s="48"/>
      <c r="C11" s="49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50" t="s">
        <v>4</v>
      </c>
    </row>
    <row r="12" spans="1:14" s="56" customFormat="1" ht="25.5">
      <c r="A12" s="51"/>
      <c r="B12" s="52"/>
      <c r="C12" s="53" t="s">
        <v>157</v>
      </c>
      <c r="D12" s="53"/>
      <c r="E12" s="54" t="s">
        <v>146</v>
      </c>
      <c r="F12" s="54"/>
      <c r="G12" s="54"/>
      <c r="H12" s="54"/>
      <c r="I12" s="54"/>
      <c r="J12" s="55" t="s">
        <v>163</v>
      </c>
      <c r="K12" s="55" t="s">
        <v>164</v>
      </c>
      <c r="L12" s="55"/>
      <c r="M12" s="55" t="s">
        <v>147</v>
      </c>
      <c r="N12" s="154" t="s">
        <v>166</v>
      </c>
    </row>
    <row r="13" spans="1:16" s="61" customFormat="1" ht="13.5" thickBot="1">
      <c r="A13" s="57" t="s">
        <v>151</v>
      </c>
      <c r="B13" s="58" t="s">
        <v>148</v>
      </c>
      <c r="C13" s="59" t="s">
        <v>152</v>
      </c>
      <c r="D13" s="240" t="s">
        <v>246</v>
      </c>
      <c r="E13" s="58" t="s">
        <v>153</v>
      </c>
      <c r="F13" s="57" t="s">
        <v>149</v>
      </c>
      <c r="G13" s="58" t="s">
        <v>154</v>
      </c>
      <c r="H13" s="58" t="s">
        <v>155</v>
      </c>
      <c r="I13" s="58" t="s">
        <v>156</v>
      </c>
      <c r="J13" s="57"/>
      <c r="K13" s="57"/>
      <c r="L13" s="57"/>
      <c r="M13" s="60"/>
      <c r="N13" s="243"/>
      <c r="O13" s="56"/>
      <c r="P13" s="56"/>
    </row>
    <row r="14" spans="1:16" s="71" customFormat="1" ht="34.5" thickTop="1">
      <c r="A14" s="62" t="s">
        <v>25</v>
      </c>
      <c r="B14" s="63" t="s">
        <v>24</v>
      </c>
      <c r="C14" s="64"/>
      <c r="D14" s="64"/>
      <c r="E14" s="65"/>
      <c r="F14" s="65"/>
      <c r="G14" s="65"/>
      <c r="H14" s="66" t="s">
        <v>297</v>
      </c>
      <c r="I14" s="66" t="s">
        <v>298</v>
      </c>
      <c r="J14" s="67"/>
      <c r="K14" s="68">
        <v>2.75</v>
      </c>
      <c r="L14" s="68"/>
      <c r="M14" s="69" t="s">
        <v>299</v>
      </c>
      <c r="N14" s="70" t="s">
        <v>165</v>
      </c>
      <c r="O14" s="56"/>
      <c r="P14" s="56"/>
    </row>
    <row r="15" spans="1:18" s="86" customFormat="1" ht="12.75">
      <c r="A15" s="78"/>
      <c r="B15" s="79"/>
      <c r="C15" s="80"/>
      <c r="D15" s="80"/>
      <c r="E15" s="81"/>
      <c r="F15" s="81"/>
      <c r="G15" s="81"/>
      <c r="H15" s="81"/>
      <c r="I15" s="81"/>
      <c r="J15" s="82"/>
      <c r="K15" s="83"/>
      <c r="L15" s="83"/>
      <c r="M15" s="84"/>
      <c r="N15" s="85"/>
      <c r="O15" s="56"/>
      <c r="P15" s="56"/>
      <c r="Q15" s="56"/>
      <c r="R15" s="56"/>
    </row>
    <row r="16" spans="1:18" s="93" customFormat="1" ht="12.75">
      <c r="A16" s="87" t="s">
        <v>159</v>
      </c>
      <c r="B16" s="88"/>
      <c r="C16" s="89">
        <f>SUM(C14:C14)</f>
        <v>0</v>
      </c>
      <c r="D16" s="89"/>
      <c r="E16" s="90">
        <f>SUM(E14:E14)</f>
        <v>0</v>
      </c>
      <c r="F16" s="90">
        <f>SUM(F14:F14)</f>
        <v>0</v>
      </c>
      <c r="G16" s="90">
        <f>SUM(G14:G14)</f>
        <v>0</v>
      </c>
      <c r="H16" s="90">
        <f>SUM(H14:H14)</f>
        <v>0</v>
      </c>
      <c r="I16" s="90">
        <f>SUM(I14:I14)</f>
        <v>0</v>
      </c>
      <c r="J16" s="90"/>
      <c r="K16" s="88"/>
      <c r="L16" s="88"/>
      <c r="M16" s="91"/>
      <c r="N16" s="92"/>
      <c r="O16" s="56"/>
      <c r="P16" s="56"/>
      <c r="Q16" s="56"/>
      <c r="R16" s="56"/>
    </row>
    <row r="17" spans="1:18" s="93" customFormat="1" ht="12.75">
      <c r="A17" s="94"/>
      <c r="B17" s="95"/>
      <c r="C17" s="96"/>
      <c r="D17" s="96"/>
      <c r="E17" s="97"/>
      <c r="F17" s="97"/>
      <c r="G17" s="97"/>
      <c r="H17" s="97"/>
      <c r="I17" s="97"/>
      <c r="J17" s="97"/>
      <c r="K17" s="95"/>
      <c r="L17" s="95"/>
      <c r="M17" s="98"/>
      <c r="N17" s="99"/>
      <c r="O17" s="56"/>
      <c r="P17" s="56"/>
      <c r="Q17" s="56"/>
      <c r="R17" s="56"/>
    </row>
    <row r="18" spans="1:18" s="101" customFormat="1" ht="12.75">
      <c r="A18" s="100"/>
      <c r="C18" s="102"/>
      <c r="D18" s="102"/>
      <c r="E18" s="103"/>
      <c r="F18" s="103"/>
      <c r="G18" s="103"/>
      <c r="H18" s="103"/>
      <c r="I18" s="103"/>
      <c r="J18" s="103"/>
      <c r="M18" s="104"/>
      <c r="N18" s="105"/>
      <c r="O18" s="56"/>
      <c r="P18" s="56"/>
      <c r="Q18" s="56"/>
      <c r="R18" s="56"/>
    </row>
    <row r="19" spans="1:18" s="23" customFormat="1" ht="18">
      <c r="A19" s="47" t="s">
        <v>170</v>
      </c>
      <c r="B19" s="48"/>
      <c r="C19" s="49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106" t="s">
        <v>4</v>
      </c>
      <c r="O19" s="56"/>
      <c r="P19" s="56"/>
      <c r="Q19" s="56"/>
      <c r="R19" s="56"/>
    </row>
    <row r="20" spans="1:14" s="56" customFormat="1" ht="25.5">
      <c r="A20" s="51"/>
      <c r="B20" s="52"/>
      <c r="C20" s="53" t="s">
        <v>157</v>
      </c>
      <c r="D20" s="53"/>
      <c r="E20" s="54" t="s">
        <v>146</v>
      </c>
      <c r="F20" s="54"/>
      <c r="G20" s="54"/>
      <c r="H20" s="54"/>
      <c r="I20" s="54"/>
      <c r="J20" s="55" t="s">
        <v>163</v>
      </c>
      <c r="K20" s="55" t="s">
        <v>164</v>
      </c>
      <c r="L20" s="55"/>
      <c r="M20" s="55" t="s">
        <v>147</v>
      </c>
      <c r="N20" s="154" t="s">
        <v>166</v>
      </c>
    </row>
    <row r="21" spans="1:18" s="61" customFormat="1" ht="13.5" thickBot="1">
      <c r="A21" s="280" t="s">
        <v>151</v>
      </c>
      <c r="B21" s="281" t="s">
        <v>148</v>
      </c>
      <c r="C21" s="59" t="s">
        <v>152</v>
      </c>
      <c r="D21" s="59"/>
      <c r="E21" s="281" t="s">
        <v>153</v>
      </c>
      <c r="F21" s="280" t="s">
        <v>149</v>
      </c>
      <c r="G21" s="281" t="s">
        <v>154</v>
      </c>
      <c r="H21" s="281" t="s">
        <v>155</v>
      </c>
      <c r="I21" s="281" t="s">
        <v>156</v>
      </c>
      <c r="J21" s="280"/>
      <c r="K21" s="280"/>
      <c r="L21" s="280"/>
      <c r="M21" s="282"/>
      <c r="N21" s="107"/>
      <c r="O21" s="56"/>
      <c r="P21" s="56"/>
      <c r="Q21" s="56"/>
      <c r="R21" s="56"/>
    </row>
    <row r="22" spans="1:18" s="61" customFormat="1" ht="13.5" thickTop="1">
      <c r="A22" s="292" t="s">
        <v>295</v>
      </c>
      <c r="B22" s="288"/>
      <c r="C22" s="289"/>
      <c r="D22" s="289"/>
      <c r="E22" s="288"/>
      <c r="F22" s="287"/>
      <c r="G22" s="288"/>
      <c r="H22" s="288"/>
      <c r="I22" s="288"/>
      <c r="J22" s="287"/>
      <c r="K22" s="287"/>
      <c r="L22" s="287"/>
      <c r="M22" s="290"/>
      <c r="N22" s="291"/>
      <c r="O22" s="56"/>
      <c r="P22" s="56"/>
      <c r="Q22" s="56"/>
      <c r="R22" s="56"/>
    </row>
    <row r="23" spans="1:14" s="267" customFormat="1" ht="12.75">
      <c r="A23" s="274" t="s">
        <v>26</v>
      </c>
      <c r="B23" s="275"/>
      <c r="C23" s="311">
        <v>80</v>
      </c>
      <c r="D23" s="276"/>
      <c r="E23" s="274"/>
      <c r="F23" s="274"/>
      <c r="G23" s="276">
        <v>96</v>
      </c>
      <c r="H23" s="276">
        <v>240</v>
      </c>
      <c r="I23" s="276">
        <v>960</v>
      </c>
      <c r="J23" s="277">
        <v>20</v>
      </c>
      <c r="K23" s="278">
        <v>6</v>
      </c>
      <c r="L23" s="317">
        <f aca="true" t="shared" si="0" ref="L23:L87">SUM(C23:I23)</f>
        <v>1376</v>
      </c>
      <c r="M23" s="279" t="s">
        <v>27</v>
      </c>
      <c r="N23" s="274"/>
    </row>
    <row r="24" spans="1:14" s="266" customFormat="1" ht="25.5">
      <c r="A24" s="248" t="s">
        <v>285</v>
      </c>
      <c r="B24" s="262"/>
      <c r="C24" s="312">
        <v>80</v>
      </c>
      <c r="D24" s="263"/>
      <c r="E24" s="244"/>
      <c r="F24" s="244"/>
      <c r="G24" s="263">
        <v>96</v>
      </c>
      <c r="H24" s="263">
        <v>240</v>
      </c>
      <c r="I24" s="263">
        <v>960</v>
      </c>
      <c r="J24" s="264"/>
      <c r="K24" s="246"/>
      <c r="L24" s="317">
        <f t="shared" si="0"/>
        <v>1376</v>
      </c>
      <c r="M24" s="265" t="s">
        <v>286</v>
      </c>
      <c r="N24" s="244"/>
    </row>
    <row r="25" spans="1:14" s="266" customFormat="1" ht="12.75">
      <c r="A25" s="244" t="s">
        <v>287</v>
      </c>
      <c r="B25" s="262"/>
      <c r="C25" s="312"/>
      <c r="D25" s="263"/>
      <c r="E25" s="244"/>
      <c r="F25" s="244"/>
      <c r="G25" s="263">
        <v>48</v>
      </c>
      <c r="H25" s="263">
        <v>120</v>
      </c>
      <c r="I25" s="263">
        <v>480</v>
      </c>
      <c r="J25" s="264">
        <v>15</v>
      </c>
      <c r="K25" s="246">
        <v>4</v>
      </c>
      <c r="L25" s="317">
        <f t="shared" si="0"/>
        <v>648</v>
      </c>
      <c r="M25" s="244"/>
      <c r="N25" s="244"/>
    </row>
    <row r="26" spans="1:14" s="266" customFormat="1" ht="12.75">
      <c r="A26" s="244" t="s">
        <v>288</v>
      </c>
      <c r="B26" s="262"/>
      <c r="C26" s="312"/>
      <c r="D26" s="263"/>
      <c r="E26" s="244"/>
      <c r="F26" s="244"/>
      <c r="G26" s="263">
        <v>32</v>
      </c>
      <c r="H26" s="263">
        <v>80</v>
      </c>
      <c r="I26" s="263">
        <v>320</v>
      </c>
      <c r="J26" s="264">
        <v>10</v>
      </c>
      <c r="K26" s="246">
        <v>4</v>
      </c>
      <c r="L26" s="317">
        <f t="shared" si="0"/>
        <v>432</v>
      </c>
      <c r="M26" s="244"/>
      <c r="N26" s="244"/>
    </row>
    <row r="27" spans="1:14" s="266" customFormat="1" ht="12.75">
      <c r="A27" s="244" t="s">
        <v>289</v>
      </c>
      <c r="B27" s="262"/>
      <c r="C27" s="312"/>
      <c r="D27" s="263"/>
      <c r="E27" s="244"/>
      <c r="F27" s="244"/>
      <c r="G27" s="263">
        <v>32</v>
      </c>
      <c r="H27" s="263">
        <v>80</v>
      </c>
      <c r="I27" s="263">
        <v>320</v>
      </c>
      <c r="J27" s="264">
        <v>10</v>
      </c>
      <c r="K27" s="246">
        <v>4</v>
      </c>
      <c r="L27" s="317">
        <f t="shared" si="0"/>
        <v>432</v>
      </c>
      <c r="M27" s="244"/>
      <c r="N27" s="244"/>
    </row>
    <row r="28" spans="1:14" s="266" customFormat="1" ht="12.75">
      <c r="A28" s="244" t="s">
        <v>290</v>
      </c>
      <c r="B28" s="262"/>
      <c r="C28" s="312"/>
      <c r="D28" s="263"/>
      <c r="E28" s="244"/>
      <c r="F28" s="244"/>
      <c r="G28" s="263">
        <v>32</v>
      </c>
      <c r="H28" s="263">
        <v>80</v>
      </c>
      <c r="I28" s="263">
        <v>320</v>
      </c>
      <c r="J28" s="264">
        <v>10</v>
      </c>
      <c r="K28" s="246">
        <v>4</v>
      </c>
      <c r="L28" s="317">
        <f t="shared" si="0"/>
        <v>432</v>
      </c>
      <c r="M28" s="244"/>
      <c r="N28" s="244"/>
    </row>
    <row r="29" spans="1:14" s="266" customFormat="1" ht="12.75">
      <c r="A29" s="244" t="s">
        <v>291</v>
      </c>
      <c r="B29" s="262"/>
      <c r="C29" s="312">
        <v>24</v>
      </c>
      <c r="D29" s="263"/>
      <c r="E29" s="244"/>
      <c r="F29" s="244"/>
      <c r="G29" s="263"/>
      <c r="H29" s="263"/>
      <c r="I29" s="263">
        <v>480</v>
      </c>
      <c r="J29" s="264">
        <v>30</v>
      </c>
      <c r="K29" s="246">
        <v>2</v>
      </c>
      <c r="L29" s="317">
        <f t="shared" si="0"/>
        <v>504</v>
      </c>
      <c r="M29" s="244"/>
      <c r="N29" s="244"/>
    </row>
    <row r="30" spans="1:14" s="266" customFormat="1" ht="25.5">
      <c r="A30" s="248" t="s">
        <v>292</v>
      </c>
      <c r="B30" s="262"/>
      <c r="C30" s="313">
        <v>18</v>
      </c>
      <c r="D30" s="283"/>
      <c r="E30" s="244"/>
      <c r="F30" s="244"/>
      <c r="G30" s="283">
        <v>20</v>
      </c>
      <c r="H30" s="283"/>
      <c r="I30" s="283">
        <v>192</v>
      </c>
      <c r="J30" s="284">
        <v>12</v>
      </c>
      <c r="K30" s="285">
        <v>2</v>
      </c>
      <c r="L30" s="317">
        <f t="shared" si="0"/>
        <v>230</v>
      </c>
      <c r="M30" s="286" t="s">
        <v>293</v>
      </c>
      <c r="N30" s="244"/>
    </row>
    <row r="31" spans="1:14" s="266" customFormat="1" ht="26.25" thickBot="1">
      <c r="A31" s="248" t="s">
        <v>294</v>
      </c>
      <c r="B31" s="262"/>
      <c r="C31" s="312"/>
      <c r="D31" s="263"/>
      <c r="E31" s="244"/>
      <c r="F31" s="244"/>
      <c r="G31" s="263">
        <v>80</v>
      </c>
      <c r="H31" s="263">
        <v>320</v>
      </c>
      <c r="I31" s="263">
        <v>640</v>
      </c>
      <c r="J31" s="264">
        <v>40</v>
      </c>
      <c r="K31" s="246"/>
      <c r="L31" s="317">
        <f t="shared" si="0"/>
        <v>1040</v>
      </c>
      <c r="M31" s="273" t="s">
        <v>279</v>
      </c>
      <c r="N31" s="244"/>
    </row>
    <row r="32" spans="1:13" s="56" customFormat="1" ht="26.25" thickTop="1">
      <c r="A32" s="331" t="s">
        <v>302</v>
      </c>
      <c r="B32" s="330"/>
      <c r="C32" s="328"/>
      <c r="D32" s="328"/>
      <c r="F32" s="329">
        <v>640</v>
      </c>
      <c r="G32" s="329">
        <v>64</v>
      </c>
      <c r="H32" s="329">
        <v>160</v>
      </c>
      <c r="I32" s="328"/>
      <c r="J32" s="318">
        <v>20</v>
      </c>
      <c r="K32" s="319">
        <v>4</v>
      </c>
      <c r="L32" s="317">
        <f>SUM(C32:I32)</f>
        <v>864</v>
      </c>
      <c r="M32" s="327" t="s">
        <v>301</v>
      </c>
    </row>
    <row r="33" spans="1:13" s="23" customFormat="1" ht="25.5">
      <c r="A33" s="113" t="s">
        <v>300</v>
      </c>
      <c r="B33" s="323"/>
      <c r="C33" s="322"/>
      <c r="D33" s="321"/>
      <c r="F33" s="109">
        <v>120</v>
      </c>
      <c r="G33" s="109">
        <v>48</v>
      </c>
      <c r="H33" s="109">
        <v>120</v>
      </c>
      <c r="I33" s="109">
        <v>480</v>
      </c>
      <c r="J33" s="264">
        <v>15</v>
      </c>
      <c r="K33" s="246">
        <v>4</v>
      </c>
      <c r="L33" s="317">
        <f t="shared" si="0"/>
        <v>768</v>
      </c>
      <c r="M33" s="320" t="s">
        <v>279</v>
      </c>
    </row>
    <row r="34" spans="1:13" s="267" customFormat="1" ht="26.25" thickBot="1">
      <c r="A34" s="293" t="s">
        <v>28</v>
      </c>
      <c r="B34" s="294"/>
      <c r="C34" s="314">
        <v>0</v>
      </c>
      <c r="D34" s="296"/>
      <c r="E34" s="297"/>
      <c r="F34" s="297">
        <v>320</v>
      </c>
      <c r="G34" s="296">
        <v>80</v>
      </c>
      <c r="H34" s="296">
        <v>320</v>
      </c>
      <c r="I34" s="296">
        <v>640</v>
      </c>
      <c r="J34" s="298">
        <v>40</v>
      </c>
      <c r="K34" s="299"/>
      <c r="L34" s="317">
        <f t="shared" si="0"/>
        <v>1360</v>
      </c>
      <c r="M34" s="300" t="s">
        <v>29</v>
      </c>
    </row>
    <row r="35" spans="1:14" s="267" customFormat="1" ht="14.25" thickBot="1" thickTop="1">
      <c r="A35" s="308" t="s">
        <v>296</v>
      </c>
      <c r="B35" s="306"/>
      <c r="C35" s="315"/>
      <c r="D35" s="270"/>
      <c r="E35" s="268"/>
      <c r="F35" s="268"/>
      <c r="G35" s="270"/>
      <c r="H35" s="270"/>
      <c r="I35" s="270"/>
      <c r="J35" s="271"/>
      <c r="K35" s="269"/>
      <c r="L35" s="316">
        <f t="shared" si="0"/>
        <v>0</v>
      </c>
      <c r="M35" s="272"/>
      <c r="N35" s="307"/>
    </row>
    <row r="36" spans="1:18" s="71" customFormat="1" ht="13.5" thickTop="1">
      <c r="A36" s="301" t="s">
        <v>31</v>
      </c>
      <c r="B36" s="302" t="s">
        <v>30</v>
      </c>
      <c r="C36" s="64"/>
      <c r="D36" s="64"/>
      <c r="E36" s="241">
        <v>60</v>
      </c>
      <c r="F36" s="241"/>
      <c r="G36" s="241"/>
      <c r="H36" s="241">
        <v>120</v>
      </c>
      <c r="I36" s="241">
        <v>480</v>
      </c>
      <c r="J36" s="303">
        <v>10</v>
      </c>
      <c r="K36" s="304">
        <v>6</v>
      </c>
      <c r="L36" s="317">
        <f t="shared" si="0"/>
        <v>660</v>
      </c>
      <c r="M36" s="305"/>
      <c r="N36" s="108" t="s">
        <v>167</v>
      </c>
      <c r="O36" s="56"/>
      <c r="P36" s="56"/>
      <c r="Q36" s="56"/>
      <c r="R36" s="56"/>
    </row>
    <row r="37" spans="1:14" s="56" customFormat="1" ht="12.75">
      <c r="A37" s="51" t="s">
        <v>32</v>
      </c>
      <c r="B37" s="52"/>
      <c r="C37" s="72" t="s">
        <v>0</v>
      </c>
      <c r="D37" s="72"/>
      <c r="E37" s="73"/>
      <c r="F37" s="73"/>
      <c r="G37" s="73">
        <v>72</v>
      </c>
      <c r="H37" s="73">
        <v>180</v>
      </c>
      <c r="I37" s="73">
        <v>720</v>
      </c>
      <c r="J37" s="74">
        <v>15</v>
      </c>
      <c r="K37" s="75">
        <v>6</v>
      </c>
      <c r="L37" s="317">
        <f t="shared" si="0"/>
        <v>972</v>
      </c>
      <c r="M37" s="76"/>
      <c r="N37" s="108" t="s">
        <v>167</v>
      </c>
    </row>
    <row r="38" spans="1:14" s="56" customFormat="1" ht="12.75">
      <c r="A38" s="51" t="s">
        <v>34</v>
      </c>
      <c r="B38" s="52" t="s">
        <v>33</v>
      </c>
      <c r="C38" s="72"/>
      <c r="D38" s="72"/>
      <c r="E38" s="73"/>
      <c r="F38" s="73"/>
      <c r="G38" s="73"/>
      <c r="H38" s="73">
        <v>16</v>
      </c>
      <c r="I38" s="73">
        <v>32</v>
      </c>
      <c r="J38" s="74">
        <v>1</v>
      </c>
      <c r="K38" s="75">
        <v>4</v>
      </c>
      <c r="L38" s="317">
        <f t="shared" si="0"/>
        <v>48</v>
      </c>
      <c r="M38" s="76"/>
      <c r="N38" s="77" t="s">
        <v>167</v>
      </c>
    </row>
    <row r="39" spans="1:14" s="56" customFormat="1" ht="12.75">
      <c r="A39" s="51" t="s">
        <v>36</v>
      </c>
      <c r="B39" s="52" t="s">
        <v>35</v>
      </c>
      <c r="C39" s="72"/>
      <c r="D39" s="72"/>
      <c r="E39" s="73">
        <v>40</v>
      </c>
      <c r="F39" s="73">
        <v>80</v>
      </c>
      <c r="G39" s="73"/>
      <c r="H39" s="73">
        <v>80</v>
      </c>
      <c r="I39" s="73">
        <v>320</v>
      </c>
      <c r="J39" s="74">
        <v>10</v>
      </c>
      <c r="K39" s="75">
        <v>4</v>
      </c>
      <c r="L39" s="317">
        <f t="shared" si="0"/>
        <v>520</v>
      </c>
      <c r="M39" s="76"/>
      <c r="N39" s="77" t="s">
        <v>167</v>
      </c>
    </row>
    <row r="40" spans="1:14" s="56" customFormat="1" ht="12.75">
      <c r="A40" s="51" t="s">
        <v>38</v>
      </c>
      <c r="B40" s="52" t="s">
        <v>37</v>
      </c>
      <c r="C40" s="72"/>
      <c r="D40" s="72"/>
      <c r="E40" s="73"/>
      <c r="F40" s="73"/>
      <c r="G40" s="73"/>
      <c r="H40" s="73"/>
      <c r="I40" s="73"/>
      <c r="J40" s="74"/>
      <c r="K40" s="75"/>
      <c r="L40" s="316">
        <f t="shared" si="0"/>
        <v>0</v>
      </c>
      <c r="M40" s="76"/>
      <c r="N40" s="108" t="s">
        <v>167</v>
      </c>
    </row>
    <row r="41" spans="1:14" s="56" customFormat="1" ht="12.75">
      <c r="A41" s="51" t="s">
        <v>40</v>
      </c>
      <c r="B41" s="52" t="s">
        <v>39</v>
      </c>
      <c r="C41" s="72"/>
      <c r="D41" s="72"/>
      <c r="E41" s="73"/>
      <c r="F41" s="73"/>
      <c r="G41" s="73"/>
      <c r="H41" s="73"/>
      <c r="I41" s="73"/>
      <c r="J41" s="74"/>
      <c r="K41" s="75"/>
      <c r="L41" s="316">
        <f t="shared" si="0"/>
        <v>0</v>
      </c>
      <c r="M41" s="76"/>
      <c r="N41" s="108" t="s">
        <v>167</v>
      </c>
    </row>
    <row r="42" spans="1:14" s="56" customFormat="1" ht="12.75">
      <c r="A42" s="51" t="s">
        <v>42</v>
      </c>
      <c r="B42" s="52" t="s">
        <v>41</v>
      </c>
      <c r="C42" s="72"/>
      <c r="D42" s="72"/>
      <c r="E42" s="73"/>
      <c r="F42" s="73"/>
      <c r="G42" s="73"/>
      <c r="H42" s="73"/>
      <c r="I42" s="73"/>
      <c r="J42" s="74"/>
      <c r="K42" s="75"/>
      <c r="L42" s="316">
        <f t="shared" si="0"/>
        <v>0</v>
      </c>
      <c r="M42" s="76"/>
      <c r="N42" s="108" t="s">
        <v>167</v>
      </c>
    </row>
    <row r="43" spans="1:14" s="266" customFormat="1" ht="12.75">
      <c r="A43" s="248" t="s">
        <v>278</v>
      </c>
      <c r="B43" s="262"/>
      <c r="C43" s="312"/>
      <c r="D43" s="263"/>
      <c r="E43" s="263"/>
      <c r="F43" s="263">
        <v>320</v>
      </c>
      <c r="G43" s="263">
        <v>80</v>
      </c>
      <c r="H43" s="263">
        <v>320</v>
      </c>
      <c r="I43" s="263">
        <v>640</v>
      </c>
      <c r="J43" s="264">
        <v>20</v>
      </c>
      <c r="K43" s="246"/>
      <c r="L43" s="317">
        <f t="shared" si="0"/>
        <v>1360</v>
      </c>
      <c r="M43" s="265" t="s">
        <v>279</v>
      </c>
      <c r="N43" s="309"/>
    </row>
    <row r="44" spans="1:14" s="267" customFormat="1" ht="12.75">
      <c r="A44" s="248" t="s">
        <v>280</v>
      </c>
      <c r="B44" s="262"/>
      <c r="C44" s="312"/>
      <c r="D44" s="263"/>
      <c r="E44" s="263"/>
      <c r="F44" s="263">
        <v>320</v>
      </c>
      <c r="G44" s="263">
        <v>80</v>
      </c>
      <c r="H44" s="263">
        <v>320</v>
      </c>
      <c r="I44" s="263">
        <v>640</v>
      </c>
      <c r="J44" s="264">
        <v>20</v>
      </c>
      <c r="K44" s="247"/>
      <c r="L44" s="317">
        <f t="shared" si="0"/>
        <v>1360</v>
      </c>
      <c r="M44" s="265" t="s">
        <v>279</v>
      </c>
      <c r="N44" s="310"/>
    </row>
    <row r="45" spans="1:14" s="267" customFormat="1" ht="12.75">
      <c r="A45" s="248" t="s">
        <v>281</v>
      </c>
      <c r="B45" s="262"/>
      <c r="C45" s="312"/>
      <c r="D45" s="263"/>
      <c r="E45" s="263"/>
      <c r="F45" s="263">
        <v>320</v>
      </c>
      <c r="G45" s="263">
        <v>80</v>
      </c>
      <c r="H45" s="263">
        <v>320</v>
      </c>
      <c r="I45" s="263">
        <v>640</v>
      </c>
      <c r="J45" s="264">
        <v>20</v>
      </c>
      <c r="K45" s="247"/>
      <c r="L45" s="317">
        <f t="shared" si="0"/>
        <v>1360</v>
      </c>
      <c r="M45" s="265" t="s">
        <v>279</v>
      </c>
      <c r="N45" s="310"/>
    </row>
    <row r="46" spans="1:14" s="56" customFormat="1" ht="12.75">
      <c r="A46" s="51" t="s">
        <v>44</v>
      </c>
      <c r="B46" s="52" t="s">
        <v>43</v>
      </c>
      <c r="C46" s="72"/>
      <c r="D46" s="72"/>
      <c r="E46" s="73">
        <v>20</v>
      </c>
      <c r="F46" s="73">
        <v>40</v>
      </c>
      <c r="G46" s="73"/>
      <c r="H46" s="73">
        <v>40</v>
      </c>
      <c r="I46" s="73">
        <v>160</v>
      </c>
      <c r="J46" s="74">
        <v>5</v>
      </c>
      <c r="K46" s="75">
        <v>4</v>
      </c>
      <c r="L46" s="317">
        <f t="shared" si="0"/>
        <v>260</v>
      </c>
      <c r="M46" s="76"/>
      <c r="N46" s="108" t="s">
        <v>167</v>
      </c>
    </row>
    <row r="47" spans="1:14" s="56" customFormat="1" ht="22.5">
      <c r="A47" s="51" t="s">
        <v>45</v>
      </c>
      <c r="B47" s="52"/>
      <c r="C47" s="72">
        <v>36</v>
      </c>
      <c r="D47" s="72"/>
      <c r="E47" s="73">
        <v>60</v>
      </c>
      <c r="F47" s="73">
        <v>32</v>
      </c>
      <c r="G47" s="73">
        <v>86</v>
      </c>
      <c r="H47" s="73">
        <v>216</v>
      </c>
      <c r="I47" s="73">
        <v>864</v>
      </c>
      <c r="J47" s="74">
        <v>18</v>
      </c>
      <c r="K47" s="75">
        <v>6</v>
      </c>
      <c r="L47" s="317">
        <f t="shared" si="0"/>
        <v>1294</v>
      </c>
      <c r="M47" s="76" t="s">
        <v>46</v>
      </c>
      <c r="N47" s="108" t="s">
        <v>167</v>
      </c>
    </row>
    <row r="48" spans="1:14" s="56" customFormat="1" ht="12.75">
      <c r="A48" s="51" t="s">
        <v>47</v>
      </c>
      <c r="B48" s="52"/>
      <c r="C48" s="72"/>
      <c r="D48" s="72"/>
      <c r="E48" s="52"/>
      <c r="F48" s="52"/>
      <c r="G48" s="52"/>
      <c r="H48" s="52"/>
      <c r="I48" s="52"/>
      <c r="J48" s="52"/>
      <c r="K48" s="75"/>
      <c r="L48" s="317">
        <f t="shared" si="0"/>
        <v>0</v>
      </c>
      <c r="M48" s="76"/>
      <c r="N48" s="108" t="s">
        <v>167</v>
      </c>
    </row>
    <row r="49" spans="1:14" s="56" customFormat="1" ht="12.75">
      <c r="A49" s="51" t="s">
        <v>48</v>
      </c>
      <c r="B49" s="52"/>
      <c r="C49" s="72"/>
      <c r="D49" s="72"/>
      <c r="E49" s="73"/>
      <c r="F49" s="73"/>
      <c r="G49" s="73"/>
      <c r="H49" s="73"/>
      <c r="I49" s="73"/>
      <c r="J49" s="74"/>
      <c r="K49" s="75"/>
      <c r="L49" s="317">
        <f t="shared" si="0"/>
        <v>0</v>
      </c>
      <c r="M49" s="76"/>
      <c r="N49" s="108" t="s">
        <v>167</v>
      </c>
    </row>
    <row r="50" spans="1:14" s="56" customFormat="1" ht="12.75">
      <c r="A50" s="51" t="s">
        <v>49</v>
      </c>
      <c r="B50" s="52"/>
      <c r="C50" s="72"/>
      <c r="D50" s="72"/>
      <c r="E50" s="73"/>
      <c r="F50" s="73"/>
      <c r="G50" s="73"/>
      <c r="H50" s="73"/>
      <c r="I50" s="73"/>
      <c r="J50" s="74"/>
      <c r="K50" s="75"/>
      <c r="L50" s="317">
        <f t="shared" si="0"/>
        <v>0</v>
      </c>
      <c r="M50" s="76"/>
      <c r="N50" s="108" t="s">
        <v>167</v>
      </c>
    </row>
    <row r="51" spans="1:14" s="56" customFormat="1" ht="12.75">
      <c r="A51" s="51" t="s">
        <v>50</v>
      </c>
      <c r="B51" s="52"/>
      <c r="C51" s="72"/>
      <c r="D51" s="72"/>
      <c r="E51" s="73"/>
      <c r="F51" s="73">
        <v>48</v>
      </c>
      <c r="G51" s="73"/>
      <c r="H51" s="73">
        <v>48</v>
      </c>
      <c r="I51" s="73">
        <v>192</v>
      </c>
      <c r="J51" s="74">
        <v>6</v>
      </c>
      <c r="K51" s="75">
        <v>4</v>
      </c>
      <c r="L51" s="317">
        <f t="shared" si="0"/>
        <v>288</v>
      </c>
      <c r="M51" s="76"/>
      <c r="N51" s="108" t="s">
        <v>167</v>
      </c>
    </row>
    <row r="52" spans="1:14" s="56" customFormat="1" ht="12.75">
      <c r="A52" s="51" t="s">
        <v>51</v>
      </c>
      <c r="B52" s="52"/>
      <c r="C52" s="72"/>
      <c r="D52" s="72"/>
      <c r="E52" s="73"/>
      <c r="F52" s="73"/>
      <c r="G52" s="73"/>
      <c r="H52" s="73">
        <v>16</v>
      </c>
      <c r="I52" s="73">
        <v>64</v>
      </c>
      <c r="J52" s="74">
        <v>2</v>
      </c>
      <c r="K52" s="75">
        <v>4</v>
      </c>
      <c r="L52" s="317">
        <f t="shared" si="0"/>
        <v>80</v>
      </c>
      <c r="M52" s="76"/>
      <c r="N52" s="108" t="s">
        <v>167</v>
      </c>
    </row>
    <row r="53" spans="1:14" s="56" customFormat="1" ht="12.75">
      <c r="A53" s="51" t="s">
        <v>52</v>
      </c>
      <c r="B53" s="52"/>
      <c r="C53" s="72"/>
      <c r="D53" s="72"/>
      <c r="E53" s="73"/>
      <c r="F53" s="73">
        <v>32</v>
      </c>
      <c r="G53" s="73"/>
      <c r="H53" s="73">
        <v>48</v>
      </c>
      <c r="I53" s="73">
        <v>192</v>
      </c>
      <c r="J53" s="74">
        <v>6</v>
      </c>
      <c r="K53" s="75">
        <v>4</v>
      </c>
      <c r="L53" s="317">
        <f t="shared" si="0"/>
        <v>272</v>
      </c>
      <c r="M53" s="76"/>
      <c r="N53" s="108" t="s">
        <v>167</v>
      </c>
    </row>
    <row r="54" spans="1:14" s="56" customFormat="1" ht="12.75">
      <c r="A54" s="51" t="s">
        <v>53</v>
      </c>
      <c r="B54" s="52"/>
      <c r="C54" s="72"/>
      <c r="D54" s="72"/>
      <c r="E54" s="73"/>
      <c r="F54" s="73"/>
      <c r="G54" s="73"/>
      <c r="H54" s="73"/>
      <c r="I54" s="73">
        <v>64</v>
      </c>
      <c r="J54" s="74">
        <v>4</v>
      </c>
      <c r="K54" s="75">
        <v>2</v>
      </c>
      <c r="L54" s="317">
        <f t="shared" si="0"/>
        <v>64</v>
      </c>
      <c r="M54" s="76"/>
      <c r="N54" s="108" t="s">
        <v>167</v>
      </c>
    </row>
    <row r="55" spans="1:14" s="56" customFormat="1" ht="12.75">
      <c r="A55" s="51" t="s">
        <v>54</v>
      </c>
      <c r="B55" s="52"/>
      <c r="C55" s="72"/>
      <c r="D55" s="72"/>
      <c r="E55" s="73"/>
      <c r="F55" s="73"/>
      <c r="G55" s="73"/>
      <c r="H55" s="73">
        <v>16</v>
      </c>
      <c r="I55" s="73">
        <v>64</v>
      </c>
      <c r="J55" s="74">
        <v>2</v>
      </c>
      <c r="K55" s="75">
        <v>4</v>
      </c>
      <c r="L55" s="317">
        <f t="shared" si="0"/>
        <v>80</v>
      </c>
      <c r="M55" s="76"/>
      <c r="N55" s="108" t="s">
        <v>167</v>
      </c>
    </row>
    <row r="56" spans="1:14" s="56" customFormat="1" ht="12.75">
      <c r="A56" s="51" t="s">
        <v>56</v>
      </c>
      <c r="B56" s="52" t="s">
        <v>55</v>
      </c>
      <c r="C56" s="72"/>
      <c r="D56" s="72"/>
      <c r="E56" s="73">
        <v>24</v>
      </c>
      <c r="F56" s="73">
        <v>48</v>
      </c>
      <c r="G56" s="73"/>
      <c r="H56" s="73">
        <v>48</v>
      </c>
      <c r="I56" s="73">
        <v>192</v>
      </c>
      <c r="J56" s="74">
        <v>6</v>
      </c>
      <c r="K56" s="75">
        <v>4</v>
      </c>
      <c r="L56" s="317">
        <f t="shared" si="0"/>
        <v>312</v>
      </c>
      <c r="M56" s="76"/>
      <c r="N56" s="108" t="s">
        <v>167</v>
      </c>
    </row>
    <row r="57" spans="1:14" s="56" customFormat="1" ht="12.75">
      <c r="A57" s="51" t="s">
        <v>58</v>
      </c>
      <c r="B57" s="52" t="s">
        <v>57</v>
      </c>
      <c r="C57" s="72"/>
      <c r="D57" s="72"/>
      <c r="E57" s="73">
        <v>0</v>
      </c>
      <c r="F57" s="73"/>
      <c r="G57" s="73"/>
      <c r="H57" s="73">
        <v>32</v>
      </c>
      <c r="I57" s="73">
        <v>128</v>
      </c>
      <c r="J57" s="74">
        <v>4</v>
      </c>
      <c r="K57" s="75">
        <v>4</v>
      </c>
      <c r="L57" s="317">
        <f t="shared" si="0"/>
        <v>160</v>
      </c>
      <c r="M57" s="76"/>
      <c r="N57" s="108" t="s">
        <v>167</v>
      </c>
    </row>
    <row r="58" spans="1:14" s="56" customFormat="1" ht="12.75">
      <c r="A58" s="51" t="s">
        <v>60</v>
      </c>
      <c r="B58" s="52" t="s">
        <v>59</v>
      </c>
      <c r="C58" s="72"/>
      <c r="D58" s="72"/>
      <c r="E58" s="73">
        <v>0</v>
      </c>
      <c r="F58" s="73"/>
      <c r="G58" s="73"/>
      <c r="H58" s="73">
        <v>32</v>
      </c>
      <c r="I58" s="73">
        <v>128</v>
      </c>
      <c r="J58" s="74">
        <v>4</v>
      </c>
      <c r="K58" s="75">
        <v>4</v>
      </c>
      <c r="L58" s="317">
        <f t="shared" si="0"/>
        <v>160</v>
      </c>
      <c r="M58" s="76"/>
      <c r="N58" s="108" t="s">
        <v>167</v>
      </c>
    </row>
    <row r="59" spans="1:14" s="56" customFormat="1" ht="12.75">
      <c r="A59" s="51" t="s">
        <v>62</v>
      </c>
      <c r="B59" s="52" t="s">
        <v>61</v>
      </c>
      <c r="C59" s="72"/>
      <c r="D59" s="72"/>
      <c r="E59" s="73">
        <v>0</v>
      </c>
      <c r="F59" s="73"/>
      <c r="G59" s="73"/>
      <c r="H59" s="73">
        <v>32</v>
      </c>
      <c r="I59" s="73">
        <v>128</v>
      </c>
      <c r="J59" s="74">
        <v>4</v>
      </c>
      <c r="K59" s="75">
        <v>4</v>
      </c>
      <c r="L59" s="317">
        <f t="shared" si="0"/>
        <v>160</v>
      </c>
      <c r="M59" s="76"/>
      <c r="N59" s="108" t="s">
        <v>167</v>
      </c>
    </row>
    <row r="60" spans="1:14" s="56" customFormat="1" ht="67.5">
      <c r="A60" s="51" t="s">
        <v>63</v>
      </c>
      <c r="B60" s="52"/>
      <c r="C60" s="72"/>
      <c r="D60" s="72"/>
      <c r="E60" s="73"/>
      <c r="F60" s="73"/>
      <c r="G60" s="73"/>
      <c r="H60" s="109">
        <v>24</v>
      </c>
      <c r="I60" s="109">
        <v>96</v>
      </c>
      <c r="J60" s="110">
        <v>3</v>
      </c>
      <c r="K60" s="111">
        <v>4</v>
      </c>
      <c r="L60" s="317">
        <f t="shared" si="0"/>
        <v>120</v>
      </c>
      <c r="M60" s="112" t="s">
        <v>64</v>
      </c>
      <c r="N60" s="108" t="s">
        <v>167</v>
      </c>
    </row>
    <row r="61" spans="1:14" s="56" customFormat="1" ht="45">
      <c r="A61" s="51" t="s">
        <v>65</v>
      </c>
      <c r="B61" s="52"/>
      <c r="C61" s="72">
        <f>0.063*96</f>
        <v>6.048</v>
      </c>
      <c r="D61" s="72"/>
      <c r="E61" s="73"/>
      <c r="F61" s="73"/>
      <c r="G61" s="73"/>
      <c r="H61" s="109">
        <v>24</v>
      </c>
      <c r="I61" s="109">
        <v>96</v>
      </c>
      <c r="J61" s="110">
        <v>3</v>
      </c>
      <c r="K61" s="111">
        <v>4</v>
      </c>
      <c r="L61" s="317">
        <f t="shared" si="0"/>
        <v>126.048</v>
      </c>
      <c r="M61" s="112" t="s">
        <v>66</v>
      </c>
      <c r="N61" s="108" t="s">
        <v>167</v>
      </c>
    </row>
    <row r="62" spans="1:14" s="56" customFormat="1" ht="25.5">
      <c r="A62" s="51" t="s">
        <v>67</v>
      </c>
      <c r="B62" s="52"/>
      <c r="C62" s="72"/>
      <c r="D62" s="72"/>
      <c r="E62" s="73">
        <v>288</v>
      </c>
      <c r="F62" s="73">
        <v>288</v>
      </c>
      <c r="G62" s="73"/>
      <c r="H62" s="73"/>
      <c r="I62" s="73"/>
      <c r="J62" s="74">
        <v>18</v>
      </c>
      <c r="K62" s="75">
        <v>2</v>
      </c>
      <c r="L62" s="317">
        <f t="shared" si="0"/>
        <v>576</v>
      </c>
      <c r="M62" s="76"/>
      <c r="N62" s="108" t="s">
        <v>167</v>
      </c>
    </row>
    <row r="63" spans="1:13" s="266" customFormat="1" ht="12.75">
      <c r="A63" s="244" t="s">
        <v>282</v>
      </c>
      <c r="B63" s="262"/>
      <c r="C63" s="312"/>
      <c r="D63" s="263"/>
      <c r="F63" s="263">
        <v>320</v>
      </c>
      <c r="G63" s="263">
        <v>80</v>
      </c>
      <c r="H63" s="263">
        <v>320</v>
      </c>
      <c r="I63" s="263">
        <v>640</v>
      </c>
      <c r="J63" s="264">
        <v>20</v>
      </c>
      <c r="K63" s="246"/>
      <c r="L63" s="317">
        <f t="shared" si="0"/>
        <v>1360</v>
      </c>
      <c r="M63" s="265" t="s">
        <v>279</v>
      </c>
    </row>
    <row r="64" spans="1:14" s="116" customFormat="1" ht="12.75">
      <c r="A64" s="113" t="s">
        <v>68</v>
      </c>
      <c r="B64" s="114"/>
      <c r="C64" s="115">
        <v>45</v>
      </c>
      <c r="D64" s="115"/>
      <c r="E64" s="109"/>
      <c r="F64" s="109"/>
      <c r="G64" s="109">
        <v>12</v>
      </c>
      <c r="H64" s="109"/>
      <c r="I64" s="109"/>
      <c r="J64" s="110">
        <v>45</v>
      </c>
      <c r="K64" s="111"/>
      <c r="L64" s="317">
        <f t="shared" si="0"/>
        <v>57</v>
      </c>
      <c r="M64" s="112" t="s">
        <v>69</v>
      </c>
      <c r="N64" s="108" t="s">
        <v>167</v>
      </c>
    </row>
    <row r="65" spans="1:14" s="116" customFormat="1" ht="12.75">
      <c r="A65" s="113" t="s">
        <v>70</v>
      </c>
      <c r="B65" s="114"/>
      <c r="C65" s="115">
        <v>45</v>
      </c>
      <c r="D65" s="115"/>
      <c r="E65" s="109"/>
      <c r="F65" s="109"/>
      <c r="G65" s="109">
        <v>12</v>
      </c>
      <c r="H65" s="109"/>
      <c r="I65" s="109"/>
      <c r="J65" s="110">
        <v>45</v>
      </c>
      <c r="K65" s="111"/>
      <c r="L65" s="317">
        <f t="shared" si="0"/>
        <v>57</v>
      </c>
      <c r="M65" s="112" t="s">
        <v>69</v>
      </c>
      <c r="N65" s="108" t="s">
        <v>167</v>
      </c>
    </row>
    <row r="66" spans="1:14" s="56" customFormat="1" ht="12.75">
      <c r="A66" s="51" t="s">
        <v>71</v>
      </c>
      <c r="B66" s="52"/>
      <c r="C66" s="72"/>
      <c r="D66" s="72"/>
      <c r="E66" s="73"/>
      <c r="F66" s="73"/>
      <c r="G66" s="73">
        <v>29</v>
      </c>
      <c r="H66" s="73">
        <v>72</v>
      </c>
      <c r="I66" s="73">
        <v>288</v>
      </c>
      <c r="J66" s="74">
        <v>36</v>
      </c>
      <c r="K66" s="75">
        <v>6</v>
      </c>
      <c r="L66" s="317">
        <f t="shared" si="0"/>
        <v>389</v>
      </c>
      <c r="M66" s="76" t="s">
        <v>72</v>
      </c>
      <c r="N66" s="108" t="s">
        <v>167</v>
      </c>
    </row>
    <row r="67" spans="1:13" s="266" customFormat="1" ht="12.75">
      <c r="A67" s="244" t="s">
        <v>283</v>
      </c>
      <c r="B67" s="262"/>
      <c r="C67" s="312"/>
      <c r="D67" s="263"/>
      <c r="G67" s="263">
        <v>58</v>
      </c>
      <c r="H67" s="263">
        <v>144</v>
      </c>
      <c r="I67" s="263">
        <v>576</v>
      </c>
      <c r="J67" s="264">
        <v>12</v>
      </c>
      <c r="K67" s="246">
        <v>6</v>
      </c>
      <c r="L67" s="317">
        <f t="shared" si="0"/>
        <v>778</v>
      </c>
      <c r="M67" s="265" t="s">
        <v>284</v>
      </c>
    </row>
    <row r="68" spans="1:14" s="56" customFormat="1" ht="12.75">
      <c r="A68" s="51" t="s">
        <v>73</v>
      </c>
      <c r="B68" s="52"/>
      <c r="C68" s="72"/>
      <c r="D68" s="72"/>
      <c r="E68" s="73"/>
      <c r="F68" s="73">
        <v>180</v>
      </c>
      <c r="G68" s="73">
        <v>72</v>
      </c>
      <c r="H68" s="73">
        <v>180</v>
      </c>
      <c r="I68" s="73">
        <v>720</v>
      </c>
      <c r="J68" s="74">
        <v>15</v>
      </c>
      <c r="K68" s="75">
        <v>6</v>
      </c>
      <c r="L68" s="317">
        <f t="shared" si="0"/>
        <v>1152</v>
      </c>
      <c r="M68" s="76"/>
      <c r="N68" s="108" t="s">
        <v>167</v>
      </c>
    </row>
    <row r="69" spans="1:14" s="56" customFormat="1" ht="12.75">
      <c r="A69" s="51" t="s">
        <v>74</v>
      </c>
      <c r="B69" s="52"/>
      <c r="C69" s="72"/>
      <c r="D69" s="72"/>
      <c r="E69" s="73"/>
      <c r="F69" s="73"/>
      <c r="G69" s="73"/>
      <c r="H69" s="73">
        <v>24</v>
      </c>
      <c r="I69" s="73">
        <v>96</v>
      </c>
      <c r="J69" s="74">
        <v>2</v>
      </c>
      <c r="K69" s="75">
        <v>6</v>
      </c>
      <c r="L69" s="317">
        <f t="shared" si="0"/>
        <v>120</v>
      </c>
      <c r="M69" s="76"/>
      <c r="N69" s="108" t="s">
        <v>167</v>
      </c>
    </row>
    <row r="70" spans="1:14" s="56" customFormat="1" ht="12.75">
      <c r="A70" s="51" t="s">
        <v>76</v>
      </c>
      <c r="B70" s="52" t="s">
        <v>75</v>
      </c>
      <c r="C70" s="72"/>
      <c r="D70" s="72"/>
      <c r="E70" s="73">
        <v>120</v>
      </c>
      <c r="F70" s="73">
        <v>240</v>
      </c>
      <c r="G70" s="73"/>
      <c r="H70" s="73">
        <v>240</v>
      </c>
      <c r="I70" s="73">
        <v>960</v>
      </c>
      <c r="J70" s="74">
        <v>30</v>
      </c>
      <c r="K70" s="75">
        <v>4</v>
      </c>
      <c r="L70" s="317">
        <f t="shared" si="0"/>
        <v>1560</v>
      </c>
      <c r="M70" s="76"/>
      <c r="N70" s="108" t="s">
        <v>167</v>
      </c>
    </row>
    <row r="71" spans="1:14" s="56" customFormat="1" ht="12.75">
      <c r="A71" s="51" t="s">
        <v>78</v>
      </c>
      <c r="B71" s="52" t="s">
        <v>77</v>
      </c>
      <c r="C71" s="72"/>
      <c r="D71" s="72"/>
      <c r="E71" s="73">
        <v>40</v>
      </c>
      <c r="F71" s="73">
        <v>40</v>
      </c>
      <c r="G71" s="73"/>
      <c r="H71" s="73"/>
      <c r="I71" s="73">
        <v>40</v>
      </c>
      <c r="J71" s="74">
        <v>5</v>
      </c>
      <c r="K71" s="75">
        <v>1</v>
      </c>
      <c r="L71" s="317">
        <f t="shared" si="0"/>
        <v>120</v>
      </c>
      <c r="M71" s="76"/>
      <c r="N71" s="108" t="s">
        <v>167</v>
      </c>
    </row>
    <row r="72" spans="1:14" s="56" customFormat="1" ht="45">
      <c r="A72" s="51" t="s">
        <v>80</v>
      </c>
      <c r="B72" s="52" t="s">
        <v>79</v>
      </c>
      <c r="C72" s="72"/>
      <c r="D72" s="72"/>
      <c r="E72" s="73"/>
      <c r="F72" s="73">
        <v>180</v>
      </c>
      <c r="G72" s="73"/>
      <c r="H72" s="73">
        <v>240</v>
      </c>
      <c r="I72" s="73">
        <v>1440</v>
      </c>
      <c r="J72" s="74">
        <v>30</v>
      </c>
      <c r="K72" s="75">
        <v>3</v>
      </c>
      <c r="L72" s="317">
        <f t="shared" si="0"/>
        <v>1860</v>
      </c>
      <c r="M72" s="76" t="s">
        <v>81</v>
      </c>
      <c r="N72" s="108" t="s">
        <v>167</v>
      </c>
    </row>
    <row r="73" spans="1:14" s="56" customFormat="1" ht="12.75">
      <c r="A73" s="51" t="s">
        <v>82</v>
      </c>
      <c r="B73" s="52"/>
      <c r="C73" s="72"/>
      <c r="D73" s="72"/>
      <c r="E73" s="73"/>
      <c r="F73" s="73">
        <v>60</v>
      </c>
      <c r="G73" s="73"/>
      <c r="H73" s="73">
        <v>180</v>
      </c>
      <c r="I73" s="73">
        <v>720</v>
      </c>
      <c r="J73" s="74">
        <v>30</v>
      </c>
      <c r="K73" s="75">
        <v>3</v>
      </c>
      <c r="L73" s="317">
        <f t="shared" si="0"/>
        <v>960</v>
      </c>
      <c r="M73" s="76" t="s">
        <v>83</v>
      </c>
      <c r="N73" s="108" t="s">
        <v>167</v>
      </c>
    </row>
    <row r="74" spans="1:14" s="56" customFormat="1" ht="12.75">
      <c r="A74" s="51" t="s">
        <v>84</v>
      </c>
      <c r="B74" s="52"/>
      <c r="C74" s="72"/>
      <c r="D74" s="72"/>
      <c r="E74" s="73"/>
      <c r="F74" s="73"/>
      <c r="G74" s="73">
        <v>40</v>
      </c>
      <c r="H74" s="73">
        <v>80</v>
      </c>
      <c r="I74" s="73">
        <v>320</v>
      </c>
      <c r="J74" s="74">
        <v>10</v>
      </c>
      <c r="K74" s="75">
        <v>4</v>
      </c>
      <c r="L74" s="317">
        <f t="shared" si="0"/>
        <v>440</v>
      </c>
      <c r="M74" s="76" t="s">
        <v>85</v>
      </c>
      <c r="N74" s="108" t="s">
        <v>167</v>
      </c>
    </row>
    <row r="75" spans="1:14" s="56" customFormat="1" ht="12.75">
      <c r="A75" s="51" t="s">
        <v>87</v>
      </c>
      <c r="B75" s="52" t="s">
        <v>86</v>
      </c>
      <c r="C75" s="72"/>
      <c r="D75" s="72"/>
      <c r="E75" s="73"/>
      <c r="F75" s="73"/>
      <c r="G75" s="73"/>
      <c r="H75" s="73">
        <v>40</v>
      </c>
      <c r="I75" s="73">
        <v>160</v>
      </c>
      <c r="J75" s="74">
        <v>5</v>
      </c>
      <c r="K75" s="75">
        <v>4</v>
      </c>
      <c r="L75" s="317">
        <f t="shared" si="0"/>
        <v>200</v>
      </c>
      <c r="M75" s="76"/>
      <c r="N75" s="108" t="s">
        <v>167</v>
      </c>
    </row>
    <row r="76" spans="1:14" s="56" customFormat="1" ht="12.75">
      <c r="A76" s="51" t="s">
        <v>89</v>
      </c>
      <c r="B76" s="52" t="s">
        <v>88</v>
      </c>
      <c r="C76" s="72"/>
      <c r="D76" s="72"/>
      <c r="E76" s="73"/>
      <c r="F76" s="73"/>
      <c r="G76" s="73"/>
      <c r="H76" s="73">
        <v>120</v>
      </c>
      <c r="I76" s="73">
        <v>480</v>
      </c>
      <c r="J76" s="74">
        <v>15</v>
      </c>
      <c r="K76" s="75">
        <v>4</v>
      </c>
      <c r="L76" s="317">
        <f t="shared" si="0"/>
        <v>600</v>
      </c>
      <c r="M76" s="76"/>
      <c r="N76" s="77" t="s">
        <v>168</v>
      </c>
    </row>
    <row r="77" spans="1:14" s="56" customFormat="1" ht="12.75">
      <c r="A77" s="51" t="s">
        <v>91</v>
      </c>
      <c r="B77" s="52" t="s">
        <v>90</v>
      </c>
      <c r="C77" s="72"/>
      <c r="D77" s="72"/>
      <c r="E77" s="73">
        <v>40</v>
      </c>
      <c r="F77" s="109">
        <v>200</v>
      </c>
      <c r="G77" s="109"/>
      <c r="H77" s="109">
        <v>200</v>
      </c>
      <c r="I77" s="109">
        <v>800</v>
      </c>
      <c r="J77" s="110">
        <v>25</v>
      </c>
      <c r="K77" s="75">
        <v>4</v>
      </c>
      <c r="L77" s="317">
        <f>SUM(C77:I77)</f>
        <v>1240</v>
      </c>
      <c r="M77" s="76"/>
      <c r="N77" s="108" t="s">
        <v>167</v>
      </c>
    </row>
    <row r="78" spans="1:14" s="56" customFormat="1" ht="12.75">
      <c r="A78" s="51" t="s">
        <v>92</v>
      </c>
      <c r="B78" s="52"/>
      <c r="C78" s="72"/>
      <c r="D78" s="72"/>
      <c r="E78" s="73"/>
      <c r="F78" s="73"/>
      <c r="G78" s="73"/>
      <c r="H78" s="73"/>
      <c r="I78" s="73"/>
      <c r="J78" s="74"/>
      <c r="K78" s="75"/>
      <c r="L78" s="317">
        <f t="shared" si="0"/>
        <v>0</v>
      </c>
      <c r="M78" s="76"/>
      <c r="N78" s="108" t="s">
        <v>167</v>
      </c>
    </row>
    <row r="79" spans="1:14" s="56" customFormat="1" ht="12.75">
      <c r="A79" s="51" t="s">
        <v>93</v>
      </c>
      <c r="B79" s="52"/>
      <c r="C79" s="72"/>
      <c r="D79" s="72"/>
      <c r="E79" s="73"/>
      <c r="F79" s="73"/>
      <c r="G79" s="73"/>
      <c r="H79" s="73"/>
      <c r="I79" s="73"/>
      <c r="J79" s="74"/>
      <c r="K79" s="75"/>
      <c r="L79" s="317">
        <f t="shared" si="0"/>
        <v>0</v>
      </c>
      <c r="M79" s="76"/>
      <c r="N79" s="108" t="s">
        <v>167</v>
      </c>
    </row>
    <row r="80" spans="1:14" s="56" customFormat="1" ht="12.75">
      <c r="A80" s="51" t="s">
        <v>94</v>
      </c>
      <c r="B80" s="52"/>
      <c r="C80" s="72"/>
      <c r="D80" s="72"/>
      <c r="E80" s="73"/>
      <c r="F80" s="73"/>
      <c r="G80" s="73"/>
      <c r="H80" s="73"/>
      <c r="I80" s="73"/>
      <c r="J80" s="74"/>
      <c r="K80" s="75"/>
      <c r="L80" s="317">
        <f t="shared" si="0"/>
        <v>0</v>
      </c>
      <c r="M80" s="76"/>
      <c r="N80" s="108" t="s">
        <v>167</v>
      </c>
    </row>
    <row r="81" spans="1:14" s="56" customFormat="1" ht="12.75">
      <c r="A81" s="51" t="s">
        <v>96</v>
      </c>
      <c r="B81" s="52" t="s">
        <v>95</v>
      </c>
      <c r="C81" s="72"/>
      <c r="D81" s="72"/>
      <c r="E81" s="73"/>
      <c r="F81" s="73"/>
      <c r="G81" s="73"/>
      <c r="H81" s="109">
        <v>80</v>
      </c>
      <c r="I81" s="73">
        <v>320</v>
      </c>
      <c r="J81" s="74">
        <v>10</v>
      </c>
      <c r="K81" s="75">
        <v>4</v>
      </c>
      <c r="L81" s="317">
        <f t="shared" si="0"/>
        <v>400</v>
      </c>
      <c r="M81" s="112" t="s">
        <v>85</v>
      </c>
      <c r="N81" s="108" t="s">
        <v>167</v>
      </c>
    </row>
    <row r="82" spans="1:14" s="116" customFormat="1" ht="25.5">
      <c r="A82" s="113" t="s">
        <v>97</v>
      </c>
      <c r="B82" s="114"/>
      <c r="C82" s="115"/>
      <c r="D82" s="115"/>
      <c r="E82" s="109"/>
      <c r="F82" s="109"/>
      <c r="G82" s="109"/>
      <c r="H82" s="109">
        <v>160</v>
      </c>
      <c r="I82" s="109">
        <v>640</v>
      </c>
      <c r="J82" s="110">
        <v>20</v>
      </c>
      <c r="K82" s="111">
        <v>4</v>
      </c>
      <c r="L82" s="317">
        <f t="shared" si="0"/>
        <v>800</v>
      </c>
      <c r="M82" s="112"/>
      <c r="N82" s="108" t="s">
        <v>167</v>
      </c>
    </row>
    <row r="83" spans="1:14" s="56" customFormat="1" ht="25.5">
      <c r="A83" s="51" t="s">
        <v>99</v>
      </c>
      <c r="B83" s="52" t="s">
        <v>98</v>
      </c>
      <c r="C83" s="72"/>
      <c r="D83" s="72"/>
      <c r="E83" s="73"/>
      <c r="F83" s="73"/>
      <c r="G83" s="73"/>
      <c r="H83" s="109">
        <v>16</v>
      </c>
      <c r="I83" s="109">
        <v>64</v>
      </c>
      <c r="J83" s="74">
        <v>2</v>
      </c>
      <c r="K83" s="75">
        <v>4</v>
      </c>
      <c r="L83" s="317">
        <f t="shared" si="0"/>
        <v>80</v>
      </c>
      <c r="M83" s="76"/>
      <c r="N83" s="108" t="s">
        <v>167</v>
      </c>
    </row>
    <row r="84" spans="1:14" s="56" customFormat="1" ht="12.75">
      <c r="A84" s="51" t="s">
        <v>100</v>
      </c>
      <c r="B84" s="52"/>
      <c r="C84" s="72"/>
      <c r="D84" s="72"/>
      <c r="E84" s="73"/>
      <c r="F84" s="73"/>
      <c r="G84" s="73"/>
      <c r="H84" s="73">
        <v>80</v>
      </c>
      <c r="I84" s="73">
        <v>320</v>
      </c>
      <c r="J84" s="74">
        <v>10</v>
      </c>
      <c r="K84" s="75">
        <v>4</v>
      </c>
      <c r="L84" s="317">
        <f t="shared" si="0"/>
        <v>400</v>
      </c>
      <c r="M84" s="76" t="s">
        <v>101</v>
      </c>
      <c r="N84" s="108" t="s">
        <v>167</v>
      </c>
    </row>
    <row r="85" spans="1:14" s="56" customFormat="1" ht="12.75">
      <c r="A85" s="51" t="s">
        <v>103</v>
      </c>
      <c r="B85" s="52" t="s">
        <v>102</v>
      </c>
      <c r="C85" s="72"/>
      <c r="D85" s="72"/>
      <c r="E85" s="73"/>
      <c r="F85" s="73"/>
      <c r="G85" s="73"/>
      <c r="H85" s="73">
        <v>160</v>
      </c>
      <c r="I85" s="73">
        <v>960</v>
      </c>
      <c r="J85" s="74">
        <v>30</v>
      </c>
      <c r="K85" s="75">
        <v>4</v>
      </c>
      <c r="L85" s="317">
        <f t="shared" si="0"/>
        <v>1120</v>
      </c>
      <c r="M85" s="76" t="s">
        <v>104</v>
      </c>
      <c r="N85" s="108" t="s">
        <v>167</v>
      </c>
    </row>
    <row r="86" spans="1:14" s="56" customFormat="1" ht="25.5">
      <c r="A86" s="51" t="s">
        <v>105</v>
      </c>
      <c r="B86" s="52"/>
      <c r="C86" s="72"/>
      <c r="D86" s="72"/>
      <c r="E86" s="73"/>
      <c r="F86" s="73"/>
      <c r="G86" s="73"/>
      <c r="H86" s="73"/>
      <c r="I86" s="73"/>
      <c r="J86" s="74"/>
      <c r="K86" s="75"/>
      <c r="L86" s="317">
        <f t="shared" si="0"/>
        <v>0</v>
      </c>
      <c r="M86" s="76"/>
      <c r="N86" s="108" t="s">
        <v>167</v>
      </c>
    </row>
    <row r="87" spans="1:14" s="56" customFormat="1" ht="12.75">
      <c r="A87" s="51" t="s">
        <v>106</v>
      </c>
      <c r="B87" s="52"/>
      <c r="C87" s="72"/>
      <c r="D87" s="72"/>
      <c r="E87" s="73"/>
      <c r="F87" s="73"/>
      <c r="G87" s="73"/>
      <c r="H87" s="73"/>
      <c r="I87" s="73"/>
      <c r="J87" s="74"/>
      <c r="K87" s="75"/>
      <c r="L87" s="317">
        <f t="shared" si="0"/>
        <v>0</v>
      </c>
      <c r="M87" s="76"/>
      <c r="N87" s="108" t="s">
        <v>167</v>
      </c>
    </row>
    <row r="88" spans="1:14" s="56" customFormat="1" ht="12.75">
      <c r="A88" s="51" t="s">
        <v>108</v>
      </c>
      <c r="B88" s="52" t="s">
        <v>107</v>
      </c>
      <c r="C88" s="72"/>
      <c r="D88" s="72"/>
      <c r="E88" s="73"/>
      <c r="F88" s="73"/>
      <c r="G88" s="73"/>
      <c r="H88" s="73">
        <v>160</v>
      </c>
      <c r="I88" s="73">
        <v>320</v>
      </c>
      <c r="J88" s="74">
        <v>10</v>
      </c>
      <c r="K88" s="75">
        <v>4</v>
      </c>
      <c r="L88" s="317">
        <f aca="true" t="shared" si="1" ref="L88:L111">SUM(C88:I88)</f>
        <v>480</v>
      </c>
      <c r="M88" s="76" t="s">
        <v>109</v>
      </c>
      <c r="N88" s="108" t="s">
        <v>167</v>
      </c>
    </row>
    <row r="89" spans="1:14" s="56" customFormat="1" ht="33.75">
      <c r="A89" s="113" t="s">
        <v>111</v>
      </c>
      <c r="B89" s="52" t="s">
        <v>110</v>
      </c>
      <c r="C89" s="72"/>
      <c r="D89" s="72"/>
      <c r="E89" s="73">
        <v>16</v>
      </c>
      <c r="F89" s="73">
        <v>32</v>
      </c>
      <c r="G89" s="73"/>
      <c r="H89" s="73">
        <v>32</v>
      </c>
      <c r="I89" s="73">
        <v>128</v>
      </c>
      <c r="J89" s="74">
        <v>4</v>
      </c>
      <c r="K89" s="75">
        <v>4</v>
      </c>
      <c r="L89" s="317">
        <f t="shared" si="1"/>
        <v>208</v>
      </c>
      <c r="M89" s="112" t="s">
        <v>112</v>
      </c>
      <c r="N89" s="108" t="s">
        <v>167</v>
      </c>
    </row>
    <row r="90" spans="1:14" s="56" customFormat="1" ht="12.75">
      <c r="A90" s="51" t="s">
        <v>113</v>
      </c>
      <c r="B90" s="52"/>
      <c r="C90" s="72"/>
      <c r="D90" s="72"/>
      <c r="E90" s="73"/>
      <c r="F90" s="73"/>
      <c r="G90" s="73"/>
      <c r="H90" s="73"/>
      <c r="I90" s="73"/>
      <c r="J90" s="74"/>
      <c r="K90" s="75"/>
      <c r="L90" s="317">
        <f t="shared" si="1"/>
        <v>0</v>
      </c>
      <c r="M90" s="76"/>
      <c r="N90" s="108" t="s">
        <v>167</v>
      </c>
    </row>
    <row r="91" spans="1:14" s="56" customFormat="1" ht="12.75">
      <c r="A91" s="51" t="s">
        <v>114</v>
      </c>
      <c r="B91" s="52"/>
      <c r="C91" s="72"/>
      <c r="D91" s="72"/>
      <c r="E91" s="73"/>
      <c r="F91" s="73"/>
      <c r="G91" s="73"/>
      <c r="H91" s="73"/>
      <c r="I91" s="73"/>
      <c r="J91" s="74"/>
      <c r="K91" s="75"/>
      <c r="L91" s="317">
        <f t="shared" si="1"/>
        <v>0</v>
      </c>
      <c r="M91" s="76"/>
      <c r="N91" s="108" t="s">
        <v>167</v>
      </c>
    </row>
    <row r="92" spans="1:14" s="56" customFormat="1" ht="12.75">
      <c r="A92" s="51" t="s">
        <v>115</v>
      </c>
      <c r="B92" s="52"/>
      <c r="C92" s="72"/>
      <c r="D92" s="72"/>
      <c r="E92" s="73"/>
      <c r="F92" s="73"/>
      <c r="G92" s="73"/>
      <c r="H92" s="73"/>
      <c r="I92" s="73"/>
      <c r="J92" s="74"/>
      <c r="K92" s="75"/>
      <c r="L92" s="317">
        <f t="shared" si="1"/>
        <v>0</v>
      </c>
      <c r="M92" s="76"/>
      <c r="N92" s="108" t="s">
        <v>167</v>
      </c>
    </row>
    <row r="93" spans="1:14" s="56" customFormat="1" ht="12.75">
      <c r="A93" s="51" t="s">
        <v>116</v>
      </c>
      <c r="B93" s="52"/>
      <c r="C93" s="72"/>
      <c r="D93" s="72"/>
      <c r="E93" s="73"/>
      <c r="F93" s="73"/>
      <c r="G93" s="73"/>
      <c r="H93" s="73">
        <v>8</v>
      </c>
      <c r="I93" s="73">
        <v>32</v>
      </c>
      <c r="J93" s="74">
        <v>1</v>
      </c>
      <c r="K93" s="75">
        <v>4</v>
      </c>
      <c r="L93" s="317">
        <f t="shared" si="1"/>
        <v>40</v>
      </c>
      <c r="M93" s="76"/>
      <c r="N93" s="108" t="s">
        <v>167</v>
      </c>
    </row>
    <row r="94" spans="1:14" s="56" customFormat="1" ht="12.75">
      <c r="A94" s="51" t="s">
        <v>117</v>
      </c>
      <c r="B94" s="52"/>
      <c r="C94" s="72"/>
      <c r="D94" s="72"/>
      <c r="E94" s="73"/>
      <c r="F94" s="73"/>
      <c r="G94" s="73"/>
      <c r="H94" s="73">
        <v>8</v>
      </c>
      <c r="I94" s="73">
        <v>32</v>
      </c>
      <c r="J94" s="74">
        <v>1</v>
      </c>
      <c r="K94" s="75">
        <v>4</v>
      </c>
      <c r="L94" s="317">
        <f t="shared" si="1"/>
        <v>40</v>
      </c>
      <c r="M94" s="76"/>
      <c r="N94" s="108" t="s">
        <v>167</v>
      </c>
    </row>
    <row r="95" spans="1:14" s="56" customFormat="1" ht="12.75">
      <c r="A95" s="51" t="s">
        <v>118</v>
      </c>
      <c r="B95" s="52"/>
      <c r="C95" s="72"/>
      <c r="D95" s="72"/>
      <c r="E95" s="73"/>
      <c r="F95" s="73"/>
      <c r="G95" s="73"/>
      <c r="H95" s="73">
        <v>8</v>
      </c>
      <c r="I95" s="73">
        <v>32</v>
      </c>
      <c r="J95" s="74">
        <v>1</v>
      </c>
      <c r="K95" s="75">
        <v>4</v>
      </c>
      <c r="L95" s="317">
        <f t="shared" si="1"/>
        <v>40</v>
      </c>
      <c r="M95" s="76"/>
      <c r="N95" s="108" t="s">
        <v>167</v>
      </c>
    </row>
    <row r="96" spans="1:14" s="56" customFormat="1" ht="25.5">
      <c r="A96" s="51" t="s">
        <v>119</v>
      </c>
      <c r="B96" s="52"/>
      <c r="C96" s="72"/>
      <c r="D96" s="72"/>
      <c r="E96" s="73"/>
      <c r="F96" s="73"/>
      <c r="G96" s="73"/>
      <c r="H96" s="73">
        <v>8</v>
      </c>
      <c r="I96" s="73">
        <v>32</v>
      </c>
      <c r="J96" s="74">
        <v>1</v>
      </c>
      <c r="K96" s="75">
        <v>4</v>
      </c>
      <c r="L96" s="317">
        <f t="shared" si="1"/>
        <v>40</v>
      </c>
      <c r="M96" s="76"/>
      <c r="N96" s="108" t="s">
        <v>167</v>
      </c>
    </row>
    <row r="97" spans="1:14" s="56" customFormat="1" ht="12.75">
      <c r="A97" s="51" t="s">
        <v>121</v>
      </c>
      <c r="B97" s="52" t="s">
        <v>120</v>
      </c>
      <c r="C97" s="72"/>
      <c r="D97" s="72"/>
      <c r="E97" s="73">
        <v>24</v>
      </c>
      <c r="F97" s="73"/>
      <c r="G97" s="73"/>
      <c r="H97" s="73">
        <v>48</v>
      </c>
      <c r="I97" s="73">
        <v>192</v>
      </c>
      <c r="J97" s="74">
        <v>6</v>
      </c>
      <c r="K97" s="75">
        <v>4</v>
      </c>
      <c r="L97" s="317">
        <f t="shared" si="1"/>
        <v>264</v>
      </c>
      <c r="M97" s="76"/>
      <c r="N97" s="108" t="s">
        <v>167</v>
      </c>
    </row>
    <row r="98" spans="1:14" s="56" customFormat="1" ht="12.75">
      <c r="A98" s="51" t="s">
        <v>123</v>
      </c>
      <c r="B98" s="52" t="s">
        <v>122</v>
      </c>
      <c r="C98" s="72"/>
      <c r="D98" s="72"/>
      <c r="E98" s="73">
        <v>24</v>
      </c>
      <c r="F98" s="73"/>
      <c r="G98" s="73"/>
      <c r="H98" s="73">
        <v>48</v>
      </c>
      <c r="I98" s="73">
        <v>192</v>
      </c>
      <c r="J98" s="74">
        <v>6</v>
      </c>
      <c r="K98" s="75">
        <v>4</v>
      </c>
      <c r="L98" s="317">
        <f t="shared" si="1"/>
        <v>264</v>
      </c>
      <c r="M98" s="76"/>
      <c r="N98" s="108" t="s">
        <v>167</v>
      </c>
    </row>
    <row r="99" spans="1:14" s="56" customFormat="1" ht="12.75">
      <c r="A99" s="51" t="s">
        <v>125</v>
      </c>
      <c r="B99" s="52" t="s">
        <v>124</v>
      </c>
      <c r="C99" s="72"/>
      <c r="D99" s="72"/>
      <c r="E99" s="73"/>
      <c r="F99" s="73"/>
      <c r="G99" s="73"/>
      <c r="H99" s="73">
        <v>80</v>
      </c>
      <c r="I99" s="73">
        <v>320</v>
      </c>
      <c r="J99" s="74">
        <v>10</v>
      </c>
      <c r="K99" s="75">
        <v>4</v>
      </c>
      <c r="L99" s="317">
        <f t="shared" si="1"/>
        <v>400</v>
      </c>
      <c r="M99" s="76"/>
      <c r="N99" s="108" t="s">
        <v>167</v>
      </c>
    </row>
    <row r="100" spans="1:14" s="56" customFormat="1" ht="25.5">
      <c r="A100" s="51" t="s">
        <v>126</v>
      </c>
      <c r="B100" s="52"/>
      <c r="C100" s="72"/>
      <c r="D100" s="72"/>
      <c r="E100" s="73"/>
      <c r="F100" s="73"/>
      <c r="G100" s="73"/>
      <c r="H100" s="73">
        <v>40</v>
      </c>
      <c r="I100" s="73">
        <v>160</v>
      </c>
      <c r="J100" s="74">
        <v>5</v>
      </c>
      <c r="K100" s="75">
        <v>4</v>
      </c>
      <c r="L100" s="317">
        <f t="shared" si="1"/>
        <v>200</v>
      </c>
      <c r="M100" s="76" t="s">
        <v>85</v>
      </c>
      <c r="N100" s="108" t="s">
        <v>167</v>
      </c>
    </row>
    <row r="101" spans="1:14" s="56" customFormat="1" ht="12.75">
      <c r="A101" s="51" t="s">
        <v>127</v>
      </c>
      <c r="B101" s="52"/>
      <c r="C101" s="72"/>
      <c r="D101" s="72"/>
      <c r="E101" s="73"/>
      <c r="F101" s="73"/>
      <c r="G101" s="73">
        <v>80</v>
      </c>
      <c r="H101" s="73">
        <v>80</v>
      </c>
      <c r="I101" s="73">
        <v>320</v>
      </c>
      <c r="J101" s="74">
        <v>10</v>
      </c>
      <c r="K101" s="75">
        <v>4</v>
      </c>
      <c r="L101" s="317">
        <f t="shared" si="1"/>
        <v>480</v>
      </c>
      <c r="M101" s="76"/>
      <c r="N101" s="77" t="s">
        <v>168</v>
      </c>
    </row>
    <row r="102" spans="1:14" s="56" customFormat="1" ht="25.5">
      <c r="A102" s="51" t="s">
        <v>128</v>
      </c>
      <c r="B102" s="52"/>
      <c r="C102" s="72"/>
      <c r="D102" s="72"/>
      <c r="E102" s="73"/>
      <c r="F102" s="73"/>
      <c r="G102" s="73"/>
      <c r="H102" s="73">
        <v>80</v>
      </c>
      <c r="I102" s="73">
        <v>320</v>
      </c>
      <c r="J102" s="74">
        <v>10</v>
      </c>
      <c r="K102" s="75">
        <v>4</v>
      </c>
      <c r="L102" s="317">
        <f t="shared" si="1"/>
        <v>400</v>
      </c>
      <c r="M102" s="76" t="s">
        <v>85</v>
      </c>
      <c r="N102" s="108" t="s">
        <v>167</v>
      </c>
    </row>
    <row r="103" spans="1:14" s="56" customFormat="1" ht="12.75">
      <c r="A103" s="51" t="s">
        <v>130</v>
      </c>
      <c r="B103" s="52" t="s">
        <v>129</v>
      </c>
      <c r="C103" s="72"/>
      <c r="D103" s="72"/>
      <c r="E103" s="73"/>
      <c r="F103" s="73"/>
      <c r="G103" s="73"/>
      <c r="H103" s="73">
        <v>80</v>
      </c>
      <c r="I103" s="73">
        <v>320</v>
      </c>
      <c r="J103" s="74">
        <v>10</v>
      </c>
      <c r="K103" s="75">
        <v>4</v>
      </c>
      <c r="L103" s="317">
        <f t="shared" si="1"/>
        <v>400</v>
      </c>
      <c r="M103" s="76"/>
      <c r="N103" s="108" t="s">
        <v>167</v>
      </c>
    </row>
    <row r="104" spans="1:14" s="56" customFormat="1" ht="12.75">
      <c r="A104" s="51" t="s">
        <v>131</v>
      </c>
      <c r="B104" s="52"/>
      <c r="C104" s="72"/>
      <c r="D104" s="72"/>
      <c r="E104" s="73"/>
      <c r="F104" s="73"/>
      <c r="G104" s="73"/>
      <c r="H104" s="73">
        <v>80</v>
      </c>
      <c r="I104" s="73">
        <v>320</v>
      </c>
      <c r="J104" s="74">
        <v>10</v>
      </c>
      <c r="K104" s="75">
        <v>4</v>
      </c>
      <c r="L104" s="317">
        <f t="shared" si="1"/>
        <v>400</v>
      </c>
      <c r="M104" s="76" t="s">
        <v>85</v>
      </c>
      <c r="N104" s="108" t="s">
        <v>167</v>
      </c>
    </row>
    <row r="105" spans="1:14" s="56" customFormat="1" ht="12.75">
      <c r="A105" s="51" t="s">
        <v>132</v>
      </c>
      <c r="B105" s="52"/>
      <c r="C105" s="72"/>
      <c r="D105" s="72"/>
      <c r="E105" s="73"/>
      <c r="F105" s="73"/>
      <c r="G105" s="73"/>
      <c r="H105" s="73">
        <v>40</v>
      </c>
      <c r="I105" s="73">
        <v>160</v>
      </c>
      <c r="J105" s="74">
        <v>5</v>
      </c>
      <c r="K105" s="75">
        <v>4</v>
      </c>
      <c r="L105" s="317">
        <f t="shared" si="1"/>
        <v>200</v>
      </c>
      <c r="M105" s="76" t="s">
        <v>85</v>
      </c>
      <c r="N105" s="77" t="s">
        <v>169</v>
      </c>
    </row>
    <row r="106" spans="1:14" s="123" customFormat="1" ht="12.75">
      <c r="A106" s="117" t="s">
        <v>133</v>
      </c>
      <c r="B106" s="118"/>
      <c r="C106" s="119"/>
      <c r="D106" s="119"/>
      <c r="E106" s="120"/>
      <c r="F106" s="120"/>
      <c r="G106" s="120"/>
      <c r="H106" s="120"/>
      <c r="I106" s="120"/>
      <c r="J106" s="121"/>
      <c r="K106" s="122"/>
      <c r="L106" s="317">
        <f t="shared" si="1"/>
        <v>0</v>
      </c>
      <c r="M106" s="164" t="s">
        <v>134</v>
      </c>
      <c r="N106" s="108"/>
    </row>
    <row r="107" spans="1:14" s="56" customFormat="1" ht="12.75">
      <c r="A107" s="51" t="s">
        <v>135</v>
      </c>
      <c r="B107" s="52"/>
      <c r="C107" s="72"/>
      <c r="D107" s="72"/>
      <c r="E107" s="73"/>
      <c r="F107" s="73"/>
      <c r="G107" s="73"/>
      <c r="H107" s="73">
        <v>320</v>
      </c>
      <c r="I107" s="73">
        <v>1280</v>
      </c>
      <c r="J107" s="74">
        <v>20</v>
      </c>
      <c r="K107" s="75">
        <v>8</v>
      </c>
      <c r="L107" s="317">
        <f t="shared" si="1"/>
        <v>1600</v>
      </c>
      <c r="M107" s="76" t="s">
        <v>85</v>
      </c>
      <c r="N107" s="108" t="s">
        <v>167</v>
      </c>
    </row>
    <row r="108" spans="1:14" s="56" customFormat="1" ht="12.75">
      <c r="A108" s="51" t="s">
        <v>136</v>
      </c>
      <c r="B108" s="52"/>
      <c r="C108" s="72"/>
      <c r="D108" s="72"/>
      <c r="E108" s="73"/>
      <c r="F108" s="73"/>
      <c r="G108" s="73"/>
      <c r="H108" s="73"/>
      <c r="I108" s="73"/>
      <c r="J108" s="74"/>
      <c r="K108" s="75"/>
      <c r="L108" s="317">
        <f t="shared" si="1"/>
        <v>0</v>
      </c>
      <c r="M108" s="76"/>
      <c r="N108" s="108" t="s">
        <v>167</v>
      </c>
    </row>
    <row r="109" spans="1:14" s="56" customFormat="1" ht="12.75">
      <c r="A109" s="51" t="s">
        <v>138</v>
      </c>
      <c r="B109" s="52" t="s">
        <v>137</v>
      </c>
      <c r="C109" s="72"/>
      <c r="D109" s="72"/>
      <c r="E109" s="73"/>
      <c r="F109" s="73"/>
      <c r="G109" s="73"/>
      <c r="H109" s="73">
        <v>80</v>
      </c>
      <c r="I109" s="73">
        <v>320</v>
      </c>
      <c r="J109" s="74">
        <v>10</v>
      </c>
      <c r="K109" s="75">
        <v>4</v>
      </c>
      <c r="L109" s="317">
        <f t="shared" si="1"/>
        <v>400</v>
      </c>
      <c r="M109" s="76"/>
      <c r="N109" s="108" t="s">
        <v>167</v>
      </c>
    </row>
    <row r="110" spans="1:14" s="56" customFormat="1" ht="12.75">
      <c r="A110" s="51" t="s">
        <v>140</v>
      </c>
      <c r="B110" s="52" t="s">
        <v>139</v>
      </c>
      <c r="C110" s="72"/>
      <c r="D110" s="72"/>
      <c r="E110" s="73"/>
      <c r="F110" s="73"/>
      <c r="G110" s="73"/>
      <c r="H110" s="73">
        <v>120</v>
      </c>
      <c r="I110" s="73">
        <v>480</v>
      </c>
      <c r="J110" s="74">
        <v>15</v>
      </c>
      <c r="K110" s="75">
        <v>4</v>
      </c>
      <c r="L110" s="317">
        <f t="shared" si="1"/>
        <v>600</v>
      </c>
      <c r="M110" s="76"/>
      <c r="N110" s="108" t="s">
        <v>167</v>
      </c>
    </row>
    <row r="111" spans="1:14" s="56" customFormat="1" ht="12.75">
      <c r="A111" s="51" t="s">
        <v>142</v>
      </c>
      <c r="B111" s="52" t="s">
        <v>141</v>
      </c>
      <c r="C111" s="72"/>
      <c r="D111" s="72"/>
      <c r="E111" s="73"/>
      <c r="F111" s="73"/>
      <c r="G111" s="73"/>
      <c r="H111" s="73">
        <v>40</v>
      </c>
      <c r="I111" s="73">
        <v>160</v>
      </c>
      <c r="J111" s="74">
        <v>5</v>
      </c>
      <c r="K111" s="75">
        <v>4</v>
      </c>
      <c r="L111" s="317">
        <f t="shared" si="1"/>
        <v>200</v>
      </c>
      <c r="M111" s="76" t="s">
        <v>143</v>
      </c>
      <c r="N111" s="108" t="s">
        <v>167</v>
      </c>
    </row>
    <row r="112" spans="1:14" s="56" customFormat="1" ht="12.75">
      <c r="A112" s="51" t="s">
        <v>145</v>
      </c>
      <c r="B112" s="52" t="s">
        <v>144</v>
      </c>
      <c r="C112" s="72"/>
      <c r="D112" s="72"/>
      <c r="E112" s="73"/>
      <c r="F112" s="73"/>
      <c r="G112" s="73">
        <v>80</v>
      </c>
      <c r="H112" s="73">
        <v>80</v>
      </c>
      <c r="I112" s="73">
        <v>480</v>
      </c>
      <c r="J112" s="74"/>
      <c r="K112" s="75"/>
      <c r="L112" s="317">
        <f>SUM(C112:I112)</f>
        <v>640</v>
      </c>
      <c r="M112" s="76"/>
      <c r="N112" s="77" t="s">
        <v>168</v>
      </c>
    </row>
    <row r="113" spans="3:4" s="155" customFormat="1" ht="12.75">
      <c r="C113" s="156"/>
      <c r="D113" s="156"/>
    </row>
    <row r="114" spans="1:12" s="155" customFormat="1" ht="12.75" hidden="1">
      <c r="A114" s="140"/>
      <c r="B114" s="140"/>
      <c r="C114" s="157"/>
      <c r="D114" s="157"/>
      <c r="E114" s="140"/>
      <c r="F114" s="140"/>
      <c r="G114" s="140"/>
      <c r="H114" s="140"/>
      <c r="I114" s="140"/>
      <c r="J114" s="140"/>
      <c r="K114" s="140"/>
      <c r="L114" s="140"/>
    </row>
    <row r="115" spans="1:12" s="155" customFormat="1" ht="12.75" hidden="1">
      <c r="A115" s="101"/>
      <c r="B115" s="100"/>
      <c r="C115" s="157"/>
      <c r="D115" s="157"/>
      <c r="E115" s="140"/>
      <c r="F115" s="140"/>
      <c r="G115" s="140"/>
      <c r="H115" s="140"/>
      <c r="I115" s="140"/>
      <c r="J115" s="140"/>
      <c r="K115" s="140"/>
      <c r="L115" s="140"/>
    </row>
    <row r="116" spans="1:12" s="155" customFormat="1" ht="12.75">
      <c r="A116" s="158" t="s">
        <v>158</v>
      </c>
      <c r="C116" s="157">
        <f>SUM(C23:C112)</f>
        <v>334.048</v>
      </c>
      <c r="D116" s="316">
        <f aca="true" t="shared" si="2" ref="D116:I116">SUM(D23:D112)</f>
        <v>0</v>
      </c>
      <c r="E116" s="316">
        <f t="shared" si="2"/>
        <v>756</v>
      </c>
      <c r="F116" s="316">
        <f t="shared" si="2"/>
        <v>3860</v>
      </c>
      <c r="G116" s="316">
        <f t="shared" si="2"/>
        <v>1489</v>
      </c>
      <c r="H116" s="316">
        <f t="shared" si="2"/>
        <v>7468</v>
      </c>
      <c r="I116" s="316">
        <f t="shared" si="2"/>
        <v>26776</v>
      </c>
      <c r="J116" s="316"/>
      <c r="K116" s="157"/>
      <c r="L116" s="157"/>
    </row>
    <row r="117" spans="3:12" s="23" customFormat="1" ht="12.75">
      <c r="C117" s="128"/>
      <c r="D117" s="128"/>
      <c r="E117" s="129"/>
      <c r="F117" s="129"/>
      <c r="G117" s="125"/>
      <c r="H117" s="125"/>
      <c r="I117" s="125"/>
      <c r="J117" s="125"/>
      <c r="K117" s="125"/>
      <c r="L117" s="125"/>
    </row>
    <row r="118" spans="3:12" s="23" customFormat="1" ht="12.75">
      <c r="C118" s="124"/>
      <c r="D118" s="124"/>
      <c r="I118" s="316">
        <f>SUM(C116:I116)</f>
        <v>40683.047999999995</v>
      </c>
      <c r="J118" s="131"/>
      <c r="K118" s="125"/>
      <c r="L118" s="125"/>
    </row>
    <row r="119" spans="3:12" s="23" customFormat="1" ht="12.75">
      <c r="C119" s="124"/>
      <c r="D119" s="124"/>
      <c r="I119" s="130"/>
      <c r="J119" s="131"/>
      <c r="K119" s="125"/>
      <c r="L119" s="125"/>
    </row>
    <row r="120" spans="3:12" s="23" customFormat="1" ht="12.75">
      <c r="C120" s="124"/>
      <c r="D120" s="124"/>
      <c r="I120" s="130"/>
      <c r="J120" s="131"/>
      <c r="K120" s="125"/>
      <c r="L120" s="125"/>
    </row>
    <row r="121" spans="3:12" s="23" customFormat="1" ht="12.75">
      <c r="C121" s="124"/>
      <c r="D121" s="124"/>
      <c r="I121" s="132"/>
      <c r="J121" s="131"/>
      <c r="K121" s="125"/>
      <c r="L121" s="125"/>
    </row>
    <row r="122" spans="3:12" s="23" customFormat="1" ht="12.75">
      <c r="C122" s="124"/>
      <c r="D122" s="124"/>
      <c r="I122" s="130"/>
      <c r="J122" s="131"/>
      <c r="K122" s="125"/>
      <c r="L122" s="125"/>
    </row>
    <row r="123" spans="3:12" s="23" customFormat="1" ht="12.75">
      <c r="C123" s="124"/>
      <c r="D123" s="124"/>
      <c r="I123" s="130"/>
      <c r="J123" s="131"/>
      <c r="K123" s="125"/>
      <c r="L123" s="125"/>
    </row>
    <row r="124" spans="3:12" s="23" customFormat="1" ht="12.75">
      <c r="C124" s="124"/>
      <c r="D124" s="124"/>
      <c r="I124" s="130"/>
      <c r="J124" s="131"/>
      <c r="K124" s="125"/>
      <c r="L124" s="125"/>
    </row>
    <row r="125" spans="3:12" s="23" customFormat="1" ht="12.75">
      <c r="C125" s="124"/>
      <c r="D125" s="124"/>
      <c r="I125" s="130"/>
      <c r="J125" s="131"/>
      <c r="K125" s="125"/>
      <c r="L125" s="125"/>
    </row>
    <row r="126" spans="3:12" s="23" customFormat="1" ht="12.75">
      <c r="C126" s="124"/>
      <c r="D126" s="124"/>
      <c r="I126" s="130"/>
      <c r="J126" s="131"/>
      <c r="K126" s="125"/>
      <c r="L126" s="125"/>
    </row>
    <row r="127" spans="3:12" s="23" customFormat="1" ht="12.75">
      <c r="C127" s="124"/>
      <c r="D127" s="124"/>
      <c r="I127" s="130"/>
      <c r="J127" s="131"/>
      <c r="K127" s="125"/>
      <c r="L127" s="125"/>
    </row>
    <row r="128" spans="3:12" s="23" customFormat="1" ht="12.75">
      <c r="C128" s="124"/>
      <c r="D128" s="124"/>
      <c r="I128" s="130"/>
      <c r="J128" s="131"/>
      <c r="K128" s="125"/>
      <c r="L128" s="125"/>
    </row>
    <row r="129" spans="3:12" s="23" customFormat="1" ht="12.75">
      <c r="C129" s="124"/>
      <c r="D129" s="124"/>
      <c r="I129" s="130"/>
      <c r="J129" s="131"/>
      <c r="K129" s="125"/>
      <c r="L129" s="125"/>
    </row>
    <row r="130" spans="3:12" s="23" customFormat="1" ht="12.75">
      <c r="C130" s="124"/>
      <c r="D130" s="124"/>
      <c r="I130" s="130"/>
      <c r="J130" s="131"/>
      <c r="K130" s="125"/>
      <c r="L130" s="125"/>
    </row>
    <row r="131" spans="3:12" s="23" customFormat="1" ht="12.75">
      <c r="C131" s="124"/>
      <c r="D131" s="124"/>
      <c r="I131" s="130"/>
      <c r="J131" s="131"/>
      <c r="K131" s="125"/>
      <c r="L131" s="125"/>
    </row>
    <row r="132" spans="3:12" s="23" customFormat="1" ht="12.75">
      <c r="C132" s="124"/>
      <c r="D132" s="124"/>
      <c r="I132" s="130"/>
      <c r="J132" s="131"/>
      <c r="K132" s="125"/>
      <c r="L132" s="125"/>
    </row>
    <row r="133" spans="3:12" s="23" customFormat="1" ht="12.75">
      <c r="C133" s="124"/>
      <c r="D133" s="124"/>
      <c r="I133" s="333"/>
      <c r="J133" s="333"/>
      <c r="K133" s="125"/>
      <c r="L133" s="125"/>
    </row>
    <row r="134" spans="3:12" s="23" customFormat="1" ht="12.75">
      <c r="C134" s="124"/>
      <c r="D134" s="124"/>
      <c r="I134" s="133"/>
      <c r="J134" s="133"/>
      <c r="K134" s="125"/>
      <c r="L134" s="125"/>
    </row>
    <row r="135" spans="3:12" s="23" customFormat="1" ht="12.75">
      <c r="C135" s="124"/>
      <c r="D135" s="124"/>
      <c r="I135" s="133"/>
      <c r="J135" s="133"/>
      <c r="K135" s="125"/>
      <c r="L135" s="125"/>
    </row>
    <row r="136" spans="3:12" s="23" customFormat="1" ht="12.75">
      <c r="C136" s="124"/>
      <c r="D136" s="124"/>
      <c r="I136" s="333"/>
      <c r="J136" s="333"/>
      <c r="K136" s="125"/>
      <c r="L136" s="125"/>
    </row>
    <row r="137" spans="3:12" s="23" customFormat="1" ht="12.75">
      <c r="C137" s="124"/>
      <c r="D137" s="124"/>
      <c r="I137" s="130"/>
      <c r="J137" s="130"/>
      <c r="K137" s="125"/>
      <c r="L137" s="125"/>
    </row>
    <row r="138" spans="1:12" s="23" customFormat="1" ht="12.75">
      <c r="A138" s="134"/>
      <c r="B138" s="129"/>
      <c r="C138" s="135"/>
      <c r="D138" s="135"/>
      <c r="E138" s="130"/>
      <c r="F138" s="133"/>
      <c r="G138" s="136"/>
      <c r="H138" s="136"/>
      <c r="I138" s="130"/>
      <c r="J138" s="130"/>
      <c r="K138" s="125"/>
      <c r="L138" s="125"/>
    </row>
    <row r="139" spans="1:12" s="23" customFormat="1" ht="12.75">
      <c r="A139" s="125"/>
      <c r="B139" s="125"/>
      <c r="C139" s="126"/>
      <c r="D139" s="126"/>
      <c r="E139" s="125"/>
      <c r="F139" s="125"/>
      <c r="G139" s="125"/>
      <c r="H139" s="125"/>
      <c r="I139" s="125"/>
      <c r="J139" s="125"/>
      <c r="K139" s="125"/>
      <c r="L139" s="125"/>
    </row>
    <row r="140" spans="1:12" s="23" customFormat="1" ht="12.75">
      <c r="A140" s="129"/>
      <c r="B140" s="125"/>
      <c r="C140" s="343"/>
      <c r="D140" s="343"/>
      <c r="E140" s="343"/>
      <c r="F140" s="125"/>
      <c r="G140" s="125"/>
      <c r="H140" s="125"/>
      <c r="I140" s="125"/>
      <c r="J140" s="125"/>
      <c r="K140" s="125"/>
      <c r="L140" s="125"/>
    </row>
    <row r="141" spans="1:12" s="23" customFormat="1" ht="12.75">
      <c r="A141" s="129"/>
      <c r="B141" s="125"/>
      <c r="C141" s="343"/>
      <c r="D141" s="343"/>
      <c r="E141" s="343"/>
      <c r="F141" s="125"/>
      <c r="G141" s="125"/>
      <c r="H141" s="125"/>
      <c r="I141" s="125"/>
      <c r="J141" s="125"/>
      <c r="K141" s="125"/>
      <c r="L141" s="125"/>
    </row>
    <row r="142" spans="1:12" s="23" customFormat="1" ht="12.75">
      <c r="A142" s="129"/>
      <c r="B142" s="125"/>
      <c r="C142" s="135"/>
      <c r="D142" s="135"/>
      <c r="E142" s="131"/>
      <c r="F142" s="125"/>
      <c r="G142" s="125"/>
      <c r="H142" s="125"/>
      <c r="I142" s="125"/>
      <c r="J142" s="125"/>
      <c r="K142" s="125"/>
      <c r="L142" s="125"/>
    </row>
    <row r="143" spans="1:12" s="23" customFormat="1" ht="12.75">
      <c r="A143" s="129"/>
      <c r="B143" s="125"/>
      <c r="C143" s="135"/>
      <c r="D143" s="135"/>
      <c r="E143" s="131"/>
      <c r="F143" s="125"/>
      <c r="G143" s="125"/>
      <c r="H143" s="125"/>
      <c r="I143" s="125"/>
      <c r="J143" s="125"/>
      <c r="K143" s="125"/>
      <c r="L143" s="125"/>
    </row>
    <row r="144" spans="1:12" s="23" customFormat="1" ht="12.75">
      <c r="A144" s="129"/>
      <c r="B144" s="125"/>
      <c r="C144" s="135"/>
      <c r="D144" s="135"/>
      <c r="E144" s="131"/>
      <c r="F144" s="125"/>
      <c r="G144" s="125"/>
      <c r="H144" s="125"/>
      <c r="I144" s="125"/>
      <c r="J144" s="125"/>
      <c r="K144" s="125"/>
      <c r="L144" s="125"/>
    </row>
    <row r="145" spans="1:12" s="23" customFormat="1" ht="12.75">
      <c r="A145" s="125"/>
      <c r="B145" s="125"/>
      <c r="C145" s="135"/>
      <c r="D145" s="135"/>
      <c r="E145" s="131"/>
      <c r="F145" s="125"/>
      <c r="G145" s="125"/>
      <c r="H145" s="125"/>
      <c r="I145" s="125"/>
      <c r="J145" s="125"/>
      <c r="K145" s="125"/>
      <c r="L145" s="125"/>
    </row>
    <row r="146" spans="1:13" s="23" customFormat="1" ht="12.75">
      <c r="A146" s="137"/>
      <c r="B146" s="137"/>
      <c r="C146" s="135"/>
      <c r="D146" s="135"/>
      <c r="E146" s="130"/>
      <c r="F146" s="131"/>
      <c r="G146" s="125"/>
      <c r="H146" s="125"/>
      <c r="I146" s="125"/>
      <c r="J146" s="125"/>
      <c r="K146" s="125"/>
      <c r="L146" s="125"/>
      <c r="M146" s="125"/>
    </row>
    <row r="147" spans="1:13" s="23" customFormat="1" ht="12.75">
      <c r="A147" s="137"/>
      <c r="B147" s="137"/>
      <c r="C147" s="135"/>
      <c r="D147" s="135"/>
      <c r="E147" s="130"/>
      <c r="F147" s="131"/>
      <c r="G147" s="125"/>
      <c r="H147" s="125"/>
      <c r="I147" s="125"/>
      <c r="J147" s="125"/>
      <c r="K147" s="125"/>
      <c r="L147" s="125"/>
      <c r="M147" s="125"/>
    </row>
    <row r="148" spans="1:13" s="23" customFormat="1" ht="12.75">
      <c r="A148" s="138"/>
      <c r="B148" s="137"/>
      <c r="C148" s="135"/>
      <c r="D148" s="135"/>
      <c r="E148" s="130"/>
      <c r="F148" s="131"/>
      <c r="G148" s="125"/>
      <c r="H148" s="125"/>
      <c r="I148" s="125"/>
      <c r="J148" s="125"/>
      <c r="K148" s="125"/>
      <c r="L148" s="125"/>
      <c r="M148" s="125"/>
    </row>
    <row r="149" spans="1:13" s="23" customFormat="1" ht="12.75">
      <c r="A149" s="138"/>
      <c r="B149" s="137"/>
      <c r="C149" s="135"/>
      <c r="D149" s="135"/>
      <c r="E149" s="130"/>
      <c r="F149" s="131"/>
      <c r="G149" s="125"/>
      <c r="H149" s="125"/>
      <c r="I149" s="125"/>
      <c r="J149" s="125"/>
      <c r="K149" s="125"/>
      <c r="L149" s="125"/>
      <c r="M149" s="125"/>
    </row>
    <row r="150" spans="1:13" s="23" customFormat="1" ht="12.75">
      <c r="A150" s="134"/>
      <c r="B150" s="137"/>
      <c r="C150" s="135"/>
      <c r="D150" s="135"/>
      <c r="E150" s="130"/>
      <c r="F150" s="131"/>
      <c r="G150" s="125"/>
      <c r="H150" s="125"/>
      <c r="I150" s="125"/>
      <c r="J150" s="125"/>
      <c r="K150" s="125"/>
      <c r="L150" s="125"/>
      <c r="M150" s="125"/>
    </row>
    <row r="151" spans="1:13" s="23" customFormat="1" ht="12.75">
      <c r="A151" s="134"/>
      <c r="B151" s="129"/>
      <c r="C151" s="135"/>
      <c r="D151" s="135"/>
      <c r="E151" s="130"/>
      <c r="F151" s="131"/>
      <c r="G151" s="125"/>
      <c r="H151" s="125"/>
      <c r="I151" s="125"/>
      <c r="J151" s="125"/>
      <c r="K151" s="125"/>
      <c r="L151" s="125"/>
      <c r="M151" s="125"/>
    </row>
    <row r="152" spans="1:13" s="23" customFormat="1" ht="12.75">
      <c r="A152" s="137"/>
      <c r="B152" s="125"/>
      <c r="C152" s="135"/>
      <c r="D152" s="135"/>
      <c r="E152" s="130"/>
      <c r="F152" s="131"/>
      <c r="G152" s="125"/>
      <c r="H152" s="125"/>
      <c r="I152" s="125"/>
      <c r="J152" s="125"/>
      <c r="K152" s="125"/>
      <c r="L152" s="125"/>
      <c r="M152" s="125"/>
    </row>
    <row r="153" spans="1:13" s="23" customFormat="1" ht="12.75">
      <c r="A153" s="137"/>
      <c r="B153" s="137"/>
      <c r="C153" s="135"/>
      <c r="D153" s="135"/>
      <c r="E153" s="130"/>
      <c r="F153" s="131"/>
      <c r="G153" s="125"/>
      <c r="H153" s="125"/>
      <c r="I153" s="125"/>
      <c r="J153" s="125"/>
      <c r="K153" s="125"/>
      <c r="L153" s="125"/>
      <c r="M153" s="125"/>
    </row>
    <row r="154" spans="1:13" s="23" customFormat="1" ht="12.75">
      <c r="A154" s="138"/>
      <c r="B154" s="137"/>
      <c r="C154" s="135"/>
      <c r="D154" s="135"/>
      <c r="E154" s="130"/>
      <c r="F154" s="131"/>
      <c r="G154" s="125"/>
      <c r="H154" s="125"/>
      <c r="I154" s="125"/>
      <c r="J154" s="125"/>
      <c r="K154" s="125"/>
      <c r="L154" s="125"/>
      <c r="M154" s="125"/>
    </row>
    <row r="155" spans="1:13" s="23" customFormat="1" ht="12.75">
      <c r="A155" s="138"/>
      <c r="B155" s="137"/>
      <c r="C155" s="135"/>
      <c r="D155" s="135"/>
      <c r="E155" s="130"/>
      <c r="F155" s="131"/>
      <c r="G155" s="125"/>
      <c r="H155" s="125"/>
      <c r="I155" s="125"/>
      <c r="J155" s="125"/>
      <c r="K155" s="125"/>
      <c r="L155" s="125"/>
      <c r="M155" s="125"/>
    </row>
    <row r="156" spans="1:13" s="23" customFormat="1" ht="12.75">
      <c r="A156" s="134"/>
      <c r="B156" s="137"/>
      <c r="C156" s="135"/>
      <c r="D156" s="135"/>
      <c r="E156" s="333"/>
      <c r="F156" s="333"/>
      <c r="G156" s="125"/>
      <c r="H156" s="125"/>
      <c r="I156" s="125"/>
      <c r="J156" s="125"/>
      <c r="K156" s="125"/>
      <c r="L156" s="125"/>
      <c r="M156" s="125"/>
    </row>
    <row r="157" spans="1:13" s="23" customFormat="1" ht="12.75">
      <c r="A157" s="134"/>
      <c r="B157" s="129"/>
      <c r="C157" s="135"/>
      <c r="D157" s="135"/>
      <c r="E157" s="333"/>
      <c r="F157" s="333"/>
      <c r="G157" s="125"/>
      <c r="H157" s="125"/>
      <c r="I157" s="125"/>
      <c r="J157" s="125"/>
      <c r="K157" s="125"/>
      <c r="L157" s="125"/>
      <c r="M157" s="125"/>
    </row>
    <row r="158" spans="1:13" s="23" customFormat="1" ht="12.75">
      <c r="A158" s="134"/>
      <c r="B158" s="129"/>
      <c r="C158" s="135"/>
      <c r="D158" s="135"/>
      <c r="E158" s="130"/>
      <c r="F158" s="131"/>
      <c r="G158" s="125"/>
      <c r="H158" s="125"/>
      <c r="I158" s="125"/>
      <c r="J158" s="125"/>
      <c r="K158" s="125"/>
      <c r="L158" s="125"/>
      <c r="M158" s="125"/>
    </row>
    <row r="159" spans="1:13" s="23" customFormat="1" ht="12.75">
      <c r="A159" s="134"/>
      <c r="B159" s="134"/>
      <c r="C159" s="139"/>
      <c r="D159" s="139"/>
      <c r="E159" s="337"/>
      <c r="F159" s="337"/>
      <c r="G159" s="125"/>
      <c r="H159" s="125"/>
      <c r="I159" s="125"/>
      <c r="J159" s="125"/>
      <c r="K159" s="125"/>
      <c r="L159" s="125"/>
      <c r="M159" s="125"/>
    </row>
    <row r="160" spans="1:13" s="23" customFormat="1" ht="12.75">
      <c r="A160" s="125"/>
      <c r="B160" s="125"/>
      <c r="C160" s="126"/>
      <c r="D160" s="126"/>
      <c r="E160" s="125"/>
      <c r="F160" s="125"/>
      <c r="G160" s="133"/>
      <c r="H160" s="133"/>
      <c r="I160" s="125"/>
      <c r="J160" s="125"/>
      <c r="K160" s="125"/>
      <c r="L160" s="125"/>
      <c r="M160" s="125"/>
    </row>
    <row r="161" spans="1:13" s="23" customFormat="1" ht="12.75">
      <c r="A161" s="134"/>
      <c r="B161" s="129"/>
      <c r="C161" s="135"/>
      <c r="D161" s="135"/>
      <c r="E161" s="130"/>
      <c r="F161" s="131"/>
      <c r="G161" s="133"/>
      <c r="H161" s="133"/>
      <c r="I161" s="133"/>
      <c r="J161" s="125"/>
      <c r="K161" s="125"/>
      <c r="L161" s="125"/>
      <c r="M161" s="125"/>
    </row>
    <row r="162" spans="1:13" s="23" customFormat="1" ht="12.75">
      <c r="A162" s="134"/>
      <c r="B162" s="129"/>
      <c r="C162" s="341"/>
      <c r="D162" s="341"/>
      <c r="E162" s="341"/>
      <c r="F162" s="342"/>
      <c r="G162" s="342"/>
      <c r="H162" s="127"/>
      <c r="I162" s="125"/>
      <c r="J162" s="125"/>
      <c r="K162" s="125"/>
      <c r="L162" s="125"/>
      <c r="M162" s="125"/>
    </row>
    <row r="163" spans="1:13" s="23" customFormat="1" ht="12.75">
      <c r="A163" s="134"/>
      <c r="B163" s="129"/>
      <c r="C163" s="340"/>
      <c r="D163" s="340"/>
      <c r="E163" s="340"/>
      <c r="F163" s="340"/>
      <c r="G163" s="340"/>
      <c r="H163" s="127"/>
      <c r="I163" s="125"/>
      <c r="J163" s="125"/>
      <c r="K163" s="125"/>
      <c r="L163" s="125"/>
      <c r="M163" s="125"/>
    </row>
    <row r="164" spans="1:13" s="23" customFormat="1" ht="12.75">
      <c r="A164" s="134"/>
      <c r="B164" s="129"/>
      <c r="C164" s="340"/>
      <c r="D164" s="340"/>
      <c r="E164" s="340"/>
      <c r="F164" s="340"/>
      <c r="G164" s="340"/>
      <c r="H164" s="133"/>
      <c r="I164" s="125"/>
      <c r="J164" s="125"/>
      <c r="K164" s="125"/>
      <c r="L164" s="125"/>
      <c r="M164" s="125"/>
    </row>
    <row r="165" spans="1:13" s="23" customFormat="1" ht="12.75">
      <c r="A165" s="134"/>
      <c r="B165" s="129"/>
      <c r="C165" s="135"/>
      <c r="D165" s="135"/>
      <c r="E165" s="130"/>
      <c r="F165" s="131"/>
      <c r="G165" s="133"/>
      <c r="H165" s="133"/>
      <c r="I165" s="125"/>
      <c r="J165" s="125"/>
      <c r="K165" s="125"/>
      <c r="L165" s="125"/>
      <c r="M165" s="125"/>
    </row>
    <row r="166" spans="1:13" s="23" customFormat="1" ht="12.75">
      <c r="A166" s="134"/>
      <c r="B166" s="129"/>
      <c r="C166" s="135"/>
      <c r="D166" s="135"/>
      <c r="E166" s="131"/>
      <c r="F166" s="136"/>
      <c r="G166" s="131"/>
      <c r="H166" s="131"/>
      <c r="I166" s="125"/>
      <c r="J166" s="125"/>
      <c r="K166" s="125"/>
      <c r="L166" s="125"/>
      <c r="M166" s="125"/>
    </row>
    <row r="167" spans="1:13" s="23" customFormat="1" ht="12.75">
      <c r="A167" s="137"/>
      <c r="B167" s="125"/>
      <c r="C167" s="333"/>
      <c r="D167" s="333"/>
      <c r="E167" s="333"/>
      <c r="F167" s="333"/>
      <c r="G167" s="333"/>
      <c r="H167" s="131"/>
      <c r="I167" s="125"/>
      <c r="J167" s="125"/>
      <c r="K167" s="125"/>
      <c r="L167" s="125"/>
      <c r="M167" s="125"/>
    </row>
    <row r="168" spans="1:13" s="23" customFormat="1" ht="12.75">
      <c r="A168" s="134"/>
      <c r="B168" s="129"/>
      <c r="C168" s="333"/>
      <c r="D168" s="333"/>
      <c r="E168" s="333"/>
      <c r="F168" s="333"/>
      <c r="G168" s="333"/>
      <c r="H168" s="131"/>
      <c r="I168" s="125"/>
      <c r="J168" s="125"/>
      <c r="K168" s="125"/>
      <c r="L168" s="125"/>
      <c r="M168" s="125"/>
    </row>
    <row r="169" spans="1:13" s="23" customFormat="1" ht="12.75">
      <c r="A169" s="134"/>
      <c r="B169" s="140"/>
      <c r="C169" s="135"/>
      <c r="D169" s="135"/>
      <c r="E169" s="131"/>
      <c r="F169" s="136"/>
      <c r="G169" s="131"/>
      <c r="H169" s="131"/>
      <c r="I169" s="125"/>
      <c r="J169" s="125"/>
      <c r="K169" s="125"/>
      <c r="L169" s="125"/>
      <c r="M169" s="125"/>
    </row>
    <row r="170" spans="1:13" s="23" customFormat="1" ht="12.75">
      <c r="A170" s="137"/>
      <c r="B170" s="125"/>
      <c r="C170" s="333"/>
      <c r="D170" s="333"/>
      <c r="E170" s="333"/>
      <c r="F170" s="333"/>
      <c r="G170" s="333"/>
      <c r="H170" s="131"/>
      <c r="I170" s="125"/>
      <c r="J170" s="125"/>
      <c r="K170" s="125"/>
      <c r="L170" s="125"/>
      <c r="M170" s="125"/>
    </row>
    <row r="171" spans="1:13" s="23" customFormat="1" ht="12.75">
      <c r="A171" s="141"/>
      <c r="B171" s="125"/>
      <c r="C171" s="333"/>
      <c r="D171" s="333"/>
      <c r="E171" s="333"/>
      <c r="F171" s="333"/>
      <c r="G171" s="333"/>
      <c r="H171" s="131"/>
      <c r="I171" s="125"/>
      <c r="J171" s="125"/>
      <c r="K171" s="125"/>
      <c r="L171" s="125"/>
      <c r="M171" s="125"/>
    </row>
    <row r="172" spans="1:13" s="23" customFormat="1" ht="12.75">
      <c r="A172" s="134"/>
      <c r="B172" s="138"/>
      <c r="C172" s="333"/>
      <c r="D172" s="333"/>
      <c r="E172" s="333"/>
      <c r="F172" s="333"/>
      <c r="G172" s="333"/>
      <c r="H172" s="131"/>
      <c r="I172" s="125"/>
      <c r="J172" s="125"/>
      <c r="K172" s="125"/>
      <c r="L172" s="125"/>
      <c r="M172" s="125"/>
    </row>
    <row r="173" spans="1:13" s="23" customFormat="1" ht="12.75">
      <c r="A173" s="134"/>
      <c r="B173" s="140"/>
      <c r="C173" s="135"/>
      <c r="D173" s="135"/>
      <c r="E173" s="131"/>
      <c r="F173" s="136"/>
      <c r="G173" s="131"/>
      <c r="H173" s="131"/>
      <c r="I173" s="125"/>
      <c r="J173" s="125"/>
      <c r="K173" s="125"/>
      <c r="L173" s="125"/>
      <c r="M173" s="125"/>
    </row>
    <row r="174" spans="1:13" s="23" customFormat="1" ht="12.75">
      <c r="A174" s="137"/>
      <c r="B174" s="125"/>
      <c r="C174" s="333"/>
      <c r="D174" s="333"/>
      <c r="E174" s="333"/>
      <c r="F174" s="333"/>
      <c r="G174" s="333"/>
      <c r="H174" s="131"/>
      <c r="I174" s="125"/>
      <c r="J174" s="125"/>
      <c r="K174" s="125"/>
      <c r="L174" s="125"/>
      <c r="M174" s="125"/>
    </row>
    <row r="175" spans="1:13" s="23" customFormat="1" ht="12.75">
      <c r="A175" s="137"/>
      <c r="B175" s="125"/>
      <c r="C175" s="333"/>
      <c r="D175" s="333"/>
      <c r="E175" s="333"/>
      <c r="F175" s="333"/>
      <c r="G175" s="333"/>
      <c r="H175" s="131"/>
      <c r="I175" s="125"/>
      <c r="J175" s="125"/>
      <c r="K175" s="125"/>
      <c r="L175" s="125"/>
      <c r="M175" s="125"/>
    </row>
    <row r="176" spans="1:13" s="23" customFormat="1" ht="12.75">
      <c r="A176" s="137"/>
      <c r="B176" s="125"/>
      <c r="C176" s="333"/>
      <c r="D176" s="333"/>
      <c r="E176" s="333"/>
      <c r="F176" s="333"/>
      <c r="G176" s="333"/>
      <c r="H176" s="131"/>
      <c r="I176" s="125"/>
      <c r="J176" s="125"/>
      <c r="K176" s="125"/>
      <c r="L176" s="125"/>
      <c r="M176" s="125"/>
    </row>
    <row r="177" spans="1:13" s="23" customFormat="1" ht="12.75">
      <c r="A177" s="134"/>
      <c r="B177" s="137"/>
      <c r="C177" s="333"/>
      <c r="D177" s="333"/>
      <c r="E177" s="333"/>
      <c r="F177" s="333"/>
      <c r="G177" s="333"/>
      <c r="H177" s="131"/>
      <c r="I177" s="125"/>
      <c r="J177" s="125"/>
      <c r="K177" s="125"/>
      <c r="L177" s="125"/>
      <c r="M177" s="125"/>
    </row>
    <row r="178" spans="1:13" s="23" customFormat="1" ht="12.75">
      <c r="A178" s="134"/>
      <c r="B178" s="129"/>
      <c r="C178" s="333"/>
      <c r="D178" s="333"/>
      <c r="E178" s="333"/>
      <c r="F178" s="333"/>
      <c r="G178" s="333"/>
      <c r="H178" s="131"/>
      <c r="I178" s="125"/>
      <c r="J178" s="125"/>
      <c r="K178" s="125"/>
      <c r="L178" s="125"/>
      <c r="M178" s="125"/>
    </row>
    <row r="179" spans="1:13" s="23" customFormat="1" ht="12.75">
      <c r="A179" s="134"/>
      <c r="B179" s="140"/>
      <c r="C179" s="135"/>
      <c r="D179" s="135"/>
      <c r="E179" s="131"/>
      <c r="F179" s="136"/>
      <c r="G179" s="131"/>
      <c r="H179" s="133"/>
      <c r="I179" s="125"/>
      <c r="J179" s="125"/>
      <c r="K179" s="125"/>
      <c r="L179" s="125"/>
      <c r="M179" s="125"/>
    </row>
    <row r="180" spans="1:13" s="23" customFormat="1" ht="12.75">
      <c r="A180" s="141"/>
      <c r="B180" s="125"/>
      <c r="C180" s="135"/>
      <c r="D180" s="135"/>
      <c r="E180" s="131"/>
      <c r="F180" s="136"/>
      <c r="G180" s="131"/>
      <c r="H180" s="133"/>
      <c r="I180" s="125"/>
      <c r="J180" s="125"/>
      <c r="K180" s="125"/>
      <c r="L180" s="125"/>
      <c r="M180" s="125"/>
    </row>
    <row r="181" spans="1:13" s="23" customFormat="1" ht="12.75">
      <c r="A181" s="142"/>
      <c r="B181" s="125"/>
      <c r="C181" s="333"/>
      <c r="D181" s="333"/>
      <c r="E181" s="333"/>
      <c r="F181" s="333"/>
      <c r="G181" s="333"/>
      <c r="H181" s="131"/>
      <c r="I181" s="125"/>
      <c r="J181" s="125"/>
      <c r="K181" s="125"/>
      <c r="L181" s="125"/>
      <c r="M181" s="125"/>
    </row>
    <row r="182" spans="1:13" s="23" customFormat="1" ht="12.75">
      <c r="A182" s="141"/>
      <c r="B182" s="125"/>
      <c r="C182" s="333"/>
      <c r="D182" s="333"/>
      <c r="E182" s="333"/>
      <c r="F182" s="333"/>
      <c r="G182" s="333"/>
      <c r="H182" s="133"/>
      <c r="I182" s="125"/>
      <c r="J182" s="125"/>
      <c r="K182" s="125"/>
      <c r="L182" s="125"/>
      <c r="M182" s="125"/>
    </row>
    <row r="183" spans="1:13" s="23" customFormat="1" ht="12.75">
      <c r="A183" s="141"/>
      <c r="B183" s="125"/>
      <c r="C183" s="333"/>
      <c r="D183" s="333"/>
      <c r="E183" s="333"/>
      <c r="F183" s="333"/>
      <c r="G183" s="333"/>
      <c r="H183" s="131"/>
      <c r="I183" s="125"/>
      <c r="J183" s="125"/>
      <c r="K183" s="125"/>
      <c r="L183" s="125"/>
      <c r="M183" s="125"/>
    </row>
    <row r="184" spans="1:13" s="23" customFormat="1" ht="12.75">
      <c r="A184" s="141"/>
      <c r="B184" s="125"/>
      <c r="C184" s="333"/>
      <c r="D184" s="333"/>
      <c r="E184" s="333"/>
      <c r="F184" s="333"/>
      <c r="G184" s="333"/>
      <c r="H184" s="133"/>
      <c r="I184" s="125"/>
      <c r="J184" s="125"/>
      <c r="K184" s="125"/>
      <c r="L184" s="125"/>
      <c r="M184" s="125"/>
    </row>
    <row r="185" spans="1:13" s="23" customFormat="1" ht="12.75">
      <c r="A185" s="141"/>
      <c r="B185" s="125"/>
      <c r="C185" s="333"/>
      <c r="D185" s="333"/>
      <c r="E185" s="333"/>
      <c r="F185" s="333"/>
      <c r="G185" s="333"/>
      <c r="H185" s="133"/>
      <c r="I185" s="125"/>
      <c r="J185" s="125"/>
      <c r="K185" s="125"/>
      <c r="L185" s="125"/>
      <c r="M185" s="125"/>
    </row>
    <row r="186" spans="1:13" s="23" customFormat="1" ht="12.75">
      <c r="A186" s="141"/>
      <c r="B186" s="125"/>
      <c r="C186" s="333"/>
      <c r="D186" s="333"/>
      <c r="E186" s="333"/>
      <c r="F186" s="333"/>
      <c r="G186" s="333"/>
      <c r="H186" s="143"/>
      <c r="I186" s="125"/>
      <c r="J186" s="125"/>
      <c r="K186" s="125"/>
      <c r="L186" s="125"/>
      <c r="M186" s="125"/>
    </row>
    <row r="187" spans="1:13" s="23" customFormat="1" ht="12.75">
      <c r="A187" s="141"/>
      <c r="B187" s="125"/>
      <c r="C187" s="333"/>
      <c r="D187" s="333"/>
      <c r="E187" s="333"/>
      <c r="F187" s="333"/>
      <c r="G187" s="333"/>
      <c r="H187" s="131"/>
      <c r="I187" s="125"/>
      <c r="J187" s="125"/>
      <c r="K187" s="125"/>
      <c r="L187" s="125"/>
      <c r="M187" s="125"/>
    </row>
    <row r="188" spans="1:13" s="23" customFormat="1" ht="12.75">
      <c r="A188" s="141"/>
      <c r="B188" s="125"/>
      <c r="C188" s="333"/>
      <c r="D188" s="333"/>
      <c r="E188" s="333"/>
      <c r="F188" s="333"/>
      <c r="G188" s="333"/>
      <c r="H188" s="131"/>
      <c r="I188" s="125"/>
      <c r="J188" s="125"/>
      <c r="K188" s="125"/>
      <c r="L188" s="125"/>
      <c r="M188" s="125"/>
    </row>
    <row r="189" spans="1:13" s="23" customFormat="1" ht="12.75">
      <c r="A189" s="141"/>
      <c r="B189" s="125"/>
      <c r="C189" s="333"/>
      <c r="D189" s="333"/>
      <c r="E189" s="333"/>
      <c r="F189" s="333"/>
      <c r="G189" s="333"/>
      <c r="H189" s="131"/>
      <c r="I189" s="125"/>
      <c r="J189" s="125"/>
      <c r="K189" s="125"/>
      <c r="L189" s="125"/>
      <c r="M189" s="125"/>
    </row>
    <row r="190" spans="1:13" s="23" customFormat="1" ht="12.75">
      <c r="A190" s="141"/>
      <c r="B190" s="125"/>
      <c r="C190" s="333"/>
      <c r="D190" s="333"/>
      <c r="E190" s="333"/>
      <c r="F190" s="333"/>
      <c r="G190" s="333"/>
      <c r="H190" s="143"/>
      <c r="I190" s="125"/>
      <c r="J190" s="125"/>
      <c r="K190" s="125"/>
      <c r="L190" s="125"/>
      <c r="M190" s="125"/>
    </row>
    <row r="191" spans="1:13" s="23" customFormat="1" ht="12.75">
      <c r="A191" s="141"/>
      <c r="B191" s="125"/>
      <c r="C191" s="333"/>
      <c r="D191" s="333"/>
      <c r="E191" s="333"/>
      <c r="F191" s="333"/>
      <c r="G191" s="333"/>
      <c r="H191" s="133"/>
      <c r="I191" s="125"/>
      <c r="J191" s="125"/>
      <c r="K191" s="125"/>
      <c r="L191" s="125"/>
      <c r="M191" s="125"/>
    </row>
    <row r="192" spans="1:13" s="23" customFormat="1" ht="12.75">
      <c r="A192" s="141"/>
      <c r="B192" s="125"/>
      <c r="C192" s="333"/>
      <c r="D192" s="333"/>
      <c r="E192" s="333"/>
      <c r="F192" s="333"/>
      <c r="G192" s="333"/>
      <c r="H192" s="143"/>
      <c r="I192" s="125"/>
      <c r="J192" s="125"/>
      <c r="K192" s="125"/>
      <c r="L192" s="125"/>
      <c r="M192" s="125"/>
    </row>
    <row r="193" spans="1:13" s="23" customFormat="1" ht="12.75">
      <c r="A193" s="141"/>
      <c r="B193" s="125"/>
      <c r="C193" s="333"/>
      <c r="D193" s="333"/>
      <c r="E193" s="333"/>
      <c r="F193" s="333"/>
      <c r="G193" s="333"/>
      <c r="H193" s="131"/>
      <c r="I193" s="125"/>
      <c r="J193" s="125"/>
      <c r="K193" s="125"/>
      <c r="L193" s="125"/>
      <c r="M193" s="125"/>
    </row>
    <row r="194" spans="1:13" s="23" customFormat="1" ht="12.75">
      <c r="A194" s="141"/>
      <c r="B194" s="125"/>
      <c r="C194" s="333"/>
      <c r="D194" s="333"/>
      <c r="E194" s="333"/>
      <c r="F194" s="333"/>
      <c r="G194" s="333"/>
      <c r="H194" s="143"/>
      <c r="I194" s="125"/>
      <c r="J194" s="125"/>
      <c r="K194" s="125"/>
      <c r="L194" s="125"/>
      <c r="M194" s="125"/>
    </row>
    <row r="195" spans="1:13" s="23" customFormat="1" ht="12.75">
      <c r="A195" s="141"/>
      <c r="B195" s="125"/>
      <c r="C195" s="333"/>
      <c r="D195" s="333"/>
      <c r="E195" s="333"/>
      <c r="F195" s="333"/>
      <c r="G195" s="333"/>
      <c r="H195" s="131"/>
      <c r="I195" s="125"/>
      <c r="J195" s="125"/>
      <c r="K195" s="125"/>
      <c r="L195" s="125"/>
      <c r="M195" s="125"/>
    </row>
    <row r="196" spans="1:13" s="23" customFormat="1" ht="12.75">
      <c r="A196" s="141"/>
      <c r="B196" s="125"/>
      <c r="C196" s="333"/>
      <c r="D196" s="333"/>
      <c r="E196" s="333"/>
      <c r="F196" s="333"/>
      <c r="G196" s="333"/>
      <c r="H196" s="143"/>
      <c r="I196" s="125"/>
      <c r="J196" s="125"/>
      <c r="K196" s="125"/>
      <c r="L196" s="125"/>
      <c r="M196" s="125"/>
    </row>
    <row r="197" spans="1:13" s="23" customFormat="1" ht="12.75">
      <c r="A197" s="134"/>
      <c r="B197" s="138"/>
      <c r="C197" s="333"/>
      <c r="D197" s="333"/>
      <c r="E197" s="333"/>
      <c r="F197" s="333"/>
      <c r="G197" s="333"/>
      <c r="H197" s="131"/>
      <c r="I197" s="125"/>
      <c r="J197" s="125"/>
      <c r="K197" s="125"/>
      <c r="L197" s="125"/>
      <c r="M197" s="125"/>
    </row>
    <row r="198" spans="1:13" s="23" customFormat="1" ht="12.75">
      <c r="A198" s="134"/>
      <c r="B198" s="129"/>
      <c r="C198" s="135"/>
      <c r="D198" s="135"/>
      <c r="E198" s="131"/>
      <c r="F198" s="136"/>
      <c r="G198" s="131"/>
      <c r="H198" s="131"/>
      <c r="I198" s="125"/>
      <c r="J198" s="125"/>
      <c r="K198" s="125"/>
      <c r="L198" s="125"/>
      <c r="M198" s="125"/>
    </row>
    <row r="199" spans="1:13" s="23" customFormat="1" ht="12.75">
      <c r="A199" s="144"/>
      <c r="B199" s="125"/>
      <c r="C199" s="333"/>
      <c r="D199" s="333"/>
      <c r="E199" s="333"/>
      <c r="F199" s="333"/>
      <c r="G199" s="333"/>
      <c r="H199" s="131"/>
      <c r="I199" s="125"/>
      <c r="J199" s="125"/>
      <c r="K199" s="125"/>
      <c r="L199" s="125"/>
      <c r="M199" s="125"/>
    </row>
    <row r="200" spans="1:13" s="23" customFormat="1" ht="12.75">
      <c r="A200" s="125"/>
      <c r="B200" s="129"/>
      <c r="C200" s="333"/>
      <c r="D200" s="333"/>
      <c r="E200" s="333"/>
      <c r="F200" s="333"/>
      <c r="G200" s="333"/>
      <c r="H200" s="131"/>
      <c r="I200" s="125"/>
      <c r="J200" s="125"/>
      <c r="K200" s="125"/>
      <c r="L200" s="125"/>
      <c r="M200" s="125"/>
    </row>
    <row r="201" spans="1:13" s="23" customFormat="1" ht="12.75">
      <c r="A201" s="134"/>
      <c r="B201" s="129"/>
      <c r="C201" s="135"/>
      <c r="D201" s="135"/>
      <c r="E201" s="131"/>
      <c r="F201" s="136"/>
      <c r="G201" s="131"/>
      <c r="H201" s="131"/>
      <c r="I201" s="125"/>
      <c r="J201" s="125"/>
      <c r="K201" s="125"/>
      <c r="L201" s="125"/>
      <c r="M201" s="125"/>
    </row>
    <row r="202" spans="1:13" s="23" customFormat="1" ht="12.75">
      <c r="A202" s="141"/>
      <c r="B202" s="125"/>
      <c r="C202" s="333"/>
      <c r="D202" s="333"/>
      <c r="E202" s="333"/>
      <c r="F202" s="333"/>
      <c r="G202" s="333"/>
      <c r="H202" s="131"/>
      <c r="I202" s="125"/>
      <c r="J202" s="125"/>
      <c r="K202" s="125"/>
      <c r="L202" s="125"/>
      <c r="M202" s="125"/>
    </row>
    <row r="203" spans="1:13" s="23" customFormat="1" ht="12.75">
      <c r="A203" s="141"/>
      <c r="B203" s="125"/>
      <c r="C203" s="333"/>
      <c r="D203" s="333"/>
      <c r="E203" s="333"/>
      <c r="F203" s="333"/>
      <c r="G203" s="333"/>
      <c r="H203" s="131"/>
      <c r="I203" s="125"/>
      <c r="J203" s="125"/>
      <c r="K203" s="125"/>
      <c r="L203" s="125"/>
      <c r="M203" s="125"/>
    </row>
    <row r="204" spans="1:13" s="23" customFormat="1" ht="12.75">
      <c r="A204" s="134"/>
      <c r="B204" s="129"/>
      <c r="C204" s="135"/>
      <c r="D204" s="135"/>
      <c r="E204" s="131"/>
      <c r="F204" s="136"/>
      <c r="G204" s="131"/>
      <c r="H204" s="131"/>
      <c r="I204" s="125"/>
      <c r="J204" s="125"/>
      <c r="K204" s="125"/>
      <c r="L204" s="125"/>
      <c r="M204" s="125"/>
    </row>
    <row r="205" spans="1:13" s="23" customFormat="1" ht="12.75">
      <c r="A205" s="134"/>
      <c r="B205" s="129"/>
      <c r="C205" s="135"/>
      <c r="D205" s="135"/>
      <c r="E205" s="131"/>
      <c r="F205" s="136"/>
      <c r="G205" s="131"/>
      <c r="H205" s="131"/>
      <c r="I205" s="125"/>
      <c r="J205" s="125"/>
      <c r="K205" s="125"/>
      <c r="L205" s="125"/>
      <c r="M205" s="125"/>
    </row>
    <row r="206" spans="1:13" s="23" customFormat="1" ht="12.75">
      <c r="A206" s="141"/>
      <c r="B206" s="125"/>
      <c r="C206" s="333"/>
      <c r="D206" s="333"/>
      <c r="E206" s="333"/>
      <c r="F206" s="136"/>
      <c r="G206" s="131"/>
      <c r="H206" s="131"/>
      <c r="I206" s="125"/>
      <c r="J206" s="125"/>
      <c r="K206" s="125"/>
      <c r="L206" s="125"/>
      <c r="M206" s="125"/>
    </row>
    <row r="207" spans="1:13" s="23" customFormat="1" ht="12.75">
      <c r="A207" s="141"/>
      <c r="B207" s="125"/>
      <c r="C207" s="333"/>
      <c r="D207" s="333"/>
      <c r="E207" s="333"/>
      <c r="F207" s="136"/>
      <c r="G207" s="131"/>
      <c r="H207" s="131"/>
      <c r="I207" s="125"/>
      <c r="J207" s="125"/>
      <c r="K207" s="125"/>
      <c r="L207" s="125"/>
      <c r="M207" s="125"/>
    </row>
    <row r="208" spans="1:13" s="23" customFormat="1" ht="12.75">
      <c r="A208" s="141"/>
      <c r="B208" s="125"/>
      <c r="C208" s="333"/>
      <c r="D208" s="333"/>
      <c r="E208" s="333"/>
      <c r="F208" s="136"/>
      <c r="G208" s="131"/>
      <c r="H208" s="131"/>
      <c r="I208" s="125"/>
      <c r="J208" s="125"/>
      <c r="K208" s="125"/>
      <c r="L208" s="125"/>
      <c r="M208" s="125"/>
    </row>
    <row r="209" spans="1:13" s="23" customFormat="1" ht="12.75">
      <c r="A209" s="141"/>
      <c r="B209" s="125"/>
      <c r="C209" s="333"/>
      <c r="D209" s="333"/>
      <c r="E209" s="333"/>
      <c r="F209" s="136"/>
      <c r="G209" s="131"/>
      <c r="H209" s="131"/>
      <c r="I209" s="125"/>
      <c r="J209" s="125"/>
      <c r="K209" s="125"/>
      <c r="L209" s="125"/>
      <c r="M209" s="125"/>
    </row>
    <row r="210" spans="1:13" s="23" customFormat="1" ht="12.75">
      <c r="A210" s="141"/>
      <c r="B210" s="125"/>
      <c r="C210" s="333"/>
      <c r="D210" s="333"/>
      <c r="E210" s="333"/>
      <c r="F210" s="136"/>
      <c r="G210" s="131"/>
      <c r="H210" s="131"/>
      <c r="I210" s="125"/>
      <c r="J210" s="125"/>
      <c r="K210" s="125"/>
      <c r="L210" s="125"/>
      <c r="M210" s="125"/>
    </row>
    <row r="211" spans="1:13" s="23" customFormat="1" ht="12.75">
      <c r="A211" s="141"/>
      <c r="B211" s="125"/>
      <c r="C211" s="333"/>
      <c r="D211" s="333"/>
      <c r="E211" s="333"/>
      <c r="F211" s="136"/>
      <c r="G211" s="131"/>
      <c r="H211" s="131"/>
      <c r="I211" s="125"/>
      <c r="J211" s="125"/>
      <c r="K211" s="125"/>
      <c r="L211" s="125"/>
      <c r="M211" s="125"/>
    </row>
    <row r="212" spans="1:13" s="23" customFormat="1" ht="12.75">
      <c r="A212" s="138"/>
      <c r="B212" s="125"/>
      <c r="C212" s="333"/>
      <c r="D212" s="333"/>
      <c r="E212" s="333"/>
      <c r="F212" s="136"/>
      <c r="G212" s="131"/>
      <c r="H212" s="131"/>
      <c r="I212" s="125"/>
      <c r="J212" s="125"/>
      <c r="K212" s="125"/>
      <c r="L212" s="125"/>
      <c r="M212" s="125"/>
    </row>
    <row r="213" spans="1:13" s="23" customFormat="1" ht="12.75">
      <c r="A213" s="134"/>
      <c r="B213" s="138"/>
      <c r="C213" s="333"/>
      <c r="D213" s="333"/>
      <c r="E213" s="333"/>
      <c r="F213" s="336"/>
      <c r="G213" s="336"/>
      <c r="H213" s="131"/>
      <c r="I213" s="125"/>
      <c r="J213" s="125"/>
      <c r="K213" s="125"/>
      <c r="L213" s="125"/>
      <c r="M213" s="125"/>
    </row>
    <row r="214" spans="1:13" s="23" customFormat="1" ht="12.75">
      <c r="A214" s="134"/>
      <c r="B214" s="129"/>
      <c r="C214" s="333"/>
      <c r="D214" s="333"/>
      <c r="E214" s="333"/>
      <c r="F214" s="336"/>
      <c r="G214" s="336"/>
      <c r="H214" s="131"/>
      <c r="I214" s="125"/>
      <c r="J214" s="125"/>
      <c r="K214" s="125"/>
      <c r="L214" s="125"/>
      <c r="M214" s="125"/>
    </row>
    <row r="215" spans="1:13" s="23" customFormat="1" ht="12.75">
      <c r="A215" s="134"/>
      <c r="B215" s="129"/>
      <c r="C215" s="135"/>
      <c r="D215" s="135"/>
      <c r="E215" s="131"/>
      <c r="F215" s="131"/>
      <c r="G215" s="131"/>
      <c r="H215" s="145"/>
      <c r="I215" s="125"/>
      <c r="J215" s="125"/>
      <c r="K215" s="125"/>
      <c r="L215" s="125"/>
      <c r="M215" s="125"/>
    </row>
    <row r="216" spans="1:13" s="23" customFormat="1" ht="12.75">
      <c r="A216" s="134"/>
      <c r="B216" s="129"/>
      <c r="C216" s="339"/>
      <c r="D216" s="339"/>
      <c r="E216" s="339"/>
      <c r="F216" s="339"/>
      <c r="G216" s="339"/>
      <c r="H216" s="133"/>
      <c r="I216" s="125"/>
      <c r="J216" s="125"/>
      <c r="K216" s="125"/>
      <c r="L216" s="125"/>
      <c r="M216" s="125"/>
    </row>
    <row r="217" spans="1:13" s="23" customFormat="1" ht="12.75">
      <c r="A217" s="134"/>
      <c r="B217" s="129"/>
      <c r="C217" s="146"/>
      <c r="D217" s="146"/>
      <c r="E217" s="131"/>
      <c r="F217" s="136"/>
      <c r="G217" s="131"/>
      <c r="H217" s="133"/>
      <c r="I217" s="125"/>
      <c r="J217" s="125"/>
      <c r="K217" s="125"/>
      <c r="L217" s="125"/>
      <c r="M217" s="125"/>
    </row>
    <row r="218" spans="1:13" s="23" customFormat="1" ht="12.75">
      <c r="A218" s="134"/>
      <c r="B218" s="129"/>
      <c r="C218" s="135"/>
      <c r="D218" s="135"/>
      <c r="E218" s="131"/>
      <c r="F218" s="136"/>
      <c r="G218" s="133"/>
      <c r="H218" s="133"/>
      <c r="I218" s="125"/>
      <c r="J218" s="125"/>
      <c r="K218" s="125"/>
      <c r="L218" s="125"/>
      <c r="M218" s="125"/>
    </row>
    <row r="219" spans="1:13" s="23" customFormat="1" ht="12.75">
      <c r="A219" s="134"/>
      <c r="B219" s="129"/>
      <c r="C219" s="135"/>
      <c r="D219" s="135"/>
      <c r="E219" s="131"/>
      <c r="F219" s="136"/>
      <c r="G219" s="133"/>
      <c r="H219" s="133"/>
      <c r="I219" s="125"/>
      <c r="J219" s="125"/>
      <c r="K219" s="125"/>
      <c r="L219" s="125"/>
      <c r="M219" s="125"/>
    </row>
    <row r="220" spans="1:13" s="23" customFormat="1" ht="12.75">
      <c r="A220" s="134"/>
      <c r="B220" s="129"/>
      <c r="C220" s="340"/>
      <c r="D220" s="340"/>
      <c r="E220" s="340"/>
      <c r="F220" s="127"/>
      <c r="G220" s="147"/>
      <c r="H220" s="133"/>
      <c r="I220" s="125"/>
      <c r="J220" s="125"/>
      <c r="K220" s="125"/>
      <c r="L220" s="125"/>
      <c r="M220" s="125"/>
    </row>
    <row r="221" spans="1:13" s="23" customFormat="1" ht="12.75">
      <c r="A221" s="134"/>
      <c r="B221" s="129"/>
      <c r="C221" s="340"/>
      <c r="D221" s="340"/>
      <c r="E221" s="340"/>
      <c r="F221" s="127"/>
      <c r="G221" s="148"/>
      <c r="H221" s="133"/>
      <c r="I221" s="125"/>
      <c r="J221" s="125"/>
      <c r="K221" s="125"/>
      <c r="L221" s="125"/>
      <c r="M221" s="125"/>
    </row>
    <row r="222" spans="1:13" s="23" customFormat="1" ht="12.75">
      <c r="A222" s="134"/>
      <c r="B222" s="129"/>
      <c r="C222" s="335"/>
      <c r="D222" s="335"/>
      <c r="E222" s="335"/>
      <c r="F222" s="130"/>
      <c r="G222" s="133"/>
      <c r="H222" s="131"/>
      <c r="I222" s="125"/>
      <c r="J222" s="125"/>
      <c r="K222" s="125"/>
      <c r="L222" s="125"/>
      <c r="M222" s="125"/>
    </row>
    <row r="223" spans="1:13" s="23" customFormat="1" ht="12.75">
      <c r="A223" s="134"/>
      <c r="B223" s="129"/>
      <c r="C223" s="335"/>
      <c r="D223" s="335"/>
      <c r="E223" s="335"/>
      <c r="F223" s="131"/>
      <c r="G223" s="133"/>
      <c r="H223" s="131"/>
      <c r="I223" s="125"/>
      <c r="J223" s="125"/>
      <c r="K223" s="125"/>
      <c r="L223" s="125"/>
      <c r="M223" s="125"/>
    </row>
    <row r="224" spans="1:13" s="23" customFormat="1" ht="12.75">
      <c r="A224" s="141"/>
      <c r="B224" s="125"/>
      <c r="C224" s="335"/>
      <c r="D224" s="335"/>
      <c r="E224" s="335"/>
      <c r="F224" s="131"/>
      <c r="G224" s="133"/>
      <c r="H224" s="131"/>
      <c r="I224" s="125"/>
      <c r="J224" s="125"/>
      <c r="K224" s="125"/>
      <c r="L224" s="125"/>
      <c r="M224" s="125"/>
    </row>
    <row r="225" spans="1:13" s="23" customFormat="1" ht="12.75">
      <c r="A225" s="134"/>
      <c r="B225" s="129"/>
      <c r="C225" s="335"/>
      <c r="D225" s="335"/>
      <c r="E225" s="335"/>
      <c r="F225" s="131"/>
      <c r="G225" s="133"/>
      <c r="H225" s="131"/>
      <c r="I225" s="125"/>
      <c r="J225" s="125"/>
      <c r="K225" s="125"/>
      <c r="L225" s="125"/>
      <c r="M225" s="125"/>
    </row>
    <row r="226" spans="1:13" s="23" customFormat="1" ht="12.75">
      <c r="A226" s="141"/>
      <c r="B226" s="125"/>
      <c r="C226" s="335"/>
      <c r="D226" s="335"/>
      <c r="E226" s="335"/>
      <c r="F226" s="131"/>
      <c r="G226" s="133"/>
      <c r="H226" s="131"/>
      <c r="I226" s="125"/>
      <c r="J226" s="125"/>
      <c r="K226" s="125"/>
      <c r="L226" s="125"/>
      <c r="M226" s="125"/>
    </row>
    <row r="227" spans="1:13" s="23" customFormat="1" ht="12.75">
      <c r="A227" s="134"/>
      <c r="B227" s="129"/>
      <c r="C227" s="335"/>
      <c r="D227" s="335"/>
      <c r="E227" s="335"/>
      <c r="F227" s="131"/>
      <c r="G227" s="133"/>
      <c r="H227" s="131"/>
      <c r="I227" s="125"/>
      <c r="J227" s="125"/>
      <c r="K227" s="125"/>
      <c r="L227" s="125"/>
      <c r="M227" s="125"/>
    </row>
    <row r="228" spans="1:13" s="23" customFormat="1" ht="12.75">
      <c r="A228" s="141"/>
      <c r="B228" s="125"/>
      <c r="C228" s="335"/>
      <c r="D228" s="335"/>
      <c r="E228" s="335"/>
      <c r="F228" s="131"/>
      <c r="G228" s="133"/>
      <c r="H228" s="131"/>
      <c r="I228" s="125"/>
      <c r="J228" s="125"/>
      <c r="K228" s="125"/>
      <c r="L228" s="125"/>
      <c r="M228" s="125"/>
    </row>
    <row r="229" spans="1:13" s="23" customFormat="1" ht="12.75">
      <c r="A229" s="134"/>
      <c r="B229" s="129"/>
      <c r="C229" s="335"/>
      <c r="D229" s="335"/>
      <c r="E229" s="335"/>
      <c r="F229" s="131"/>
      <c r="G229" s="133"/>
      <c r="H229" s="131"/>
      <c r="I229" s="125"/>
      <c r="J229" s="125"/>
      <c r="K229" s="125"/>
      <c r="L229" s="125"/>
      <c r="M229" s="125"/>
    </row>
    <row r="230" spans="1:13" s="23" customFormat="1" ht="12.75">
      <c r="A230" s="141"/>
      <c r="B230" s="125"/>
      <c r="C230" s="335"/>
      <c r="D230" s="335"/>
      <c r="E230" s="335"/>
      <c r="F230" s="131"/>
      <c r="G230" s="133"/>
      <c r="H230" s="131"/>
      <c r="I230" s="125"/>
      <c r="J230" s="125"/>
      <c r="K230" s="125"/>
      <c r="L230" s="125"/>
      <c r="M230" s="125"/>
    </row>
    <row r="231" spans="1:13" s="23" customFormat="1" ht="12.75">
      <c r="A231" s="134"/>
      <c r="B231" s="129"/>
      <c r="C231" s="335"/>
      <c r="D231" s="335"/>
      <c r="E231" s="335"/>
      <c r="F231" s="131"/>
      <c r="G231" s="133"/>
      <c r="H231" s="133"/>
      <c r="I231" s="125"/>
      <c r="J231" s="125"/>
      <c r="K231" s="125"/>
      <c r="L231" s="125"/>
      <c r="M231" s="125"/>
    </row>
    <row r="232" spans="1:13" s="23" customFormat="1" ht="12.75">
      <c r="A232" s="141"/>
      <c r="B232" s="125"/>
      <c r="C232" s="335"/>
      <c r="D232" s="335"/>
      <c r="E232" s="335"/>
      <c r="F232" s="131"/>
      <c r="G232" s="133"/>
      <c r="H232" s="133"/>
      <c r="I232" s="125"/>
      <c r="J232" s="125"/>
      <c r="K232" s="125"/>
      <c r="L232" s="125"/>
      <c r="M232" s="125"/>
    </row>
    <row r="233" spans="1:13" s="23" customFormat="1" ht="12.75">
      <c r="A233" s="134"/>
      <c r="B233" s="125"/>
      <c r="C233" s="335"/>
      <c r="D233" s="335"/>
      <c r="E233" s="335"/>
      <c r="F233" s="131"/>
      <c r="G233" s="133"/>
      <c r="H233" s="133"/>
      <c r="I233" s="125"/>
      <c r="J233" s="125"/>
      <c r="K233" s="125"/>
      <c r="L233" s="125"/>
      <c r="M233" s="125"/>
    </row>
    <row r="234" spans="1:13" s="23" customFormat="1" ht="12.75">
      <c r="A234" s="141"/>
      <c r="B234" s="125"/>
      <c r="C234" s="337"/>
      <c r="D234" s="337"/>
      <c r="E234" s="337"/>
      <c r="F234" s="131"/>
      <c r="G234" s="133"/>
      <c r="H234" s="131"/>
      <c r="I234" s="125"/>
      <c r="J234" s="125"/>
      <c r="K234" s="125"/>
      <c r="L234" s="125"/>
      <c r="M234" s="125"/>
    </row>
    <row r="235" spans="1:13" s="23" customFormat="1" ht="12.75">
      <c r="A235" s="141"/>
      <c r="B235" s="125"/>
      <c r="C235" s="335"/>
      <c r="D235" s="335"/>
      <c r="E235" s="335"/>
      <c r="F235" s="131"/>
      <c r="G235" s="133"/>
      <c r="H235" s="131"/>
      <c r="I235" s="125"/>
      <c r="J235" s="125"/>
      <c r="K235" s="125"/>
      <c r="L235" s="125"/>
      <c r="M235" s="125"/>
    </row>
    <row r="236" spans="1:13" s="23" customFormat="1" ht="12.75">
      <c r="A236" s="134"/>
      <c r="B236" s="129"/>
      <c r="C236" s="335"/>
      <c r="D236" s="335"/>
      <c r="E236" s="335"/>
      <c r="F236" s="131"/>
      <c r="G236" s="133"/>
      <c r="H236" s="131"/>
      <c r="I236" s="125"/>
      <c r="J236" s="125"/>
      <c r="K236" s="125"/>
      <c r="L236" s="125"/>
      <c r="M236" s="125"/>
    </row>
    <row r="237" spans="1:13" s="23" customFormat="1" ht="12.75">
      <c r="A237" s="141"/>
      <c r="B237" s="125"/>
      <c r="C237" s="337"/>
      <c r="D237" s="337"/>
      <c r="E237" s="337"/>
      <c r="F237" s="131"/>
      <c r="G237" s="133"/>
      <c r="H237" s="131"/>
      <c r="I237" s="125"/>
      <c r="J237" s="125"/>
      <c r="K237" s="125"/>
      <c r="L237" s="125"/>
      <c r="M237" s="125"/>
    </row>
    <row r="238" spans="1:13" s="23" customFormat="1" ht="12.75">
      <c r="A238" s="134"/>
      <c r="B238" s="141"/>
      <c r="C238" s="126"/>
      <c r="D238" s="126"/>
      <c r="E238" s="134"/>
      <c r="F238" s="131"/>
      <c r="G238" s="133"/>
      <c r="H238" s="131"/>
      <c r="I238" s="125"/>
      <c r="J238" s="125"/>
      <c r="K238" s="125"/>
      <c r="L238" s="125"/>
      <c r="M238" s="125"/>
    </row>
    <row r="239" spans="1:13" s="23" customFormat="1" ht="12.75">
      <c r="A239" s="134"/>
      <c r="B239" s="134"/>
      <c r="C239" s="340"/>
      <c r="D239" s="340"/>
      <c r="E239" s="340"/>
      <c r="F239" s="131"/>
      <c r="G239" s="133"/>
      <c r="H239" s="149"/>
      <c r="I239" s="125"/>
      <c r="J239" s="125"/>
      <c r="K239" s="125"/>
      <c r="L239" s="125"/>
      <c r="M239" s="125"/>
    </row>
    <row r="240" spans="1:13" s="23" customFormat="1" ht="12.75">
      <c r="A240" s="134"/>
      <c r="B240" s="141"/>
      <c r="C240" s="338"/>
      <c r="D240" s="338"/>
      <c r="E240" s="338"/>
      <c r="F240" s="131"/>
      <c r="G240" s="133"/>
      <c r="H240" s="130"/>
      <c r="I240" s="125"/>
      <c r="J240" s="125"/>
      <c r="K240" s="125"/>
      <c r="L240" s="125"/>
      <c r="M240" s="125"/>
    </row>
    <row r="241" spans="1:13" s="23" customFormat="1" ht="12.75">
      <c r="A241" s="134"/>
      <c r="B241" s="141"/>
      <c r="C241" s="135"/>
      <c r="D241" s="135"/>
      <c r="E241" s="134"/>
      <c r="F241" s="131"/>
      <c r="G241" s="133"/>
      <c r="H241" s="130"/>
      <c r="I241" s="125"/>
      <c r="J241" s="125"/>
      <c r="K241" s="125"/>
      <c r="L241" s="125"/>
      <c r="M241" s="125"/>
    </row>
    <row r="242" spans="1:13" s="23" customFormat="1" ht="12.75">
      <c r="A242" s="134"/>
      <c r="B242" s="141"/>
      <c r="C242" s="135"/>
      <c r="D242" s="135"/>
      <c r="E242" s="134"/>
      <c r="F242" s="131"/>
      <c r="G242" s="133"/>
      <c r="H242" s="130"/>
      <c r="I242" s="125"/>
      <c r="J242" s="125"/>
      <c r="K242" s="125"/>
      <c r="L242" s="125"/>
      <c r="M242" s="125"/>
    </row>
    <row r="243" spans="1:13" s="23" customFormat="1" ht="12.75">
      <c r="A243" s="134"/>
      <c r="B243" s="141"/>
      <c r="C243" s="135"/>
      <c r="D243" s="135"/>
      <c r="E243" s="134"/>
      <c r="F243" s="131"/>
      <c r="G243" s="133"/>
      <c r="H243" s="130"/>
      <c r="I243" s="125"/>
      <c r="J243" s="125"/>
      <c r="K243" s="125"/>
      <c r="L243" s="125"/>
      <c r="M243" s="125"/>
    </row>
    <row r="244" spans="1:13" s="23" customFormat="1" ht="12.75">
      <c r="A244" s="134"/>
      <c r="B244" s="129"/>
      <c r="C244" s="334"/>
      <c r="D244" s="334"/>
      <c r="E244" s="334"/>
      <c r="F244" s="334"/>
      <c r="G244" s="334"/>
      <c r="H244" s="127"/>
      <c r="I244" s="125"/>
      <c r="J244" s="125"/>
      <c r="K244" s="125"/>
      <c r="L244" s="125"/>
      <c r="M244" s="125"/>
    </row>
    <row r="245" spans="1:13" s="23" customFormat="1" ht="12.75">
      <c r="A245" s="134"/>
      <c r="B245" s="129"/>
      <c r="C245" s="334"/>
      <c r="D245" s="334"/>
      <c r="E245" s="334"/>
      <c r="F245" s="334"/>
      <c r="G245" s="334"/>
      <c r="H245" s="127"/>
      <c r="I245" s="125"/>
      <c r="J245" s="125"/>
      <c r="K245" s="125"/>
      <c r="L245" s="125"/>
      <c r="M245" s="125"/>
    </row>
    <row r="246" spans="1:13" s="23" customFormat="1" ht="12.75">
      <c r="A246" s="134"/>
      <c r="B246" s="129"/>
      <c r="C246" s="135"/>
      <c r="D246" s="135"/>
      <c r="E246" s="130"/>
      <c r="F246" s="136"/>
      <c r="G246" s="133"/>
      <c r="H246" s="133"/>
      <c r="I246" s="125"/>
      <c r="J246" s="125"/>
      <c r="K246" s="125"/>
      <c r="L246" s="125"/>
      <c r="M246" s="125"/>
    </row>
    <row r="247" spans="1:13" s="23" customFormat="1" ht="12.75">
      <c r="A247" s="134"/>
      <c r="B247" s="129"/>
      <c r="C247" s="135"/>
      <c r="D247" s="135"/>
      <c r="E247" s="131"/>
      <c r="F247" s="136"/>
      <c r="G247" s="131"/>
      <c r="H247" s="131"/>
      <c r="I247" s="125"/>
      <c r="J247" s="125"/>
      <c r="K247" s="125"/>
      <c r="L247" s="125"/>
      <c r="M247" s="125"/>
    </row>
    <row r="248" spans="1:13" s="23" customFormat="1" ht="12.75">
      <c r="A248" s="141"/>
      <c r="B248" s="125"/>
      <c r="C248" s="332"/>
      <c r="D248" s="332"/>
      <c r="E248" s="332"/>
      <c r="F248" s="332"/>
      <c r="G248" s="332"/>
      <c r="H248" s="143"/>
      <c r="I248" s="125"/>
      <c r="J248" s="125"/>
      <c r="K248" s="125"/>
      <c r="L248" s="125"/>
      <c r="M248" s="125"/>
    </row>
    <row r="249" spans="1:13" s="23" customFormat="1" ht="12.75">
      <c r="A249" s="134"/>
      <c r="B249" s="141"/>
      <c r="C249" s="135"/>
      <c r="D249" s="135"/>
      <c r="E249" s="131"/>
      <c r="F249" s="136"/>
      <c r="G249" s="131"/>
      <c r="H249" s="133"/>
      <c r="I249" s="125"/>
      <c r="J249" s="125"/>
      <c r="K249" s="125"/>
      <c r="L249" s="125"/>
      <c r="M249" s="125"/>
    </row>
    <row r="250" spans="1:13" s="23" customFormat="1" ht="12.75">
      <c r="A250" s="134"/>
      <c r="B250" s="129"/>
      <c r="C250" s="135"/>
      <c r="D250" s="135"/>
      <c r="E250" s="131"/>
      <c r="F250" s="131"/>
      <c r="G250" s="131"/>
      <c r="H250" s="131"/>
      <c r="I250" s="125"/>
      <c r="J250" s="125"/>
      <c r="K250" s="125"/>
      <c r="L250" s="125"/>
      <c r="M250" s="125"/>
    </row>
    <row r="251" spans="1:13" s="23" customFormat="1" ht="12.75">
      <c r="A251" s="141"/>
      <c r="B251" s="125"/>
      <c r="C251" s="135"/>
      <c r="D251" s="135"/>
      <c r="E251" s="131"/>
      <c r="F251" s="131"/>
      <c r="G251" s="131"/>
      <c r="H251" s="131"/>
      <c r="I251" s="125"/>
      <c r="J251" s="125"/>
      <c r="K251" s="125"/>
      <c r="L251" s="125"/>
      <c r="M251" s="125"/>
    </row>
    <row r="252" spans="1:13" s="23" customFormat="1" ht="12.75">
      <c r="A252" s="141"/>
      <c r="B252" s="125"/>
      <c r="C252" s="135"/>
      <c r="D252" s="135"/>
      <c r="E252" s="131"/>
      <c r="F252" s="131"/>
      <c r="G252" s="131"/>
      <c r="H252" s="133"/>
      <c r="I252" s="125"/>
      <c r="J252" s="125"/>
      <c r="K252" s="125"/>
      <c r="L252" s="125"/>
      <c r="M252" s="125"/>
    </row>
    <row r="253" spans="1:13" s="23" customFormat="1" ht="12.75">
      <c r="A253" s="134"/>
      <c r="B253" s="129"/>
      <c r="C253" s="135"/>
      <c r="D253" s="135"/>
      <c r="E253" s="131"/>
      <c r="F253" s="136"/>
      <c r="G253" s="131"/>
      <c r="H253" s="133"/>
      <c r="I253" s="125"/>
      <c r="J253" s="125"/>
      <c r="K253" s="125"/>
      <c r="L253" s="125"/>
      <c r="M253" s="125"/>
    </row>
    <row r="254" spans="1:13" s="23" customFormat="1" ht="12.75">
      <c r="A254" s="134"/>
      <c r="B254" s="134"/>
      <c r="C254" s="335"/>
      <c r="D254" s="335"/>
      <c r="E254" s="335"/>
      <c r="F254" s="335"/>
      <c r="G254" s="335"/>
      <c r="H254" s="145"/>
      <c r="I254" s="125"/>
      <c r="J254" s="125"/>
      <c r="K254" s="125"/>
      <c r="L254" s="125"/>
      <c r="M254" s="125"/>
    </row>
    <row r="255" spans="1:13" s="23" customFormat="1" ht="12.75">
      <c r="A255" s="134"/>
      <c r="B255" s="129"/>
      <c r="C255" s="332"/>
      <c r="D255" s="332"/>
      <c r="E255" s="332"/>
      <c r="F255" s="332"/>
      <c r="G255" s="332"/>
      <c r="H255" s="133"/>
      <c r="I255" s="125"/>
      <c r="J255" s="125"/>
      <c r="K255" s="125"/>
      <c r="L255" s="125"/>
      <c r="M255" s="125"/>
    </row>
    <row r="256" spans="1:13" s="23" customFormat="1" ht="12.75">
      <c r="A256" s="134"/>
      <c r="B256" s="129"/>
      <c r="C256" s="135"/>
      <c r="D256" s="135"/>
      <c r="E256" s="131"/>
      <c r="F256" s="136"/>
      <c r="G256" s="131"/>
      <c r="H256" s="133"/>
      <c r="I256" s="125"/>
      <c r="J256" s="125"/>
      <c r="K256" s="125"/>
      <c r="L256" s="125"/>
      <c r="M256" s="125"/>
    </row>
    <row r="257" spans="1:13" s="23" customFormat="1" ht="12.75">
      <c r="A257" s="134"/>
      <c r="B257" s="138"/>
      <c r="C257" s="135"/>
      <c r="D257" s="135"/>
      <c r="E257" s="130"/>
      <c r="F257" s="136"/>
      <c r="G257" s="133"/>
      <c r="H257" s="133"/>
      <c r="I257" s="125"/>
      <c r="J257" s="125"/>
      <c r="K257" s="125"/>
      <c r="L257" s="125"/>
      <c r="M257" s="125"/>
    </row>
    <row r="258" spans="1:13" s="23" customFormat="1" ht="12.75">
      <c r="A258" s="134"/>
      <c r="B258" s="138"/>
      <c r="C258" s="139"/>
      <c r="D258" s="139"/>
      <c r="E258" s="133"/>
      <c r="F258" s="150"/>
      <c r="G258" s="133"/>
      <c r="H258" s="151"/>
      <c r="I258" s="125"/>
      <c r="J258" s="125"/>
      <c r="K258" s="125"/>
      <c r="L258" s="125"/>
      <c r="M258" s="125"/>
    </row>
    <row r="259" spans="1:13" s="23" customFormat="1" ht="12.75">
      <c r="A259" s="134"/>
      <c r="B259" s="138"/>
      <c r="C259" s="139"/>
      <c r="D259" s="139"/>
      <c r="E259" s="130"/>
      <c r="F259" s="131"/>
      <c r="G259" s="133"/>
      <c r="H259" s="149"/>
      <c r="I259" s="125"/>
      <c r="J259" s="125"/>
      <c r="K259" s="125"/>
      <c r="L259" s="125"/>
      <c r="M259" s="125"/>
    </row>
    <row r="260" spans="1:13" s="23" customFormat="1" ht="12.75">
      <c r="A260" s="134"/>
      <c r="B260" s="138"/>
      <c r="C260" s="139"/>
      <c r="D260" s="139"/>
      <c r="E260" s="131"/>
      <c r="F260" s="131"/>
      <c r="G260" s="133"/>
      <c r="H260" s="145"/>
      <c r="I260" s="125"/>
      <c r="J260" s="125"/>
      <c r="K260" s="125"/>
      <c r="L260" s="125"/>
      <c r="M260" s="125"/>
    </row>
    <row r="261" spans="1:13" s="23" customFormat="1" ht="12.75">
      <c r="A261" s="134"/>
      <c r="B261" s="138"/>
      <c r="C261" s="139"/>
      <c r="D261" s="139"/>
      <c r="E261" s="131"/>
      <c r="F261" s="133"/>
      <c r="G261" s="133"/>
      <c r="H261" s="149"/>
      <c r="I261" s="125"/>
      <c r="J261" s="125"/>
      <c r="K261" s="125"/>
      <c r="L261" s="125"/>
      <c r="M261" s="125"/>
    </row>
    <row r="262" spans="1:13" s="23" customFormat="1" ht="12.75">
      <c r="A262" s="134"/>
      <c r="B262" s="138"/>
      <c r="C262" s="139"/>
      <c r="D262" s="139"/>
      <c r="E262" s="131"/>
      <c r="F262" s="131"/>
      <c r="G262" s="133"/>
      <c r="H262" s="152"/>
      <c r="I262" s="125"/>
      <c r="J262" s="125"/>
      <c r="K262" s="125"/>
      <c r="L262" s="125"/>
      <c r="M262" s="125"/>
    </row>
    <row r="263" spans="1:13" s="23" customFormat="1" ht="12.75">
      <c r="A263" s="134"/>
      <c r="B263" s="138"/>
      <c r="C263" s="135"/>
      <c r="D263" s="135"/>
      <c r="E263" s="130"/>
      <c r="F263" s="136"/>
      <c r="G263" s="133"/>
      <c r="H263" s="133"/>
      <c r="I263" s="125"/>
      <c r="J263" s="125"/>
      <c r="K263" s="125"/>
      <c r="L263" s="125"/>
      <c r="M263" s="125"/>
    </row>
    <row r="264" spans="1:13" s="23" customFormat="1" ht="12.75">
      <c r="A264" s="134"/>
      <c r="B264" s="138"/>
      <c r="C264" s="153"/>
      <c r="D264" s="153"/>
      <c r="E264" s="130"/>
      <c r="F264" s="136"/>
      <c r="G264" s="133"/>
      <c r="H264" s="152"/>
      <c r="I264" s="125"/>
      <c r="J264" s="125"/>
      <c r="K264" s="125"/>
      <c r="L264" s="125"/>
      <c r="M264" s="125"/>
    </row>
    <row r="265" spans="1:13" s="23" customFormat="1" ht="12.75">
      <c r="A265" s="134"/>
      <c r="B265" s="138"/>
      <c r="C265" s="135"/>
      <c r="D265" s="135"/>
      <c r="E265" s="130"/>
      <c r="F265" s="136"/>
      <c r="G265" s="133"/>
      <c r="H265" s="133"/>
      <c r="I265" s="125"/>
      <c r="J265" s="125"/>
      <c r="K265" s="125"/>
      <c r="L265" s="125"/>
      <c r="M265" s="125"/>
    </row>
    <row r="266" spans="1:13" s="23" customFormat="1" ht="12.75">
      <c r="A266" s="134"/>
      <c r="B266" s="138"/>
      <c r="C266" s="135"/>
      <c r="D266" s="135"/>
      <c r="E266" s="130"/>
      <c r="F266" s="136"/>
      <c r="G266" s="133"/>
      <c r="H266" s="133"/>
      <c r="I266" s="125"/>
      <c r="J266" s="125"/>
      <c r="K266" s="125"/>
      <c r="L266" s="125"/>
      <c r="M266" s="125"/>
    </row>
    <row r="267" spans="1:13" s="23" customFormat="1" ht="12.75">
      <c r="A267" s="134"/>
      <c r="B267" s="138"/>
      <c r="C267" s="135"/>
      <c r="D267" s="135"/>
      <c r="E267" s="130"/>
      <c r="F267" s="136"/>
      <c r="G267" s="133"/>
      <c r="H267" s="133"/>
      <c r="I267" s="125"/>
      <c r="J267" s="125"/>
      <c r="K267" s="125"/>
      <c r="L267" s="125"/>
      <c r="M267" s="125"/>
    </row>
    <row r="268" spans="1:13" s="23" customFormat="1" ht="12.75">
      <c r="A268" s="134"/>
      <c r="B268" s="138"/>
      <c r="C268" s="135"/>
      <c r="D268" s="135"/>
      <c r="E268" s="130"/>
      <c r="F268" s="136"/>
      <c r="G268" s="133"/>
      <c r="H268" s="133"/>
      <c r="I268" s="125"/>
      <c r="J268" s="125"/>
      <c r="K268" s="125"/>
      <c r="L268" s="125"/>
      <c r="M268" s="125"/>
    </row>
    <row r="269" spans="1:13" s="23" customFormat="1" ht="12.75">
      <c r="A269" s="134"/>
      <c r="B269" s="138"/>
      <c r="C269" s="135"/>
      <c r="D269" s="135"/>
      <c r="E269" s="130"/>
      <c r="F269" s="136"/>
      <c r="G269" s="133"/>
      <c r="H269" s="133"/>
      <c r="I269" s="125"/>
      <c r="J269" s="125"/>
      <c r="K269" s="125"/>
      <c r="L269" s="125"/>
      <c r="M269" s="125"/>
    </row>
    <row r="270" spans="1:13" s="23" customFormat="1" ht="12.75">
      <c r="A270" s="125"/>
      <c r="B270" s="125"/>
      <c r="C270" s="126"/>
      <c r="D270" s="126"/>
      <c r="E270" s="125"/>
      <c r="F270" s="125"/>
      <c r="G270" s="125"/>
      <c r="H270" s="125"/>
      <c r="I270" s="125"/>
      <c r="J270" s="125"/>
      <c r="K270" s="125"/>
      <c r="L270" s="125"/>
      <c r="M270" s="125"/>
    </row>
    <row r="271" spans="1:13" s="23" customFormat="1" ht="12.75">
      <c r="A271" s="125"/>
      <c r="B271" s="125"/>
      <c r="C271" s="126"/>
      <c r="D271" s="126"/>
      <c r="E271" s="125"/>
      <c r="F271" s="125"/>
      <c r="G271" s="125"/>
      <c r="H271" s="125"/>
      <c r="I271" s="125"/>
      <c r="J271" s="125"/>
      <c r="K271" s="125"/>
      <c r="L271" s="125"/>
      <c r="M271" s="125"/>
    </row>
    <row r="272" spans="1:13" s="23" customFormat="1" ht="12.75">
      <c r="A272" s="125"/>
      <c r="B272" s="125"/>
      <c r="C272" s="126"/>
      <c r="D272" s="126"/>
      <c r="E272" s="125"/>
      <c r="F272" s="125"/>
      <c r="G272" s="125"/>
      <c r="H272" s="125"/>
      <c r="I272" s="125"/>
      <c r="J272" s="125"/>
      <c r="K272" s="125"/>
      <c r="L272" s="125"/>
      <c r="M272" s="125"/>
    </row>
    <row r="273" spans="1:13" s="23" customFormat="1" ht="12.75">
      <c r="A273" s="125"/>
      <c r="B273" s="125"/>
      <c r="C273" s="126"/>
      <c r="D273" s="126"/>
      <c r="E273" s="125"/>
      <c r="F273" s="125"/>
      <c r="G273" s="125"/>
      <c r="H273" s="125"/>
      <c r="I273" s="125"/>
      <c r="J273" s="125"/>
      <c r="K273" s="125"/>
      <c r="L273" s="125"/>
      <c r="M273" s="125"/>
    </row>
    <row r="274" spans="1:13" s="23" customFormat="1" ht="12.75">
      <c r="A274" s="125"/>
      <c r="B274" s="125"/>
      <c r="C274" s="126"/>
      <c r="D274" s="126"/>
      <c r="E274" s="125"/>
      <c r="F274" s="125"/>
      <c r="G274" s="125"/>
      <c r="H274" s="125"/>
      <c r="I274" s="125"/>
      <c r="J274" s="125"/>
      <c r="K274" s="125"/>
      <c r="L274" s="125"/>
      <c r="M274" s="125"/>
    </row>
    <row r="275" spans="1:13" s="23" customFormat="1" ht="12.75">
      <c r="A275" s="125"/>
      <c r="B275" s="125"/>
      <c r="C275" s="126"/>
      <c r="D275" s="126"/>
      <c r="E275" s="125"/>
      <c r="F275" s="125"/>
      <c r="G275" s="125"/>
      <c r="H275" s="125"/>
      <c r="I275" s="125"/>
      <c r="J275" s="125"/>
      <c r="K275" s="125"/>
      <c r="L275" s="125"/>
      <c r="M275" s="125"/>
    </row>
    <row r="276" spans="1:13" s="23" customFormat="1" ht="12.75">
      <c r="A276" s="125"/>
      <c r="B276" s="125"/>
      <c r="C276" s="126"/>
      <c r="D276" s="126"/>
      <c r="E276" s="125"/>
      <c r="F276" s="125"/>
      <c r="G276" s="125"/>
      <c r="H276" s="125"/>
      <c r="I276" s="125"/>
      <c r="J276" s="125"/>
      <c r="K276" s="125"/>
      <c r="L276" s="125"/>
      <c r="M276" s="125"/>
    </row>
    <row r="277" spans="1:13" s="23" customFormat="1" ht="12.75">
      <c r="A277" s="125"/>
      <c r="B277" s="125"/>
      <c r="C277" s="126"/>
      <c r="D277" s="126"/>
      <c r="E277" s="125"/>
      <c r="F277" s="125"/>
      <c r="G277" s="125"/>
      <c r="H277" s="125"/>
      <c r="I277" s="125"/>
      <c r="J277" s="125"/>
      <c r="K277" s="125"/>
      <c r="L277" s="125"/>
      <c r="M277" s="125"/>
    </row>
    <row r="278" spans="1:13" s="23" customFormat="1" ht="12.75">
      <c r="A278" s="125"/>
      <c r="B278" s="125"/>
      <c r="C278" s="126"/>
      <c r="D278" s="126"/>
      <c r="E278" s="125"/>
      <c r="F278" s="125"/>
      <c r="G278" s="125"/>
      <c r="H278" s="125"/>
      <c r="I278" s="125"/>
      <c r="J278" s="125"/>
      <c r="K278" s="125"/>
      <c r="L278" s="125"/>
      <c r="M278" s="125"/>
    </row>
    <row r="279" spans="1:13" s="23" customFormat="1" ht="12.75">
      <c r="A279" s="125"/>
      <c r="B279" s="125"/>
      <c r="C279" s="126"/>
      <c r="D279" s="126"/>
      <c r="E279" s="125"/>
      <c r="F279" s="125"/>
      <c r="G279" s="125"/>
      <c r="H279" s="125"/>
      <c r="I279" s="125"/>
      <c r="J279" s="125"/>
      <c r="K279" s="125"/>
      <c r="L279" s="125"/>
      <c r="M279" s="125"/>
    </row>
    <row r="280" spans="1:13" s="23" customFormat="1" ht="12.75">
      <c r="A280" s="125"/>
      <c r="B280" s="125"/>
      <c r="C280" s="126"/>
      <c r="D280" s="126"/>
      <c r="E280" s="125"/>
      <c r="F280" s="125"/>
      <c r="G280" s="125"/>
      <c r="H280" s="125"/>
      <c r="I280" s="125"/>
      <c r="J280" s="125"/>
      <c r="K280" s="125"/>
      <c r="L280" s="125"/>
      <c r="M280" s="125"/>
    </row>
    <row r="281" spans="1:13" s="23" customFormat="1" ht="12.75">
      <c r="A281" s="125"/>
      <c r="B281" s="125"/>
      <c r="C281" s="126"/>
      <c r="D281" s="126"/>
      <c r="E281" s="125"/>
      <c r="F281" s="125"/>
      <c r="G281" s="125"/>
      <c r="H281" s="125"/>
      <c r="I281" s="125"/>
      <c r="J281" s="125"/>
      <c r="K281" s="125"/>
      <c r="L281" s="125"/>
      <c r="M281" s="125"/>
    </row>
    <row r="282" spans="3:4" s="23" customFormat="1" ht="12.75">
      <c r="C282" s="124"/>
      <c r="D282" s="124"/>
    </row>
    <row r="283" spans="3:4" s="23" customFormat="1" ht="12.75">
      <c r="C283" s="124"/>
      <c r="D283" s="124"/>
    </row>
    <row r="284" spans="3:4" s="23" customFormat="1" ht="12.75">
      <c r="C284" s="124"/>
      <c r="D284" s="124"/>
    </row>
    <row r="285" spans="3:4" s="23" customFormat="1" ht="12.75">
      <c r="C285" s="124"/>
      <c r="D285" s="124"/>
    </row>
    <row r="286" spans="3:4" s="23" customFormat="1" ht="12.75">
      <c r="C286" s="124"/>
      <c r="D286" s="124"/>
    </row>
    <row r="287" spans="3:4" s="23" customFormat="1" ht="12.75">
      <c r="C287" s="124"/>
      <c r="D287" s="124"/>
    </row>
  </sheetData>
  <mergeCells count="118">
    <mergeCell ref="E159:F159"/>
    <mergeCell ref="E157:F157"/>
    <mergeCell ref="E156:F156"/>
    <mergeCell ref="C140:E140"/>
    <mergeCell ref="C141:E141"/>
    <mergeCell ref="C162:E162"/>
    <mergeCell ref="F162:G162"/>
    <mergeCell ref="C163:E163"/>
    <mergeCell ref="C164:E164"/>
    <mergeCell ref="F163:G163"/>
    <mergeCell ref="F164:G164"/>
    <mergeCell ref="C220:E220"/>
    <mergeCell ref="C221:E221"/>
    <mergeCell ref="C216:E216"/>
    <mergeCell ref="C214:E214"/>
    <mergeCell ref="F244:G244"/>
    <mergeCell ref="C223:E223"/>
    <mergeCell ref="C224:E224"/>
    <mergeCell ref="C231:E231"/>
    <mergeCell ref="C233:E233"/>
    <mergeCell ref="C236:E236"/>
    <mergeCell ref="C230:E230"/>
    <mergeCell ref="C232:E232"/>
    <mergeCell ref="C234:E234"/>
    <mergeCell ref="C235:E235"/>
    <mergeCell ref="C237:E237"/>
    <mergeCell ref="C240:E240"/>
    <mergeCell ref="F216:G216"/>
    <mergeCell ref="C222:E222"/>
    <mergeCell ref="C225:E225"/>
    <mergeCell ref="C227:E227"/>
    <mergeCell ref="C229:E229"/>
    <mergeCell ref="C226:E226"/>
    <mergeCell ref="C228:E228"/>
    <mergeCell ref="C239:E239"/>
    <mergeCell ref="C190:E190"/>
    <mergeCell ref="C191:E191"/>
    <mergeCell ref="F214:G214"/>
    <mergeCell ref="C213:E213"/>
    <mergeCell ref="F213:G213"/>
    <mergeCell ref="C211:E211"/>
    <mergeCell ref="C212:E212"/>
    <mergeCell ref="F196:G196"/>
    <mergeCell ref="F197:G197"/>
    <mergeCell ref="C195:E195"/>
    <mergeCell ref="F189:G189"/>
    <mergeCell ref="F190:G190"/>
    <mergeCell ref="F191:G191"/>
    <mergeCell ref="C210:E210"/>
    <mergeCell ref="C207:E207"/>
    <mergeCell ref="C208:E208"/>
    <mergeCell ref="C209:E209"/>
    <mergeCell ref="C196:E196"/>
    <mergeCell ref="C197:E197"/>
    <mergeCell ref="F195:G195"/>
    <mergeCell ref="C202:E202"/>
    <mergeCell ref="C199:E199"/>
    <mergeCell ref="C200:E200"/>
    <mergeCell ref="F183:G183"/>
    <mergeCell ref="F184:G184"/>
    <mergeCell ref="F202:G202"/>
    <mergeCell ref="F188:G188"/>
    <mergeCell ref="F187:G187"/>
    <mergeCell ref="C185:E185"/>
    <mergeCell ref="C186:E186"/>
    <mergeCell ref="F203:G203"/>
    <mergeCell ref="F199:G199"/>
    <mergeCell ref="F200:G200"/>
    <mergeCell ref="F192:G192"/>
    <mergeCell ref="F193:G193"/>
    <mergeCell ref="F194:G194"/>
    <mergeCell ref="C187:E187"/>
    <mergeCell ref="F181:G181"/>
    <mergeCell ref="F182:G182"/>
    <mergeCell ref="F177:G177"/>
    <mergeCell ref="C181:E181"/>
    <mergeCell ref="C182:E182"/>
    <mergeCell ref="C183:E183"/>
    <mergeCell ref="C184:E184"/>
    <mergeCell ref="C174:E174"/>
    <mergeCell ref="C175:E175"/>
    <mergeCell ref="C176:E176"/>
    <mergeCell ref="C177:E177"/>
    <mergeCell ref="C244:E244"/>
    <mergeCell ref="C245:E245"/>
    <mergeCell ref="C178:E178"/>
    <mergeCell ref="C192:E192"/>
    <mergeCell ref="C193:E193"/>
    <mergeCell ref="C194:E194"/>
    <mergeCell ref="C206:E206"/>
    <mergeCell ref="C203:E203"/>
    <mergeCell ref="C188:E188"/>
    <mergeCell ref="C189:E189"/>
    <mergeCell ref="C172:E172"/>
    <mergeCell ref="C254:E254"/>
    <mergeCell ref="F254:G254"/>
    <mergeCell ref="F178:G178"/>
    <mergeCell ref="F185:G185"/>
    <mergeCell ref="F186:G186"/>
    <mergeCell ref="F172:G172"/>
    <mergeCell ref="F174:G174"/>
    <mergeCell ref="F175:G175"/>
    <mergeCell ref="F176:G176"/>
    <mergeCell ref="C168:E168"/>
    <mergeCell ref="C170:E170"/>
    <mergeCell ref="F170:G170"/>
    <mergeCell ref="C171:E171"/>
    <mergeCell ref="F171:G171"/>
    <mergeCell ref="C255:E255"/>
    <mergeCell ref="F255:G255"/>
    <mergeCell ref="I133:J133"/>
    <mergeCell ref="I136:J136"/>
    <mergeCell ref="F245:G245"/>
    <mergeCell ref="C248:E248"/>
    <mergeCell ref="F248:G248"/>
    <mergeCell ref="F167:G167"/>
    <mergeCell ref="F168:G168"/>
    <mergeCell ref="C167:E167"/>
  </mergeCells>
  <printOptions gridLines="1"/>
  <pageMargins left="0.17" right="0.34" top="0.77" bottom="0.63" header="0.5" footer="0.5"/>
  <pageSetup horizontalDpi="600" verticalDpi="600" orientation="landscape" scale="55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160" max="14" man="1"/>
    <brk id="218" max="14" man="1"/>
    <brk id="2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7">
      <selection activeCell="H12" sqref="H12:T12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2.00390625" style="0" customWidth="1"/>
    <col min="7" max="7" width="13.00390625" style="0" customWidth="1"/>
    <col min="8" max="8" width="10.57421875" style="0" customWidth="1"/>
    <col min="9" max="9" width="7.7109375" style="0" customWidth="1"/>
    <col min="10" max="10" width="8.28125" style="0" customWidth="1"/>
    <col min="11" max="13" width="8.8515625" style="0" customWidth="1"/>
    <col min="14" max="14" width="10.140625" style="0" bestFit="1" customWidth="1"/>
    <col min="15" max="15" width="10.421875" style="0" bestFit="1" customWidth="1"/>
    <col min="16" max="16" width="19.7109375" style="0" bestFit="1" customWidth="1"/>
    <col min="17" max="17" width="9.8515625" style="0" bestFit="1" customWidth="1"/>
    <col min="18" max="18" width="15.421875" style="0" customWidth="1"/>
    <col min="19" max="16384" width="8.8515625" style="0" customWidth="1"/>
  </cols>
  <sheetData>
    <row r="1" spans="1:2" s="39" customFormat="1" ht="17.25" customHeight="1">
      <c r="A1" s="37" t="s">
        <v>19</v>
      </c>
      <c r="B1" s="38"/>
    </row>
    <row r="2" spans="1:2" s="39" customFormat="1" ht="17.25" customHeight="1">
      <c r="A2" s="37" t="s">
        <v>20</v>
      </c>
      <c r="B2" s="38"/>
    </row>
    <row r="3" spans="1:2" s="39" customFormat="1" ht="17.25" customHeight="1">
      <c r="A3" s="37" t="s">
        <v>173</v>
      </c>
      <c r="B3" s="38"/>
    </row>
    <row r="4" spans="1:2" s="39" customFormat="1" ht="17.25" customHeight="1">
      <c r="A4" s="37" t="s">
        <v>171</v>
      </c>
      <c r="B4" s="38"/>
    </row>
    <row r="5" spans="1:2" s="39" customFormat="1" ht="17.25" customHeight="1">
      <c r="A5" s="37" t="s">
        <v>172</v>
      </c>
      <c r="B5" s="38"/>
    </row>
    <row r="6" spans="1:2" s="39" customFormat="1" ht="17.25" customHeight="1">
      <c r="A6" s="37" t="s">
        <v>21</v>
      </c>
      <c r="B6" s="38"/>
    </row>
    <row r="7" s="5" customFormat="1" ht="20.25"/>
    <row r="8" spans="1:20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15.75">
      <c r="A9" s="12" t="s">
        <v>6</v>
      </c>
    </row>
    <row r="10" spans="1:20" ht="26.25">
      <c r="A10" s="12"/>
      <c r="D10" s="14" t="s">
        <v>8</v>
      </c>
      <c r="E10" s="14" t="s">
        <v>9</v>
      </c>
      <c r="F10" s="14" t="s">
        <v>10</v>
      </c>
      <c r="G10" s="159" t="s">
        <v>179</v>
      </c>
      <c r="H10" s="14" t="s">
        <v>1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2"/>
    </row>
    <row r="11" spans="1:20" ht="15.75">
      <c r="A11" s="12" t="s">
        <v>22</v>
      </c>
      <c r="D11" s="14"/>
      <c r="E11" s="23"/>
      <c r="F11" s="23"/>
      <c r="G11" s="172" t="s">
        <v>184</v>
      </c>
      <c r="H11" s="15"/>
      <c r="I11" s="1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 ht="34.5" customHeight="1">
      <c r="B12" s="1" t="s">
        <v>7</v>
      </c>
      <c r="D12" s="4"/>
      <c r="E12" s="166"/>
      <c r="F12" s="166" t="s">
        <v>174</v>
      </c>
      <c r="G12" s="165"/>
      <c r="H12" s="350" t="s">
        <v>177</v>
      </c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</row>
    <row r="13" spans="2:20" ht="12.75">
      <c r="B13" s="1" t="s">
        <v>11</v>
      </c>
      <c r="D13" s="4"/>
      <c r="E13" s="24" t="s">
        <v>174</v>
      </c>
      <c r="F13" s="24"/>
      <c r="G13" s="24"/>
      <c r="H13" s="175" t="s">
        <v>175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12" ht="12.75">
      <c r="B14" s="1"/>
      <c r="D14" s="4"/>
      <c r="E14" s="4"/>
      <c r="F14" s="24"/>
      <c r="G14" s="24"/>
      <c r="L14" s="1"/>
    </row>
    <row r="15" spans="1:7" s="23" customFormat="1" ht="13.5" customHeight="1">
      <c r="A15" s="163" t="s">
        <v>23</v>
      </c>
      <c r="B15" s="25"/>
      <c r="G15" s="172" t="s">
        <v>184</v>
      </c>
    </row>
    <row r="16" spans="2:20" s="23" customFormat="1" ht="24.75" customHeight="1">
      <c r="B16" s="25" t="s">
        <v>7</v>
      </c>
      <c r="D16" s="165"/>
      <c r="E16" s="166"/>
      <c r="F16" s="166" t="s">
        <v>174</v>
      </c>
      <c r="G16" s="165"/>
      <c r="H16" s="350" t="s">
        <v>177</v>
      </c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</row>
    <row r="17" spans="2:20" ht="12.75">
      <c r="B17" s="1" t="s">
        <v>11</v>
      </c>
      <c r="D17" s="4"/>
      <c r="E17" s="24" t="s">
        <v>174</v>
      </c>
      <c r="F17" s="24"/>
      <c r="G17" s="24"/>
      <c r="H17" s="352" t="s">
        <v>176</v>
      </c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295"/>
      <c r="T17" s="295"/>
    </row>
    <row r="18" spans="2:20" ht="12.75">
      <c r="B18" s="1"/>
      <c r="D18" s="4"/>
      <c r="E18" s="4"/>
      <c r="F18" s="24"/>
      <c r="G18" s="24"/>
      <c r="H18" s="351"/>
      <c r="I18" s="351"/>
      <c r="J18" s="351"/>
      <c r="K18" s="351"/>
      <c r="L18" s="295"/>
      <c r="M18" s="351"/>
      <c r="N18" s="351"/>
      <c r="O18" s="351"/>
      <c r="P18" s="351"/>
      <c r="Q18" s="351"/>
      <c r="R18" s="351"/>
      <c r="S18" s="351"/>
      <c r="T18" s="351"/>
    </row>
    <row r="19" spans="2:20" s="23" customFormat="1" ht="29.25" customHeight="1">
      <c r="B19" s="25" t="s">
        <v>18</v>
      </c>
      <c r="H19" s="61" t="s">
        <v>178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4:7" s="1" customFormat="1" ht="12.75">
      <c r="D20" s="24"/>
      <c r="E20" s="24"/>
      <c r="F20" s="24"/>
      <c r="G20" s="24"/>
    </row>
    <row r="21" spans="1:20" s="1" customFormat="1" ht="12.75">
      <c r="A21" s="173"/>
      <c r="B21" s="176"/>
      <c r="C21" s="176"/>
      <c r="D21" s="177"/>
      <c r="E21" s="177"/>
      <c r="F21" s="177"/>
      <c r="G21" s="177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="178" customFormat="1" ht="12.75">
      <c r="A22" s="13" t="s">
        <v>183</v>
      </c>
    </row>
    <row r="23" spans="6:17" s="179" customFormat="1" ht="12.75">
      <c r="F23" s="180"/>
      <c r="G23" s="180"/>
      <c r="N23" s="324" t="s">
        <v>185</v>
      </c>
      <c r="O23" s="324"/>
      <c r="P23" s="181" t="s">
        <v>186</v>
      </c>
      <c r="Q23" s="182"/>
    </row>
    <row r="24" spans="1:17" s="183" customFormat="1" ht="25.5">
      <c r="A24" s="183" t="s">
        <v>187</v>
      </c>
      <c r="B24" s="325" t="s">
        <v>188</v>
      </c>
      <c r="C24" s="325"/>
      <c r="D24" s="325"/>
      <c r="E24" s="325"/>
      <c r="F24" s="325"/>
      <c r="G24" s="184" t="s">
        <v>189</v>
      </c>
      <c r="H24" s="325" t="s">
        <v>190</v>
      </c>
      <c r="I24" s="325"/>
      <c r="J24" s="325"/>
      <c r="K24" s="325" t="s">
        <v>191</v>
      </c>
      <c r="L24" s="325"/>
      <c r="M24" s="325"/>
      <c r="N24" s="183" t="s">
        <v>10</v>
      </c>
      <c r="O24" s="183" t="s">
        <v>8</v>
      </c>
      <c r="P24" s="183" t="s">
        <v>10</v>
      </c>
      <c r="Q24" s="183" t="s">
        <v>8</v>
      </c>
    </row>
    <row r="25" spans="1:7" s="187" customFormat="1" ht="12.75">
      <c r="A25" s="189"/>
      <c r="B25" s="189"/>
      <c r="C25" s="189"/>
      <c r="D25" s="189"/>
      <c r="E25" s="189"/>
      <c r="F25" s="189"/>
      <c r="G25" s="188"/>
    </row>
    <row r="26" spans="1:7" s="187" customFormat="1" ht="12.75">
      <c r="A26" s="190" t="s">
        <v>206</v>
      </c>
      <c r="G26" s="188"/>
    </row>
    <row r="27" spans="2:13" s="186" customFormat="1" ht="12.75">
      <c r="B27" s="349"/>
      <c r="C27" s="349"/>
      <c r="D27" s="349"/>
      <c r="E27" s="349"/>
      <c r="F27" s="349"/>
      <c r="G27" s="185"/>
      <c r="H27" s="349"/>
      <c r="I27" s="349"/>
      <c r="J27" s="349"/>
      <c r="K27" s="349"/>
      <c r="L27" s="349"/>
      <c r="M27" s="349"/>
    </row>
    <row r="28" spans="1:19" s="201" customFormat="1" ht="24.75" customHeight="1">
      <c r="A28" s="192">
        <v>7503</v>
      </c>
      <c r="B28" s="348" t="s">
        <v>247</v>
      </c>
      <c r="C28" s="348"/>
      <c r="D28" s="348"/>
      <c r="E28" s="348"/>
      <c r="F28" s="348"/>
      <c r="G28" s="249" t="s">
        <v>248</v>
      </c>
      <c r="H28" s="348" t="s">
        <v>249</v>
      </c>
      <c r="I28" s="348"/>
      <c r="J28" s="348"/>
      <c r="K28" s="348" t="s">
        <v>250</v>
      </c>
      <c r="L28" s="348"/>
      <c r="M28" s="348"/>
      <c r="N28" s="250">
        <v>200</v>
      </c>
      <c r="O28" s="251">
        <v>400</v>
      </c>
      <c r="P28" s="252">
        <v>0</v>
      </c>
      <c r="Q28" s="252">
        <v>0</v>
      </c>
      <c r="S28" s="201" t="s">
        <v>0</v>
      </c>
    </row>
    <row r="29" spans="1:17" s="201" customFormat="1" ht="12.75" customHeight="1">
      <c r="A29" s="192"/>
      <c r="B29" s="192"/>
      <c r="C29" s="192"/>
      <c r="D29" s="192"/>
      <c r="E29" s="192"/>
      <c r="F29" s="192"/>
      <c r="G29" s="249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7" s="201" customFormat="1" ht="94.5" customHeight="1">
      <c r="A30" s="192"/>
      <c r="B30" s="348" t="s">
        <v>251</v>
      </c>
      <c r="C30" s="348"/>
      <c r="D30" s="348"/>
      <c r="E30" s="348"/>
      <c r="F30" s="348"/>
      <c r="G30" s="249" t="s">
        <v>253</v>
      </c>
      <c r="H30" s="348" t="s">
        <v>252</v>
      </c>
      <c r="I30" s="348"/>
      <c r="J30" s="348"/>
      <c r="K30" s="348" t="s">
        <v>254</v>
      </c>
      <c r="L30" s="348"/>
      <c r="M30" s="348"/>
      <c r="N30" s="253">
        <v>0</v>
      </c>
      <c r="O30" s="254">
        <v>600</v>
      </c>
      <c r="P30" s="255">
        <v>0</v>
      </c>
      <c r="Q30" s="255">
        <v>2</v>
      </c>
    </row>
    <row r="31" spans="1:17" s="201" customFormat="1" ht="12.75" customHeight="1">
      <c r="A31" s="192"/>
      <c r="B31" s="192"/>
      <c r="C31" s="192"/>
      <c r="D31" s="192"/>
      <c r="E31" s="192"/>
      <c r="F31" s="192"/>
      <c r="G31" s="249"/>
      <c r="H31" s="192"/>
      <c r="I31" s="192"/>
      <c r="J31" s="192"/>
      <c r="K31" s="192"/>
      <c r="L31" s="192"/>
      <c r="M31" s="192"/>
      <c r="N31" s="253"/>
      <c r="O31" s="254"/>
      <c r="P31" s="255"/>
      <c r="Q31" s="255"/>
    </row>
    <row r="32" spans="1:17" s="201" customFormat="1" ht="142.5" customHeight="1">
      <c r="A32" s="192"/>
      <c r="B32" s="348" t="s">
        <v>255</v>
      </c>
      <c r="C32" s="348"/>
      <c r="D32" s="348"/>
      <c r="E32" s="348"/>
      <c r="F32" s="348"/>
      <c r="G32" s="249" t="s">
        <v>253</v>
      </c>
      <c r="H32" s="348" t="s">
        <v>256</v>
      </c>
      <c r="I32" s="348"/>
      <c r="J32" s="348"/>
      <c r="K32" s="348" t="s">
        <v>257</v>
      </c>
      <c r="L32" s="348"/>
      <c r="M32" s="348"/>
      <c r="N32" s="250">
        <v>50</v>
      </c>
      <c r="O32" s="251">
        <v>150</v>
      </c>
      <c r="P32" s="256">
        <v>1</v>
      </c>
      <c r="Q32" s="256">
        <v>2</v>
      </c>
    </row>
    <row r="33" spans="1:17" s="201" customFormat="1" ht="12.75" customHeight="1">
      <c r="A33" s="192"/>
      <c r="B33" s="192"/>
      <c r="C33" s="192"/>
      <c r="D33" s="192"/>
      <c r="E33" s="192"/>
      <c r="F33" s="192"/>
      <c r="G33" s="249"/>
      <c r="H33" s="192"/>
      <c r="I33" s="192"/>
      <c r="J33" s="192"/>
      <c r="K33" s="192"/>
      <c r="L33" s="192"/>
      <c r="M33" s="192"/>
      <c r="N33" s="192"/>
      <c r="O33" s="192"/>
      <c r="P33" s="192"/>
      <c r="Q33" s="192"/>
    </row>
    <row r="34" spans="2:17" s="257" customFormat="1" ht="144.75" customHeight="1">
      <c r="B34" s="344" t="s">
        <v>258</v>
      </c>
      <c r="C34" s="344"/>
      <c r="D34" s="344"/>
      <c r="E34" s="344"/>
      <c r="F34" s="344"/>
      <c r="G34" s="201" t="s">
        <v>253</v>
      </c>
      <c r="H34" s="344" t="s">
        <v>256</v>
      </c>
      <c r="I34" s="344"/>
      <c r="J34" s="344"/>
      <c r="K34" s="347" t="s">
        <v>259</v>
      </c>
      <c r="L34" s="347"/>
      <c r="M34" s="347"/>
      <c r="N34" s="258"/>
      <c r="O34" s="258"/>
      <c r="P34" s="258"/>
      <c r="Q34" s="258"/>
    </row>
    <row r="35" spans="2:17" s="257" customFormat="1" ht="12.75" customHeight="1">
      <c r="B35" s="201"/>
      <c r="C35" s="201"/>
      <c r="D35" s="201"/>
      <c r="E35" s="201"/>
      <c r="F35" s="201"/>
      <c r="G35" s="201"/>
      <c r="H35" s="201"/>
      <c r="I35" s="201"/>
      <c r="J35" s="201"/>
      <c r="K35" s="245"/>
      <c r="L35" s="245"/>
      <c r="M35" s="245"/>
      <c r="N35" s="245"/>
      <c r="O35" s="245"/>
      <c r="P35" s="245"/>
      <c r="Q35" s="245"/>
    </row>
    <row r="36" spans="2:17" s="257" customFormat="1" ht="96" customHeight="1">
      <c r="B36" s="344" t="s">
        <v>260</v>
      </c>
      <c r="C36" s="344"/>
      <c r="D36" s="344"/>
      <c r="E36" s="344"/>
      <c r="F36" s="344"/>
      <c r="G36" s="249" t="s">
        <v>253</v>
      </c>
      <c r="H36" s="344" t="s">
        <v>261</v>
      </c>
      <c r="I36" s="344"/>
      <c r="J36" s="344"/>
      <c r="K36" s="344" t="s">
        <v>257</v>
      </c>
      <c r="L36" s="344"/>
      <c r="M36" s="344"/>
      <c r="N36" s="250">
        <v>50</v>
      </c>
      <c r="O36" s="251">
        <v>150</v>
      </c>
      <c r="P36" s="256">
        <v>1</v>
      </c>
      <c r="Q36" s="256">
        <v>2</v>
      </c>
    </row>
    <row r="37" spans="2:17" s="257" customFormat="1" ht="12.75" customHeight="1">
      <c r="B37" s="201"/>
      <c r="C37" s="201"/>
      <c r="D37" s="201"/>
      <c r="E37" s="201"/>
      <c r="F37" s="201"/>
      <c r="G37" s="249"/>
      <c r="H37" s="201"/>
      <c r="I37" s="201"/>
      <c r="J37" s="201"/>
      <c r="K37" s="201"/>
      <c r="L37" s="201"/>
      <c r="M37" s="201"/>
      <c r="N37" s="250"/>
      <c r="O37" s="251"/>
      <c r="P37" s="256"/>
      <c r="Q37" s="256"/>
    </row>
    <row r="38" spans="2:17" s="257" customFormat="1" ht="82.5" customHeight="1">
      <c r="B38" s="344" t="s">
        <v>262</v>
      </c>
      <c r="C38" s="344"/>
      <c r="D38" s="344"/>
      <c r="E38" s="344"/>
      <c r="F38" s="344"/>
      <c r="G38" s="249" t="s">
        <v>253</v>
      </c>
      <c r="H38" s="344" t="s">
        <v>261</v>
      </c>
      <c r="I38" s="344"/>
      <c r="J38" s="344"/>
      <c r="K38" s="347" t="s">
        <v>259</v>
      </c>
      <c r="L38" s="347"/>
      <c r="M38" s="347"/>
      <c r="N38" s="258"/>
      <c r="O38" s="258"/>
      <c r="P38" s="258"/>
      <c r="Q38" s="258"/>
    </row>
    <row r="39" spans="2:17" s="257" customFormat="1" ht="12.75" customHeight="1">
      <c r="B39" s="201"/>
      <c r="C39" s="201"/>
      <c r="D39" s="201"/>
      <c r="E39" s="201"/>
      <c r="F39" s="201"/>
      <c r="G39" s="249"/>
      <c r="H39" s="201"/>
      <c r="I39" s="201"/>
      <c r="J39" s="201"/>
      <c r="K39" s="201"/>
      <c r="L39" s="201"/>
      <c r="M39" s="201"/>
      <c r="N39" s="250"/>
      <c r="O39" s="251"/>
      <c r="P39" s="256"/>
      <c r="Q39" s="256"/>
    </row>
    <row r="40" spans="2:17" s="257" customFormat="1" ht="69" customHeight="1">
      <c r="B40" s="344" t="s">
        <v>263</v>
      </c>
      <c r="C40" s="344"/>
      <c r="D40" s="344"/>
      <c r="E40" s="344"/>
      <c r="F40" s="344"/>
      <c r="G40" s="249" t="s">
        <v>248</v>
      </c>
      <c r="H40" s="344" t="s">
        <v>264</v>
      </c>
      <c r="I40" s="344"/>
      <c r="J40" s="344"/>
      <c r="K40" s="344" t="s">
        <v>265</v>
      </c>
      <c r="L40" s="344"/>
      <c r="M40" s="344"/>
      <c r="N40" s="250">
        <v>15</v>
      </c>
      <c r="O40" s="251">
        <v>30</v>
      </c>
      <c r="P40" s="256">
        <v>0.25</v>
      </c>
      <c r="Q40" s="256">
        <v>1</v>
      </c>
    </row>
    <row r="41" spans="2:17" s="257" customFormat="1" ht="12.75" customHeight="1">
      <c r="B41" s="201"/>
      <c r="C41" s="201"/>
      <c r="D41" s="201"/>
      <c r="E41" s="201"/>
      <c r="F41" s="201"/>
      <c r="G41" s="249"/>
      <c r="H41" s="201"/>
      <c r="I41" s="201"/>
      <c r="J41" s="201"/>
      <c r="K41" s="201"/>
      <c r="L41" s="201"/>
      <c r="M41" s="201"/>
      <c r="N41" s="250"/>
      <c r="O41" s="251"/>
      <c r="P41" s="256"/>
      <c r="Q41" s="256"/>
    </row>
    <row r="42" spans="2:17" s="257" customFormat="1" ht="93" customHeight="1">
      <c r="B42" s="344" t="s">
        <v>266</v>
      </c>
      <c r="C42" s="344"/>
      <c r="D42" s="344"/>
      <c r="E42" s="344"/>
      <c r="F42" s="344"/>
      <c r="G42" s="249" t="s">
        <v>248</v>
      </c>
      <c r="H42" s="344" t="s">
        <v>267</v>
      </c>
      <c r="I42" s="344"/>
      <c r="J42" s="344"/>
      <c r="K42" s="344" t="s">
        <v>268</v>
      </c>
      <c r="L42" s="344"/>
      <c r="M42" s="344"/>
      <c r="N42" s="250">
        <v>25</v>
      </c>
      <c r="O42" s="251">
        <v>75</v>
      </c>
      <c r="P42" s="252">
        <v>0</v>
      </c>
      <c r="Q42" s="252">
        <v>0</v>
      </c>
    </row>
    <row r="43" spans="2:17" s="257" customFormat="1" ht="12.75" customHeight="1">
      <c r="B43" s="201"/>
      <c r="C43" s="201"/>
      <c r="D43" s="201"/>
      <c r="E43" s="201"/>
      <c r="F43" s="201"/>
      <c r="G43" s="249"/>
      <c r="H43" s="201"/>
      <c r="I43" s="201"/>
      <c r="J43" s="201"/>
      <c r="K43" s="201"/>
      <c r="L43" s="201"/>
      <c r="M43" s="201"/>
      <c r="N43" s="250"/>
      <c r="O43" s="251"/>
      <c r="P43" s="256"/>
      <c r="Q43" s="256"/>
    </row>
    <row r="44" spans="2:17" s="257" customFormat="1" ht="78.75" customHeight="1">
      <c r="B44" s="344" t="s">
        <v>269</v>
      </c>
      <c r="C44" s="344"/>
      <c r="D44" s="344"/>
      <c r="E44" s="344"/>
      <c r="F44" s="344"/>
      <c r="G44" s="249" t="s">
        <v>253</v>
      </c>
      <c r="H44" s="344" t="s">
        <v>270</v>
      </c>
      <c r="I44" s="344"/>
      <c r="J44" s="344"/>
      <c r="K44" s="344" t="s">
        <v>271</v>
      </c>
      <c r="L44" s="344"/>
      <c r="M44" s="344"/>
      <c r="N44" s="250">
        <v>50</v>
      </c>
      <c r="O44" s="251">
        <v>200</v>
      </c>
      <c r="P44" s="252">
        <v>0</v>
      </c>
      <c r="Q44" s="252">
        <v>0</v>
      </c>
    </row>
    <row r="45" spans="2:17" s="257" customFormat="1" ht="12.75" customHeight="1">
      <c r="B45" s="201"/>
      <c r="C45" s="201"/>
      <c r="D45" s="201"/>
      <c r="E45" s="201"/>
      <c r="F45" s="201"/>
      <c r="G45" s="201"/>
      <c r="H45" s="201"/>
      <c r="I45" s="201"/>
      <c r="J45" s="201"/>
      <c r="K45" s="245"/>
      <c r="L45" s="245"/>
      <c r="M45" s="245"/>
      <c r="N45" s="245"/>
      <c r="O45" s="245"/>
      <c r="P45" s="245"/>
      <c r="Q45" s="245"/>
    </row>
    <row r="46" spans="2:17" s="257" customFormat="1" ht="43.5" customHeight="1">
      <c r="B46" s="344" t="s">
        <v>272</v>
      </c>
      <c r="C46" s="344"/>
      <c r="D46" s="344"/>
      <c r="E46" s="344"/>
      <c r="F46" s="344"/>
      <c r="G46" s="249" t="s">
        <v>273</v>
      </c>
      <c r="H46" s="345" t="s">
        <v>274</v>
      </c>
      <c r="I46" s="345"/>
      <c r="J46" s="345"/>
      <c r="K46" s="346"/>
      <c r="L46" s="346"/>
      <c r="M46" s="346"/>
      <c r="N46" s="259"/>
      <c r="O46" s="260"/>
      <c r="P46" s="252"/>
      <c r="Q46" s="252"/>
    </row>
    <row r="47" spans="2:17" s="257" customFormat="1" ht="12.75" customHeight="1">
      <c r="B47" s="201"/>
      <c r="C47" s="201"/>
      <c r="D47" s="201"/>
      <c r="E47" s="201"/>
      <c r="F47" s="201"/>
      <c r="G47" s="249"/>
      <c r="H47" s="191"/>
      <c r="I47" s="191"/>
      <c r="J47" s="191"/>
      <c r="K47" s="191"/>
      <c r="L47" s="191"/>
      <c r="M47" s="191"/>
      <c r="N47" s="253"/>
      <c r="O47" s="254"/>
      <c r="P47" s="255"/>
      <c r="Q47" s="255"/>
    </row>
    <row r="48" spans="2:17" s="257" customFormat="1" ht="123.75" customHeight="1">
      <c r="B48" s="344" t="s">
        <v>275</v>
      </c>
      <c r="C48" s="344"/>
      <c r="D48" s="344"/>
      <c r="E48" s="344"/>
      <c r="F48" s="344"/>
      <c r="G48" s="249" t="s">
        <v>248</v>
      </c>
      <c r="H48" s="345" t="s">
        <v>276</v>
      </c>
      <c r="I48" s="345"/>
      <c r="J48" s="345"/>
      <c r="K48" s="345" t="s">
        <v>277</v>
      </c>
      <c r="L48" s="345"/>
      <c r="M48" s="345"/>
      <c r="N48" s="250">
        <v>0</v>
      </c>
      <c r="O48" s="251">
        <v>150</v>
      </c>
      <c r="P48" s="256">
        <v>0</v>
      </c>
      <c r="Q48" s="256">
        <v>0.5</v>
      </c>
    </row>
    <row r="49" spans="2:17" s="257" customFormat="1" ht="12.75" customHeight="1">
      <c r="B49" s="201"/>
      <c r="C49" s="201"/>
      <c r="D49" s="201"/>
      <c r="E49" s="201"/>
      <c r="F49" s="201"/>
      <c r="G49" s="249"/>
      <c r="H49" s="191"/>
      <c r="I49" s="191"/>
      <c r="J49" s="191"/>
      <c r="K49" s="191"/>
      <c r="L49" s="191"/>
      <c r="M49" s="191"/>
      <c r="N49" s="250"/>
      <c r="O49" s="251"/>
      <c r="P49" s="256"/>
      <c r="Q49" s="256"/>
    </row>
    <row r="50" spans="2:17" s="257" customFormat="1" ht="12.75" customHeight="1">
      <c r="B50" s="201"/>
      <c r="C50" s="201"/>
      <c r="D50" s="201"/>
      <c r="E50" s="201"/>
      <c r="F50" s="201"/>
      <c r="G50" s="249"/>
      <c r="H50" s="191"/>
      <c r="I50" s="191"/>
      <c r="J50" s="191"/>
      <c r="K50" s="191"/>
      <c r="L50" s="191"/>
      <c r="M50" s="191"/>
      <c r="N50" s="250"/>
      <c r="O50" s="251"/>
      <c r="P50" s="256"/>
      <c r="Q50" s="256"/>
    </row>
    <row r="51" spans="1:17" s="1" customFormat="1" ht="12.75">
      <c r="A51" s="261" t="s">
        <v>192</v>
      </c>
      <c r="B51" s="261"/>
      <c r="C51" s="261"/>
      <c r="D51" s="261"/>
      <c r="E51" s="189"/>
      <c r="F51" s="189"/>
      <c r="G51" s="189"/>
      <c r="H51" s="189"/>
      <c r="I51" s="261"/>
      <c r="J51" s="261"/>
      <c r="K51" s="261"/>
      <c r="L51" s="261"/>
      <c r="M51" s="261"/>
      <c r="N51" s="261"/>
      <c r="O51" s="261"/>
      <c r="P51" s="261"/>
      <c r="Q51" s="261"/>
    </row>
    <row r="52" spans="1:8" s="1" customFormat="1" ht="12.75">
      <c r="A52" s="1" t="s">
        <v>193</v>
      </c>
      <c r="B52" s="1" t="s">
        <v>194</v>
      </c>
      <c r="E52" s="24"/>
      <c r="F52" s="24"/>
      <c r="G52" s="24"/>
      <c r="H52" s="24"/>
    </row>
    <row r="53" spans="2:8" s="1" customFormat="1" ht="12.75">
      <c r="B53" s="1" t="s">
        <v>195</v>
      </c>
      <c r="E53" s="24"/>
      <c r="F53" s="24"/>
      <c r="G53" s="24"/>
      <c r="H53" s="24"/>
    </row>
    <row r="54" spans="1:8" s="1" customFormat="1" ht="12.75">
      <c r="A54" s="1" t="s">
        <v>196</v>
      </c>
      <c r="B54" s="1" t="s">
        <v>197</v>
      </c>
      <c r="E54" s="24"/>
      <c r="F54" s="24"/>
      <c r="G54" s="24"/>
      <c r="H54" s="24"/>
    </row>
    <row r="55" spans="2:8" s="1" customFormat="1" ht="12.75">
      <c r="B55" s="1" t="s">
        <v>198</v>
      </c>
      <c r="E55" s="24"/>
      <c r="F55" s="24"/>
      <c r="G55" s="24"/>
      <c r="H55" s="24"/>
    </row>
    <row r="56" s="1" customFormat="1" ht="12.75">
      <c r="B56" s="1" t="s">
        <v>199</v>
      </c>
    </row>
    <row r="57" spans="1:2" s="1" customFormat="1" ht="12.75">
      <c r="A57" s="1" t="s">
        <v>200</v>
      </c>
      <c r="B57" s="1" t="s">
        <v>201</v>
      </c>
    </row>
    <row r="58" s="1" customFormat="1" ht="12.75">
      <c r="B58" s="1" t="s">
        <v>202</v>
      </c>
    </row>
    <row r="59" spans="1:2" s="1" customFormat="1" ht="12.75">
      <c r="A59" s="1" t="s">
        <v>203</v>
      </c>
      <c r="B59" s="1" t="s">
        <v>204</v>
      </c>
    </row>
    <row r="60" s="1" customFormat="1" ht="12.75">
      <c r="B60" s="1" t="s">
        <v>205</v>
      </c>
    </row>
    <row r="61" spans="5:9" ht="12.75">
      <c r="E61" s="4"/>
      <c r="F61" s="4"/>
      <c r="G61" s="4"/>
      <c r="H61" s="4"/>
      <c r="I61" s="4"/>
    </row>
  </sheetData>
  <mergeCells count="43">
    <mergeCell ref="B27:F27"/>
    <mergeCell ref="H27:J27"/>
    <mergeCell ref="K27:M27"/>
    <mergeCell ref="H12:T12"/>
    <mergeCell ref="H16:T16"/>
    <mergeCell ref="N23:O23"/>
    <mergeCell ref="B24:F24"/>
    <mergeCell ref="H24:J24"/>
    <mergeCell ref="K24:M24"/>
    <mergeCell ref="H17:R17"/>
    <mergeCell ref="B48:F48"/>
    <mergeCell ref="H48:J48"/>
    <mergeCell ref="K48:M48"/>
    <mergeCell ref="B28:F28"/>
    <mergeCell ref="H28:J28"/>
    <mergeCell ref="K28:M28"/>
    <mergeCell ref="B30:F30"/>
    <mergeCell ref="H30:J30"/>
    <mergeCell ref="K30:M30"/>
    <mergeCell ref="B32:F32"/>
    <mergeCell ref="B34:F34"/>
    <mergeCell ref="H32:J32"/>
    <mergeCell ref="K32:M32"/>
    <mergeCell ref="H34:J34"/>
    <mergeCell ref="K34:M34"/>
    <mergeCell ref="B36:F36"/>
    <mergeCell ref="H36:J36"/>
    <mergeCell ref="K36:M36"/>
    <mergeCell ref="B38:F38"/>
    <mergeCell ref="B40:F40"/>
    <mergeCell ref="H38:J38"/>
    <mergeCell ref="K38:M38"/>
    <mergeCell ref="H40:J40"/>
    <mergeCell ref="K40:M40"/>
    <mergeCell ref="B46:F46"/>
    <mergeCell ref="H46:J46"/>
    <mergeCell ref="K46:M46"/>
    <mergeCell ref="B42:F42"/>
    <mergeCell ref="H42:J42"/>
    <mergeCell ref="K42:M42"/>
    <mergeCell ref="B44:F44"/>
    <mergeCell ref="H44:J44"/>
    <mergeCell ref="K44:M44"/>
  </mergeCells>
  <printOptions gridLines="1"/>
  <pageMargins left="0.27" right="0.37" top="1.25" bottom="1" header="0.75" footer="0.5"/>
  <pageSetup horizontalDpi="600" verticalDpi="600" orientation="landscape" scale="54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  <rowBreaks count="1" manualBreakCount="1">
    <brk id="34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selection activeCell="V19" sqref="V19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2.00390625" style="0" customWidth="1"/>
    <col min="7" max="7" width="13.00390625" style="0" customWidth="1"/>
    <col min="8" max="8" width="10.57421875" style="0" customWidth="1"/>
    <col min="9" max="9" width="8.8515625" style="0" customWidth="1"/>
    <col min="10" max="10" width="3.8515625" style="0" customWidth="1"/>
    <col min="11" max="16384" width="8.8515625" style="0" customWidth="1"/>
  </cols>
  <sheetData>
    <row r="1" spans="1:2" s="39" customFormat="1" ht="17.25" customHeight="1">
      <c r="A1" s="37" t="s">
        <v>19</v>
      </c>
      <c r="B1" s="38"/>
    </row>
    <row r="2" spans="1:2" s="39" customFormat="1" ht="17.25" customHeight="1">
      <c r="A2" s="37" t="s">
        <v>20</v>
      </c>
      <c r="B2" s="38"/>
    </row>
    <row r="3" spans="1:2" s="39" customFormat="1" ht="17.25" customHeight="1">
      <c r="A3" s="37" t="s">
        <v>173</v>
      </c>
      <c r="B3" s="38"/>
    </row>
    <row r="4" spans="1:2" s="39" customFormat="1" ht="17.25" customHeight="1">
      <c r="A4" s="37" t="s">
        <v>171</v>
      </c>
      <c r="B4" s="38"/>
    </row>
    <row r="5" spans="1:2" s="39" customFormat="1" ht="17.25" customHeight="1">
      <c r="A5" s="37" t="s">
        <v>172</v>
      </c>
      <c r="B5" s="38"/>
    </row>
    <row r="6" spans="1:2" s="39" customFormat="1" ht="17.25" customHeight="1">
      <c r="A6" s="37" t="s">
        <v>21</v>
      </c>
      <c r="B6" s="38"/>
    </row>
    <row r="7" s="5" customFormat="1" ht="20.25"/>
    <row r="8" spans="1:20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10" ht="12.75">
      <c r="A10" s="1" t="s">
        <v>207</v>
      </c>
    </row>
    <row r="12" spans="1:18" ht="18">
      <c r="A12" s="193" t="s">
        <v>208</v>
      </c>
      <c r="B12" s="193"/>
      <c r="C12" s="193" t="s">
        <v>209</v>
      </c>
      <c r="D12" s="193"/>
      <c r="E12" s="193" t="s">
        <v>210</v>
      </c>
      <c r="F12" s="193"/>
      <c r="G12" s="193" t="s">
        <v>211</v>
      </c>
      <c r="H12" s="193"/>
      <c r="I12" s="193" t="s">
        <v>212</v>
      </c>
      <c r="J12" s="193"/>
      <c r="K12" s="193"/>
      <c r="L12" s="193" t="s">
        <v>213</v>
      </c>
      <c r="M12" s="193" t="s">
        <v>214</v>
      </c>
      <c r="N12" s="193" t="s">
        <v>215</v>
      </c>
      <c r="P12" s="193" t="str">
        <f>L29</f>
        <v>ENGR</v>
      </c>
      <c r="Q12" s="193" t="str">
        <f>L30</f>
        <v>Designer</v>
      </c>
      <c r="R12" s="193" t="s">
        <v>216</v>
      </c>
    </row>
    <row r="13" spans="1:18" ht="12.75">
      <c r="A13" s="194" t="s">
        <v>217</v>
      </c>
      <c r="B13" s="194"/>
      <c r="C13" s="195">
        <v>39356</v>
      </c>
      <c r="D13" s="194"/>
      <c r="E13" s="195">
        <v>39873</v>
      </c>
      <c r="F13" s="194"/>
      <c r="G13" s="196">
        <f>E13-C13</f>
        <v>517</v>
      </c>
      <c r="H13" s="196"/>
      <c r="I13" s="197">
        <f>G13/7</f>
        <v>73.85714285714286</v>
      </c>
      <c r="J13" s="197"/>
      <c r="K13" s="197">
        <f>I13*40</f>
        <v>2954.2857142857147</v>
      </c>
      <c r="L13" s="197">
        <f>(K13/3)*M22</f>
        <v>590.8571428571429</v>
      </c>
      <c r="M13" s="197">
        <f>(K13/3)*M24</f>
        <v>393.904761904762</v>
      </c>
      <c r="N13" s="197">
        <f>(K13/3)*M26</f>
        <v>196.952380952381</v>
      </c>
      <c r="O13" s="197">
        <f>SUM(L13:N13)</f>
        <v>1181.7142857142858</v>
      </c>
      <c r="P13" s="197">
        <f>O13*M29</f>
        <v>590.8571428571429</v>
      </c>
      <c r="Q13" s="197">
        <f>O13*M30</f>
        <v>590.8571428571429</v>
      </c>
      <c r="R13" s="197">
        <f>SUM(P13:Q13)</f>
        <v>1181.7142857142858</v>
      </c>
    </row>
    <row r="14" spans="9:17" ht="12.75">
      <c r="I14" s="198"/>
      <c r="J14" s="198"/>
      <c r="K14" s="198"/>
      <c r="L14" s="198"/>
      <c r="M14" s="198"/>
      <c r="N14" s="198"/>
      <c r="P14" s="198"/>
      <c r="Q14" s="198"/>
    </row>
    <row r="15" spans="1:18" ht="12.75">
      <c r="A15" s="199" t="s">
        <v>218</v>
      </c>
      <c r="B15" s="199"/>
      <c r="C15" s="200">
        <v>39479</v>
      </c>
      <c r="D15" s="199"/>
      <c r="E15" s="200">
        <v>39995</v>
      </c>
      <c r="F15" s="199"/>
      <c r="G15" s="202">
        <f>E15-C15</f>
        <v>516</v>
      </c>
      <c r="H15" s="202"/>
      <c r="I15" s="203">
        <f>G15/7</f>
        <v>73.71428571428571</v>
      </c>
      <c r="J15" s="203"/>
      <c r="K15" s="203">
        <f>I15*40</f>
        <v>2948.5714285714284</v>
      </c>
      <c r="L15" s="203">
        <f>(K15/3)*M41</f>
        <v>491.4285714285714</v>
      </c>
      <c r="M15" s="203">
        <f>(K15/3)*M36</f>
        <v>294.85714285714283</v>
      </c>
      <c r="N15" s="203">
        <f>(K15/3)*M38</f>
        <v>98.28571428571428</v>
      </c>
      <c r="O15" s="203">
        <f>SUM(L15:N15)</f>
        <v>884.5714285714284</v>
      </c>
      <c r="P15" s="203">
        <f>O15*M41</f>
        <v>442.2857142857142</v>
      </c>
      <c r="Q15" s="203">
        <f>O15*M42</f>
        <v>442.2857142857142</v>
      </c>
      <c r="R15" s="203">
        <f>SUM(P15:Q15)</f>
        <v>884.5714285714284</v>
      </c>
    </row>
    <row r="16" spans="9:22" ht="13.5" thickBot="1">
      <c r="I16" s="198"/>
      <c r="J16" s="198"/>
      <c r="K16" s="198"/>
      <c r="L16" s="198"/>
      <c r="M16" s="198"/>
      <c r="N16" s="198"/>
      <c r="P16" s="198"/>
      <c r="Q16" s="198"/>
      <c r="V16" s="24" t="s">
        <v>219</v>
      </c>
    </row>
    <row r="17" spans="1:22" ht="12.75">
      <c r="A17" s="204" t="s">
        <v>220</v>
      </c>
      <c r="B17" s="204"/>
      <c r="C17" s="205">
        <v>39539</v>
      </c>
      <c r="D17" s="204"/>
      <c r="E17" s="205">
        <v>40057</v>
      </c>
      <c r="F17" s="204"/>
      <c r="G17" s="206">
        <f>E17-C17</f>
        <v>518</v>
      </c>
      <c r="H17" s="206"/>
      <c r="I17" s="207">
        <f>G17/7</f>
        <v>74</v>
      </c>
      <c r="J17" s="207"/>
      <c r="K17" s="207">
        <f>I17*40</f>
        <v>2960</v>
      </c>
      <c r="L17" s="207">
        <f>(K17/3)*M46</f>
        <v>493.3333333333333</v>
      </c>
      <c r="M17" s="207">
        <f>(K17/3)*M48</f>
        <v>296</v>
      </c>
      <c r="N17" s="207">
        <f>(K17/3)*M50</f>
        <v>98.66666666666667</v>
      </c>
      <c r="O17" s="207">
        <f>SUM(L17:N17)</f>
        <v>887.9999999999999</v>
      </c>
      <c r="P17" s="207">
        <f>O17*M53</f>
        <v>443.99999999999994</v>
      </c>
      <c r="Q17" s="207">
        <f>O17*M54</f>
        <v>443.99999999999994</v>
      </c>
      <c r="R17" s="207">
        <f>SUM(P17:Q17)</f>
        <v>887.9999999999999</v>
      </c>
      <c r="T17" s="208" t="s">
        <v>221</v>
      </c>
      <c r="U17" s="209"/>
      <c r="V17" s="210">
        <f>R13+R15+R17</f>
        <v>2954.285714285714</v>
      </c>
    </row>
    <row r="18" spans="9:22" ht="12.75">
      <c r="I18" s="198"/>
      <c r="J18" s="198"/>
      <c r="K18" s="198"/>
      <c r="L18" s="198"/>
      <c r="M18" s="198"/>
      <c r="N18" s="198"/>
      <c r="P18" s="198"/>
      <c r="Q18" s="198"/>
      <c r="T18" s="31"/>
      <c r="U18" s="211"/>
      <c r="V18" s="212"/>
    </row>
    <row r="19" spans="1:22" ht="13.5" thickBot="1">
      <c r="A19" s="213" t="s">
        <v>222</v>
      </c>
      <c r="B19" s="213"/>
      <c r="C19" s="214">
        <v>39965</v>
      </c>
      <c r="D19" s="213"/>
      <c r="E19" s="214">
        <v>40452</v>
      </c>
      <c r="F19" s="213"/>
      <c r="G19" s="215">
        <f>E19-C19</f>
        <v>487</v>
      </c>
      <c r="H19" s="215"/>
      <c r="I19" s="216">
        <f>G19/7</f>
        <v>69.57142857142857</v>
      </c>
      <c r="J19" s="216"/>
      <c r="K19" s="216">
        <f>I19*40</f>
        <v>2782.8571428571427</v>
      </c>
      <c r="L19" s="216">
        <f>(K19/3)*M58</f>
        <v>742.0952380952381</v>
      </c>
      <c r="M19" s="216">
        <f>(K19/3)*M60</f>
        <v>556.5714285714286</v>
      </c>
      <c r="N19" s="216">
        <f>(K19/3)*M62</f>
        <v>371.04761904761904</v>
      </c>
      <c r="O19" s="216">
        <f>SUM(L19:N19)</f>
        <v>1669.7142857142856</v>
      </c>
      <c r="P19" s="216">
        <f>O19*M65</f>
        <v>1669.7142857142856</v>
      </c>
      <c r="Q19" s="216">
        <f>O19*M66</f>
        <v>834.8571428571428</v>
      </c>
      <c r="R19" s="216">
        <f>SUM(P19:Q19)</f>
        <v>2504.5714285714284</v>
      </c>
      <c r="T19" s="35" t="s">
        <v>223</v>
      </c>
      <c r="U19" s="217"/>
      <c r="V19" s="218">
        <f>R19</f>
        <v>2504.5714285714284</v>
      </c>
    </row>
    <row r="20" spans="16:17" ht="13.5" thickBot="1">
      <c r="P20" s="198"/>
      <c r="Q20" s="198"/>
    </row>
    <row r="21" spans="12:19" ht="12.75">
      <c r="L21" s="219" t="s">
        <v>224</v>
      </c>
      <c r="M21" s="194"/>
      <c r="N21" s="220" t="s">
        <v>225</v>
      </c>
      <c r="O21" s="194"/>
      <c r="P21" s="221"/>
      <c r="Q21" s="222" t="s">
        <v>226</v>
      </c>
      <c r="R21" s="223"/>
      <c r="S21" s="224"/>
    </row>
    <row r="22" spans="7:19" ht="12.75">
      <c r="G22" s="198">
        <f>E17-C13</f>
        <v>701</v>
      </c>
      <c r="I22" s="198">
        <f>G22/7</f>
        <v>100.14285714285714</v>
      </c>
      <c r="K22" s="198">
        <f>I22*40</f>
        <v>4005.7142857142853</v>
      </c>
      <c r="L22" s="194" t="str">
        <f>L12</f>
        <v>1st period </v>
      </c>
      <c r="M22" s="225">
        <v>0.6</v>
      </c>
      <c r="N22" s="194" t="s">
        <v>227</v>
      </c>
      <c r="O22" s="194"/>
      <c r="P22" s="31" t="s">
        <v>228</v>
      </c>
      <c r="Q22" s="211" t="s">
        <v>23</v>
      </c>
      <c r="R22" s="8"/>
      <c r="S22" s="33"/>
    </row>
    <row r="23" spans="12:19" ht="12.75">
      <c r="L23" s="194"/>
      <c r="M23" s="225"/>
      <c r="N23" s="194"/>
      <c r="O23" s="194"/>
      <c r="P23" s="226">
        <f>1500*3</f>
        <v>4500</v>
      </c>
      <c r="Q23" s="227"/>
      <c r="R23" s="8" t="s">
        <v>229</v>
      </c>
      <c r="S23" s="33"/>
    </row>
    <row r="24" spans="12:19" ht="12.75">
      <c r="L24" s="194" t="str">
        <f>M12</f>
        <v>2nd period</v>
      </c>
      <c r="M24" s="225">
        <v>0.4</v>
      </c>
      <c r="N24" s="194" t="s">
        <v>230</v>
      </c>
      <c r="O24" s="194"/>
      <c r="P24" s="226">
        <f>1500*6</f>
        <v>9000</v>
      </c>
      <c r="Q24" s="227"/>
      <c r="R24" s="8" t="s">
        <v>231</v>
      </c>
      <c r="S24" s="33"/>
    </row>
    <row r="25" spans="12:19" ht="12.75">
      <c r="L25" s="194"/>
      <c r="M25" s="225"/>
      <c r="N25" s="194"/>
      <c r="O25" s="194"/>
      <c r="P25" s="226">
        <f>1500*3</f>
        <v>4500</v>
      </c>
      <c r="Q25" s="227">
        <f>1500*1</f>
        <v>1500</v>
      </c>
      <c r="R25" s="8" t="s">
        <v>232</v>
      </c>
      <c r="S25" s="33"/>
    </row>
    <row r="26" spans="12:19" ht="12.75">
      <c r="L26" s="194" t="str">
        <f>N12</f>
        <v>3thd period</v>
      </c>
      <c r="M26" s="225">
        <v>0.2</v>
      </c>
      <c r="N26" s="194" t="s">
        <v>233</v>
      </c>
      <c r="O26" s="194"/>
      <c r="P26" s="226"/>
      <c r="Q26" s="227">
        <f>1500*4</f>
        <v>6000</v>
      </c>
      <c r="R26" s="8" t="s">
        <v>234</v>
      </c>
      <c r="S26" s="33"/>
    </row>
    <row r="27" spans="12:19" ht="13.5" thickBot="1">
      <c r="L27" s="194"/>
      <c r="M27" s="194"/>
      <c r="N27" s="194"/>
      <c r="O27" s="194"/>
      <c r="P27" s="228"/>
      <c r="Q27" s="229">
        <f>1500*3</f>
        <v>4500</v>
      </c>
      <c r="R27" s="7" t="s">
        <v>235</v>
      </c>
      <c r="S27" s="230"/>
    </row>
    <row r="28" spans="12:15" ht="12.75">
      <c r="L28" s="194"/>
      <c r="M28" s="194"/>
      <c r="N28" s="194"/>
      <c r="O28" s="194"/>
    </row>
    <row r="29" spans="12:15" ht="12.75">
      <c r="L29" s="194" t="s">
        <v>236</v>
      </c>
      <c r="M29" s="225">
        <v>0.5</v>
      </c>
      <c r="N29" s="194" t="s">
        <v>237</v>
      </c>
      <c r="O29" s="194"/>
    </row>
    <row r="30" spans="12:15" ht="12.75">
      <c r="L30" s="194" t="s">
        <v>238</v>
      </c>
      <c r="M30" s="225">
        <v>0.5</v>
      </c>
      <c r="N30" s="194" t="s">
        <v>237</v>
      </c>
      <c r="O30" s="194"/>
    </row>
    <row r="33" spans="12:15" ht="12.75">
      <c r="L33" s="231" t="s">
        <v>239</v>
      </c>
      <c r="M33" s="199"/>
      <c r="N33" s="232" t="s">
        <v>225</v>
      </c>
      <c r="O33" s="199"/>
    </row>
    <row r="34" spans="12:15" ht="12.75">
      <c r="L34" s="199">
        <f>$L$11</f>
        <v>0</v>
      </c>
      <c r="M34" s="233">
        <v>0.5</v>
      </c>
      <c r="N34" s="199" t="s">
        <v>240</v>
      </c>
      <c r="O34" s="199"/>
    </row>
    <row r="35" spans="12:15" ht="12.75">
      <c r="L35" s="199"/>
      <c r="M35" s="233"/>
      <c r="N35" s="199"/>
      <c r="O35" s="199"/>
    </row>
    <row r="36" spans="12:15" ht="12.75">
      <c r="L36" s="199">
        <f>$L$13</f>
        <v>590.8571428571429</v>
      </c>
      <c r="M36" s="233">
        <v>0.3</v>
      </c>
      <c r="N36" s="199" t="s">
        <v>241</v>
      </c>
      <c r="O36" s="199"/>
    </row>
    <row r="37" spans="12:15" ht="12.75">
      <c r="L37" s="199"/>
      <c r="M37" s="233"/>
      <c r="N37" s="199"/>
      <c r="O37" s="199"/>
    </row>
    <row r="38" spans="12:15" ht="12.75">
      <c r="L38" s="199">
        <f>$L$15</f>
        <v>491.4285714285714</v>
      </c>
      <c r="M38" s="233">
        <v>0.1</v>
      </c>
      <c r="N38" s="199" t="s">
        <v>242</v>
      </c>
      <c r="O38" s="199"/>
    </row>
    <row r="39" spans="12:15" ht="12.75">
      <c r="L39" s="199"/>
      <c r="M39" s="199"/>
      <c r="N39" s="199"/>
      <c r="O39" s="199"/>
    </row>
    <row r="40" spans="12:15" ht="12.75">
      <c r="L40" s="199"/>
      <c r="M40" s="199"/>
      <c r="N40" s="199"/>
      <c r="O40" s="199"/>
    </row>
    <row r="41" spans="12:15" ht="12.75">
      <c r="L41" s="199" t="s">
        <v>236</v>
      </c>
      <c r="M41" s="233">
        <v>0.5</v>
      </c>
      <c r="N41" s="199" t="s">
        <v>237</v>
      </c>
      <c r="O41" s="199"/>
    </row>
    <row r="42" spans="12:15" ht="12.75">
      <c r="L42" s="199" t="s">
        <v>238</v>
      </c>
      <c r="M42" s="233">
        <v>0.5</v>
      </c>
      <c r="N42" s="199" t="s">
        <v>237</v>
      </c>
      <c r="O42" s="199"/>
    </row>
    <row r="45" spans="12:15" ht="12.75">
      <c r="L45" s="234" t="s">
        <v>243</v>
      </c>
      <c r="M45" s="204"/>
      <c r="N45" s="235" t="s">
        <v>225</v>
      </c>
      <c r="O45" s="204"/>
    </row>
    <row r="46" spans="12:15" ht="12.75">
      <c r="L46" s="204">
        <f>$L$11</f>
        <v>0</v>
      </c>
      <c r="M46" s="236">
        <v>0.5</v>
      </c>
      <c r="N46" s="204" t="s">
        <v>240</v>
      </c>
      <c r="O46" s="204"/>
    </row>
    <row r="47" spans="12:15" ht="12.75">
      <c r="L47" s="204"/>
      <c r="M47" s="236"/>
      <c r="N47" s="204"/>
      <c r="O47" s="204"/>
    </row>
    <row r="48" spans="12:15" ht="12.75">
      <c r="L48" s="204">
        <f>$L$13</f>
        <v>590.8571428571429</v>
      </c>
      <c r="M48" s="236">
        <v>0.3</v>
      </c>
      <c r="N48" s="204" t="s">
        <v>241</v>
      </c>
      <c r="O48" s="204"/>
    </row>
    <row r="49" spans="12:15" ht="12.75">
      <c r="L49" s="204"/>
      <c r="M49" s="236"/>
      <c r="N49" s="204"/>
      <c r="O49" s="204"/>
    </row>
    <row r="50" spans="12:15" ht="12.75">
      <c r="L50" s="204">
        <f>$L$15</f>
        <v>491.4285714285714</v>
      </c>
      <c r="M50" s="236">
        <v>0.1</v>
      </c>
      <c r="N50" s="204" t="s">
        <v>242</v>
      </c>
      <c r="O50" s="204"/>
    </row>
    <row r="51" spans="12:15" ht="12.75">
      <c r="L51" s="204"/>
      <c r="M51" s="204"/>
      <c r="N51" s="204"/>
      <c r="O51" s="204"/>
    </row>
    <row r="52" spans="12:15" ht="12.75">
      <c r="L52" s="204"/>
      <c r="M52" s="204"/>
      <c r="N52" s="204"/>
      <c r="O52" s="204"/>
    </row>
    <row r="53" spans="12:15" ht="12.75">
      <c r="L53" s="204" t="s">
        <v>236</v>
      </c>
      <c r="M53" s="236">
        <v>0.5</v>
      </c>
      <c r="N53" s="204" t="s">
        <v>237</v>
      </c>
      <c r="O53" s="204"/>
    </row>
    <row r="54" spans="12:15" ht="12.75">
      <c r="L54" s="204" t="s">
        <v>238</v>
      </c>
      <c r="M54" s="236">
        <v>0.5</v>
      </c>
      <c r="N54" s="204" t="s">
        <v>237</v>
      </c>
      <c r="O54" s="204"/>
    </row>
    <row r="57" spans="12:15" ht="12.75">
      <c r="L57" s="237" t="s">
        <v>244</v>
      </c>
      <c r="M57" s="213"/>
      <c r="N57" s="238" t="s">
        <v>225</v>
      </c>
      <c r="O57" s="213"/>
    </row>
    <row r="58" spans="12:15" ht="12.75">
      <c r="L58" s="213">
        <f>$L$11</f>
        <v>0</v>
      </c>
      <c r="M58" s="239">
        <v>0.8</v>
      </c>
      <c r="N58" s="213" t="s">
        <v>245</v>
      </c>
      <c r="O58" s="213"/>
    </row>
    <row r="59" spans="12:15" ht="12.75">
      <c r="L59" s="213"/>
      <c r="M59" s="239"/>
      <c r="N59" s="213"/>
      <c r="O59" s="213"/>
    </row>
    <row r="60" spans="12:15" ht="12.75">
      <c r="L60" s="213">
        <f>$L$13</f>
        <v>590.8571428571429</v>
      </c>
      <c r="M60" s="239">
        <v>0.6</v>
      </c>
      <c r="N60" s="213" t="s">
        <v>227</v>
      </c>
      <c r="O60" s="213"/>
    </row>
    <row r="61" spans="12:15" ht="12.75">
      <c r="L61" s="213"/>
      <c r="M61" s="239"/>
      <c r="N61" s="213"/>
      <c r="O61" s="213"/>
    </row>
    <row r="62" spans="12:15" ht="12.75">
      <c r="L62" s="213">
        <f>$L$15</f>
        <v>491.4285714285714</v>
      </c>
      <c r="M62" s="239">
        <v>0.4</v>
      </c>
      <c r="N62" s="213" t="s">
        <v>230</v>
      </c>
      <c r="O62" s="213"/>
    </row>
    <row r="63" spans="12:15" ht="12.75">
      <c r="L63" s="213"/>
      <c r="M63" s="213"/>
      <c r="N63" s="213"/>
      <c r="O63" s="213"/>
    </row>
    <row r="64" spans="12:15" ht="12.75">
      <c r="L64" s="213"/>
      <c r="M64" s="213"/>
      <c r="N64" s="213"/>
      <c r="O64" s="213"/>
    </row>
    <row r="65" spans="12:15" ht="12.75">
      <c r="L65" s="213" t="s">
        <v>236</v>
      </c>
      <c r="M65" s="239">
        <v>1</v>
      </c>
      <c r="N65" s="213" t="s">
        <v>237</v>
      </c>
      <c r="O65" s="213"/>
    </row>
    <row r="66" spans="12:15" ht="12.75">
      <c r="L66" s="213" t="s">
        <v>238</v>
      </c>
      <c r="M66" s="239">
        <v>0.5</v>
      </c>
      <c r="N66" s="213" t="s">
        <v>237</v>
      </c>
      <c r="O66" s="213"/>
    </row>
  </sheetData>
  <printOptions gridLines="1"/>
  <pageMargins left="0.27" right="0.37" top="1.25" bottom="1" header="0.75" footer="0.5"/>
  <pageSetup fitToHeight="1" fitToWidth="1" horizontalDpi="600" verticalDpi="600" orientation="landscape" scale="63" r:id="rId2"/>
  <headerFooter alignWithMargins="0">
    <oddHeader>&amp;C&amp;"Arial,Bold"&amp;14NCSX June 2007 ETC 
TABLE IV - Uncertainty of Estimate and Residual Risk Assessment</oddHeader>
    <oddFooter>&amp;L&amp;F&amp;C&amp;A&amp;R&amp;D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2007-06-19T18:47:02Z</cp:lastPrinted>
  <dcterms:created xsi:type="dcterms:W3CDTF">2001-10-24T18:11:20Z</dcterms:created>
  <dcterms:modified xsi:type="dcterms:W3CDTF">2007-06-19T18:47:27Z</dcterms:modified>
  <cp:category/>
  <cp:version/>
  <cp:contentType/>
  <cp:contentStatus/>
</cp:coreProperties>
</file>