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2855" firstSheet="1" activeTab="5"/>
  </bookViews>
  <sheets>
    <sheet name="Tab 0 Approval Form" sheetId="1" r:id="rId1"/>
    <sheet name="Table I - Dsn Labor" sheetId="2" r:id="rId2"/>
    <sheet name="Table II - M&amp;S" sheetId="3" r:id="rId3"/>
    <sheet name="Table III Fab &amp; Assy" sheetId="4" r:id="rId4"/>
    <sheet name="Table IV - Conting &amp; Risk " sheetId="5" r:id="rId5"/>
    <sheet name="Table V - Basis of Estimate" sheetId="6" r:id="rId6"/>
  </sheets>
  <definedNames>
    <definedName name="_xlnm.Print_Area" localSheetId="0">'Tab 0 Approval Form'!$A$1:$B$35</definedName>
    <definedName name="_xlnm.Print_Area" localSheetId="1">'Table I - Dsn Labor'!$A$10:$AA$22</definedName>
    <definedName name="_xlnm.Print_Area" localSheetId="3">'Table III Fab &amp; Assy'!$A$17:$J$172</definedName>
    <definedName name="_xlnm.Print_Area" localSheetId="5">'Table V - Basis of Estimate'!$B$10:$BN$150</definedName>
    <definedName name="_xlnm.Print_Titles" localSheetId="1">'Table I - Dsn Labor'!$1:$9</definedName>
    <definedName name="_xlnm.Print_Titles" localSheetId="3">'Table III Fab &amp; Assy'!$1:$16</definedName>
    <definedName name="_xlnm.Print_Titles" localSheetId="5">'Table V - Basis of Estimate'!$1:$9</definedName>
  </definedNames>
  <calcPr fullCalcOnLoad="1"/>
</workbook>
</file>

<file path=xl/sharedStrings.xml><?xml version="1.0" encoding="utf-8"?>
<sst xmlns="http://schemas.openxmlformats.org/spreadsheetml/2006/main" count="650" uniqueCount="297">
  <si>
    <t>EAEM</t>
  </si>
  <si>
    <t xml:space="preserve"> </t>
  </si>
  <si>
    <t>Description:</t>
  </si>
  <si>
    <t>EMTB</t>
  </si>
  <si>
    <t>EMEM</t>
  </si>
  <si>
    <t>Basis of Estimate</t>
  </si>
  <si>
    <t>ECEM</t>
  </si>
  <si>
    <t>EEEM</t>
  </si>
  <si>
    <t>EMSM</t>
  </si>
  <si>
    <t>Uncertainty of the Estimate</t>
  </si>
  <si>
    <t>Design Maturity</t>
  </si>
  <si>
    <t>High</t>
  </si>
  <si>
    <t>Medium</t>
  </si>
  <si>
    <t>Low</t>
  </si>
  <si>
    <t>FY07$K</t>
  </si>
  <si>
    <t>HOURS</t>
  </si>
  <si>
    <t>Task ID</t>
  </si>
  <si>
    <t>Comments</t>
  </si>
  <si>
    <t>41MS</t>
  </si>
  <si>
    <t>48MS</t>
  </si>
  <si>
    <t>37STK</t>
  </si>
  <si>
    <t>35TRVL</t>
  </si>
  <si>
    <t>31OT</t>
  </si>
  <si>
    <t>EMSB</t>
  </si>
  <si>
    <t>EASB</t>
  </si>
  <si>
    <t>EESM</t>
  </si>
  <si>
    <t>EESB</t>
  </si>
  <si>
    <t>EETB</t>
  </si>
  <si>
    <t>ECSB</t>
  </si>
  <si>
    <t>ECTB</t>
  </si>
  <si>
    <t>RM2</t>
  </si>
  <si>
    <t>RM3</t>
  </si>
  <si>
    <t>Title I and II Engineering for PF Coils and Title III Support of Fabrication Effort.</t>
  </si>
  <si>
    <t>ORNL EM</t>
  </si>
  <si>
    <t>ORNL DSN</t>
  </si>
  <si>
    <t>Conditions and Basis for Estimate</t>
  </si>
  <si>
    <t>2) Estimates are based on actual in-field times as well as consultation with metrology personnel and technicians</t>
  </si>
  <si>
    <t>TASK DESCRIPTION</t>
  </si>
  <si>
    <t>Chrz.</t>
  </si>
  <si>
    <t>Raft.</t>
  </si>
  <si>
    <t>Meighan</t>
  </si>
  <si>
    <t>Languish</t>
  </si>
  <si>
    <t>hours</t>
  </si>
  <si>
    <t>Engineering and Oversight</t>
  </si>
  <si>
    <t>9450-1***-1451</t>
  </si>
  <si>
    <t>120 hr/month</t>
  </si>
  <si>
    <t>70 hr/month</t>
  </si>
  <si>
    <t>Casting Preparation</t>
  </si>
  <si>
    <t>Total</t>
  </si>
  <si>
    <t>No. of</t>
  </si>
  <si>
    <t>Coil Tech</t>
  </si>
  <si>
    <t>Tech Shop</t>
  </si>
  <si>
    <t>Job Number</t>
  </si>
  <si>
    <t>Shifts</t>
  </si>
  <si>
    <t xml:space="preserve">Coil tech </t>
  </si>
  <si>
    <t>[hours per</t>
  </si>
  <si>
    <t>Support</t>
  </si>
  <si>
    <t>coils</t>
  </si>
  <si>
    <t>Manhrs</t>
  </si>
  <si>
    <t>COILS</t>
  </si>
  <si>
    <t>per shift</t>
  </si>
  <si>
    <t>shift]</t>
  </si>
  <si>
    <t>per coil</t>
  </si>
  <si>
    <t>[hours]</t>
  </si>
  <si>
    <t>RESA Building Activities</t>
  </si>
  <si>
    <t>Unload &amp; unbox winding form</t>
  </si>
  <si>
    <t>9450-1***-1459</t>
  </si>
  <si>
    <t>B5 &amp; B6; A5 &amp; A6; C6</t>
  </si>
  <si>
    <t>Station 1a/4 Activities</t>
  </si>
  <si>
    <t xml:space="preserve">Position &amp; mount WF to support ring   </t>
  </si>
  <si>
    <t>B4 thru B6; A5 thru A6; C6</t>
  </si>
  <si>
    <t>Install coil in station 4 turning fixture</t>
  </si>
  <si>
    <t>Install weights and balance casting and ring assembly</t>
  </si>
  <si>
    <t>Weld monuments, stud adapters &amp; lead nuts</t>
  </si>
  <si>
    <t>B3 thru B6; A5 thru A6; C6</t>
  </si>
  <si>
    <t>Measure casting wings using metrology equipment</t>
  </si>
  <si>
    <t>B5 thru B6; A5 thru A6; C6</t>
  </si>
  <si>
    <t>Install studs for winding clamps</t>
  </si>
  <si>
    <t>Electrical test poloidal break</t>
  </si>
  <si>
    <t>Install Kapton edging and mold release winding surface</t>
  </si>
  <si>
    <t xml:space="preserve">B4 thru B6; A5 thru A6; C6 </t>
  </si>
  <si>
    <t>Install inner cladding plates and cooling Tubes</t>
  </si>
  <si>
    <t>TOTALS</t>
  </si>
  <si>
    <t>Coil Winding Station 2 and 3</t>
  </si>
  <si>
    <t>Revised</t>
  </si>
  <si>
    <t>Prep for Winding</t>
  </si>
  <si>
    <t>Prepare coil for transfer</t>
  </si>
  <si>
    <t>Install winding form in turning fixture</t>
  </si>
  <si>
    <t>Install upper Tee for coil clamps</t>
  </si>
  <si>
    <t>Install/set winding clamps side bars A &amp; B</t>
  </si>
  <si>
    <t>Re-install G-11 lead blocks- sides  A &amp; B</t>
  </si>
  <si>
    <t>B3 thru B6; A4 thru A6; C6</t>
  </si>
  <si>
    <t>Position inner GW insulation onto winding form (sides A &amp; B)</t>
  </si>
  <si>
    <t xml:space="preserve">Position lacing strips sides A &amp; B </t>
  </si>
  <si>
    <t xml:space="preserve">Wind Side "A" </t>
  </si>
  <si>
    <t>Braze &amp; secure 1st. coil lead set [inc. brazing]</t>
  </si>
  <si>
    <t xml:space="preserve">Position leads &amp; Wind side A </t>
  </si>
  <si>
    <t>Reposition coil from side A to side B</t>
  </si>
  <si>
    <t>Wind Side "B"</t>
  </si>
  <si>
    <t xml:space="preserve">Position leads &amp; Wind side B </t>
  </si>
  <si>
    <t>Final coil winding activities</t>
  </si>
  <si>
    <t xml:space="preserve"> Measure, reposition &amp; re-measure coil bundle [sides A &amp; B] </t>
  </si>
  <si>
    <t xml:space="preserve">Secure Lacing </t>
  </si>
  <si>
    <t>Complete groundwrap installation</t>
  </si>
  <si>
    <t>Unanticipated Delays/Rework Activities</t>
  </si>
  <si>
    <t>Tasks TBD</t>
  </si>
  <si>
    <t>Final Coil prep &amp; Mold Application [Stations 2 &amp; 3]</t>
  </si>
  <si>
    <t>remaining</t>
  </si>
  <si>
    <t>Final Coil Prep</t>
  </si>
  <si>
    <t>Coils A4-A6; B3-B6 and C6</t>
  </si>
  <si>
    <t>Install chill plates &amp; Tubing</t>
  </si>
  <si>
    <t>Cut, braze, silverplate and position 2nd. coil lead set [side A]</t>
  </si>
  <si>
    <t>Cut, braze, silverplate and position 2nd. Coil lead set [side B]</t>
  </si>
  <si>
    <t>Soft solder and clean all lead joints</t>
  </si>
  <si>
    <t>Install outer co-wound Diagnostic loops</t>
  </si>
  <si>
    <t>Measure position of co-wound diagnostic loops</t>
  </si>
  <si>
    <t>Perform pre-VPI elect. &amp; pressure tests</t>
  </si>
  <si>
    <t>Pressure test cryo lines</t>
  </si>
  <si>
    <t>Perform preliminary [pre-vpi] electrical tests</t>
  </si>
  <si>
    <t>Install bag mold around modular coil</t>
  </si>
  <si>
    <t xml:space="preserve">Install G-11 final clamp pads &amp; sprue bases </t>
  </si>
  <si>
    <t>Finalize and secure G-11 lead box</t>
  </si>
  <si>
    <t>Install glass roving and sheet over chill plates</t>
  </si>
  <si>
    <t>Install silicone bag &amp; sprues</t>
  </si>
  <si>
    <t>Vacuum pumpdown/ RTV overcoat &amp; leak repair</t>
  </si>
  <si>
    <t>Coils A4-A6; B2-B6 and C6</t>
  </si>
  <si>
    <t>Install epoxy shell</t>
  </si>
  <si>
    <t>VPI Activities (Station 5)</t>
  </si>
  <si>
    <t xml:space="preserve"> Shifts</t>
  </si>
  <si>
    <t>Final VPI Prep</t>
  </si>
  <si>
    <t>Transfer modular coil to Autoclave</t>
  </si>
  <si>
    <t>Vacuum pumpdown &amp; preheat mold and autoclave</t>
  </si>
  <si>
    <t>VPI modular coil</t>
  </si>
  <si>
    <t>Epoxy mix and  fill coil</t>
  </si>
  <si>
    <t>Temperature rampup and Cure</t>
  </si>
  <si>
    <t>Temperature rampup and Post cure</t>
  </si>
  <si>
    <t>Coils A4-A6; B1-B6 and C6</t>
  </si>
  <si>
    <t>Temperature rampdown</t>
  </si>
  <si>
    <t>Cleanup &amp; ready autoclave for coil removal</t>
  </si>
  <si>
    <t>Rebuild manifolds and prep autoclave for next VPI</t>
  </si>
  <si>
    <t>Post VPI Activities (Station 1)</t>
  </si>
  <si>
    <t>Transfer modular coil from Autoclave to Station #1</t>
  </si>
  <si>
    <t>Remove studs, structural shell &amp; sprues</t>
  </si>
  <si>
    <t>Coils A3-A6; B1-B6 and C6</t>
  </si>
  <si>
    <t>Install final coil clamps</t>
  </si>
  <si>
    <t>Perform (room temperature) electrical &amp; Pressure Tests</t>
  </si>
  <si>
    <t>Remove coil from ring assembly</t>
  </si>
  <si>
    <t>Punch List Items</t>
  </si>
  <si>
    <t>Mount diagnostic boxes</t>
  </si>
  <si>
    <t>All coils</t>
  </si>
  <si>
    <t>Route and secure diagnostic wires to box</t>
  </si>
  <si>
    <t>Coils A1; C1 thru C5</t>
  </si>
  <si>
    <t>Finalize cooling tubes</t>
  </si>
  <si>
    <t>Install Rogowski coils</t>
  </si>
  <si>
    <t>Coils A3 and A4</t>
  </si>
  <si>
    <t>[134 strain gauges/ 600 TC]</t>
  </si>
  <si>
    <t>Measure final coil clamp surfaces</t>
  </si>
  <si>
    <t>Install Thermal Insulation over coil</t>
  </si>
  <si>
    <t>Replace co-wound loop on C4</t>
  </si>
  <si>
    <t>Coil C4</t>
  </si>
  <si>
    <t>Measure as built coils as required</t>
  </si>
  <si>
    <t>Ground Poloidal Break Hardware</t>
  </si>
  <si>
    <t>Ground lead jumper studs</t>
  </si>
  <si>
    <t>Grind flange pockets for hardware</t>
  </si>
  <si>
    <t>Grind winding form wings/clearances</t>
  </si>
  <si>
    <t>TOTAL</t>
  </si>
  <si>
    <t>M&amp;S</t>
  </si>
  <si>
    <t>MATERIAL &amp; SUPPLIES</t>
  </si>
  <si>
    <t>Tech</t>
  </si>
  <si>
    <t>w/o G&amp;A</t>
  </si>
  <si>
    <t>Hours</t>
  </si>
  <si>
    <t>Coil Supplies</t>
  </si>
  <si>
    <t>9450-1***-1408</t>
  </si>
  <si>
    <t>VPI Supplies</t>
  </si>
  <si>
    <t xml:space="preserve">Tech Shop Support- </t>
  </si>
  <si>
    <t>WBS Title:  Windings and Assembly</t>
  </si>
  <si>
    <t>Job Manager: Jim Chrzanowski</t>
  </si>
  <si>
    <t>No Design Work Associated with This Job</t>
  </si>
  <si>
    <t>WBS Number: 142</t>
  </si>
  <si>
    <t>Fabrication and Assembly</t>
  </si>
  <si>
    <t>Materials and Supplies</t>
  </si>
  <si>
    <t>All M&amp;S included in Table III</t>
  </si>
  <si>
    <t>X</t>
  </si>
  <si>
    <t>Design Complexity</t>
  </si>
  <si>
    <t>Comments/Other Considerations</t>
  </si>
  <si>
    <t>NCSX Work Approval Form (WAF)</t>
  </si>
  <si>
    <t>Schedule:</t>
  </si>
  <si>
    <t>Approvals:</t>
  </si>
  <si>
    <t>____________________________________                     ___________________</t>
  </si>
  <si>
    <t>coil]</t>
  </si>
  <si>
    <r>
      <t xml:space="preserve">Inspect casting </t>
    </r>
    <r>
      <rPr>
        <sz val="10"/>
        <rFont val="Arial"/>
        <family val="2"/>
      </rPr>
      <t>[surfaces, magnetic permeability]</t>
    </r>
  </si>
  <si>
    <t>Winding form modifications [grinding, welding, deburring, etc.]</t>
  </si>
  <si>
    <r>
      <t xml:space="preserve">Clean casting </t>
    </r>
    <r>
      <rPr>
        <sz val="10"/>
        <color indexed="8"/>
        <rFont val="Arial"/>
        <family val="2"/>
      </rPr>
      <t>[Inspect and clean all holes]</t>
    </r>
  </si>
  <si>
    <r>
      <t xml:space="preserve">Fitup Lead blocks and terminals </t>
    </r>
    <r>
      <rPr>
        <sz val="10"/>
        <color indexed="8"/>
        <rFont val="Arial"/>
        <family val="2"/>
      </rPr>
      <t>[Remove lead blocks]</t>
    </r>
  </si>
  <si>
    <r>
      <t xml:space="preserve">Cladding final clean &amp; Kapton  </t>
    </r>
    <r>
      <rPr>
        <sz val="10"/>
        <rFont val="Arial"/>
        <family val="2"/>
      </rPr>
      <t>[Parallel activity]</t>
    </r>
  </si>
  <si>
    <t>TOTALS hours</t>
  </si>
  <si>
    <r>
      <t xml:space="preserve">Prep groundwrap insulation </t>
    </r>
    <r>
      <rPr>
        <sz val="10"/>
        <rFont val="Arial"/>
        <family val="2"/>
      </rPr>
      <t>[Parallel activity]</t>
    </r>
  </si>
  <si>
    <r>
      <t xml:space="preserve">Clean chill plates </t>
    </r>
    <r>
      <rPr>
        <sz val="10"/>
        <rFont val="Arial"/>
        <family val="2"/>
      </rPr>
      <t>[Parallel activity]</t>
    </r>
  </si>
  <si>
    <r>
      <t xml:space="preserve">Prep sprue sub-assemblies </t>
    </r>
    <r>
      <rPr>
        <sz val="10"/>
        <rFont val="Arial"/>
        <family val="2"/>
      </rPr>
      <t>[Parallel activity]</t>
    </r>
  </si>
  <si>
    <r>
      <t xml:space="preserve">Prep lead sprue sub-assemblies </t>
    </r>
    <r>
      <rPr>
        <sz val="10"/>
        <rFont val="Arial"/>
        <family val="2"/>
      </rPr>
      <t>[Parallel activity]</t>
    </r>
  </si>
  <si>
    <t>Prepare MC for transfer</t>
  </si>
  <si>
    <r>
      <t>Prepare MC for VPI</t>
    </r>
    <r>
      <rPr>
        <sz val="10"/>
        <rFont val="Arial"/>
        <family val="2"/>
      </rPr>
      <t xml:space="preserve"> [Connect fill lines &amp; TC; leak check]</t>
    </r>
  </si>
  <si>
    <r>
      <t xml:space="preserve">Install final  clamps </t>
    </r>
    <r>
      <rPr>
        <sz val="10"/>
        <rFont val="Arial"/>
        <family val="2"/>
      </rPr>
      <t>[coils previously finished]</t>
    </r>
  </si>
  <si>
    <r>
      <t xml:space="preserve">Test thermocouples &amp; strain gages </t>
    </r>
    <r>
      <rPr>
        <sz val="10"/>
        <rFont val="Arial"/>
        <family val="2"/>
      </rPr>
      <t>[15 min/unit]</t>
    </r>
  </si>
  <si>
    <r>
      <t xml:space="preserve">Install strain gauges and thermocouples  </t>
    </r>
    <r>
      <rPr>
        <sz val="10"/>
        <rFont val="Arial"/>
        <family val="2"/>
      </rPr>
      <t>[2 hrs./SG or TC]</t>
    </r>
  </si>
  <si>
    <t>[60] holes@ 2hr ea.&amp;[20] holes @ 16hr ea.</t>
  </si>
  <si>
    <t>*</t>
  </si>
  <si>
    <t>$/ Gallon</t>
  </si>
  <si>
    <t>Gal/coil</t>
  </si>
  <si>
    <t>No. coils</t>
  </si>
  <si>
    <t>Hysol 2039 Resin</t>
  </si>
  <si>
    <t>Hysol 3561 Hardener</t>
  </si>
  <si>
    <t>$/Box</t>
  </si>
  <si>
    <t>Bx/coil</t>
  </si>
  <si>
    <t>Glass</t>
  </si>
  <si>
    <t>3) M&amp;S based upon actual contracts and monthly M&amp;S supporting winding activities on first nine coils - see specifics in M&amp;S below</t>
  </si>
  <si>
    <t>Job Title:  Modular Coil Winding Supplies (1408)</t>
  </si>
  <si>
    <t>Job Title:  Modular Coil Winding Operations (1451)</t>
  </si>
  <si>
    <t>Job Title:  Modular Coil Punch List Items (1459)</t>
  </si>
  <si>
    <t>Job 1408 consists of all the procured components for the modular coil windings, and includes the cable conductor, kapton and glass insulation, epoxy, coil clamps, cooling lines, lead blocks, fillers, etc. Job 1451 consists of all the labor required to wind conductor, vacuum bag, vacuum impregnate with epoxy, connect cooling lines, and inspect the modular coils.   This WBS element consists of all punch list items need to finalize the fabrication of each modular coil.</t>
  </si>
  <si>
    <t>Uncertainty Range (%)</t>
  </si>
  <si>
    <t>Job 1408</t>
  </si>
  <si>
    <t>Known and proven procedures and processes</t>
  </si>
  <si>
    <t>Job 1451</t>
  </si>
  <si>
    <t>Still uncertainty on number of field changes (e.g., number of holes, etc.)</t>
  </si>
  <si>
    <t>Job 1459</t>
  </si>
  <si>
    <t xml:space="preserve">Unknowns of equipment reliability </t>
  </si>
  <si>
    <t>Job Numbers:  1408, 1451, &amp; 1459</t>
  </si>
  <si>
    <t xml:space="preserve">RES </t>
  </si>
  <si>
    <t>RESOURCE</t>
  </si>
  <si>
    <t>EM//TB</t>
  </si>
  <si>
    <t>EMT/SB</t>
  </si>
  <si>
    <t>EMT/TB</t>
  </si>
  <si>
    <t>Tech shop support (reestimate)</t>
  </si>
  <si>
    <t>Winding crew (actual)</t>
  </si>
  <si>
    <t>Tech shop support (actual)</t>
  </si>
  <si>
    <t>18 people m-f  avg 45hrs workwk x .9</t>
  </si>
  <si>
    <t>Winding crew (reestimate)(5 day work wk)</t>
  </si>
  <si>
    <t>Winding crew (reestimate)(6 day work wk)</t>
  </si>
  <si>
    <t>Winding estimate manpower cross check (job 1451 only)</t>
  </si>
  <si>
    <t>Job Manager                                                                         Date</t>
  </si>
  <si>
    <t>Responsible Line Manager                                                    Date</t>
  </si>
  <si>
    <t>Project Manager                                                                   Date</t>
  </si>
  <si>
    <t>Engineering Department Head                                               Date</t>
  </si>
  <si>
    <t>Residual Impacts</t>
  </si>
  <si>
    <t>Note:  High/Medium/Low uncertainty assessment from Job Manager. Uncertainty range based on AACEI recommended practice 18R-97 as amended for NCSX.</t>
  </si>
  <si>
    <t>-10%/+15%</t>
  </si>
  <si>
    <t>Mostly off-the-shelf items</t>
  </si>
  <si>
    <t>Standard field work.</t>
  </si>
  <si>
    <t>-15%/+25%</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</si>
  <si>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</si>
  <si>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</si>
  <si>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</si>
  <si>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</si>
  <si>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</si>
  <si>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</si>
  <si>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</si>
  <si>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</si>
  <si>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</si>
  <si>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</si>
  <si>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</si>
  <si>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</si>
  <si>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</si>
  <si>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</si>
  <si>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</si>
  <si>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</si>
  <si>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</si>
  <si>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</si>
  <si>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</si>
  <si>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</si>
  <si>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</si>
  <si>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1408 - NONE</t>
  </si>
  <si>
    <t>Damage or loss of modular coil during VPI or testing requiring the conductor to be stripped off and re-wound</t>
  </si>
  <si>
    <t>U</t>
  </si>
  <si>
    <t>Continue to use same rigorous process used for first 12 coils during which there were no fabrication mihaps requiring re-winding a coil</t>
  </si>
  <si>
    <t>~$35K in materials; ~$380K in labor.  7.5 months to do work with the potential for a 2 month impact on the critical path.</t>
  </si>
  <si>
    <t>Failure of major piece of winding equipment (e.g., motor, gear box, etc.) resulting in extended downtime in a winding station</t>
  </si>
  <si>
    <t>Use three remaining winding stations to continue MC fabrication while fourth station is being repaired</t>
  </si>
  <si>
    <t>~$10K for equipment plus repair costs</t>
  </si>
  <si>
    <t>Have built 12 coils and have proven processes even with tight metrology and tolerances.</t>
  </si>
  <si>
    <t>Install additional flange holes [12 per type "C" winding form]</t>
  </si>
  <si>
    <t>[16 hr/hole]</t>
  </si>
  <si>
    <t xml:space="preserve">1) Insulation </t>
  </si>
  <si>
    <t>2) Epoxy- CTD-101 [$4500.00 per coil @ assume 9 injections]</t>
  </si>
  <si>
    <t>3) Miscellaneous and safety supplies [@ $7000/month]</t>
  </si>
  <si>
    <t>4) Strain gages and thermocouples</t>
  </si>
  <si>
    <t>5) Cutting hardware for flange bolts</t>
  </si>
  <si>
    <t>1)  Epoxy/glass for mold shell [Hysol]</t>
  </si>
  <si>
    <t>2)  VPI clean manifold contract  [$1100.00 per VPI]</t>
  </si>
  <si>
    <t>Miscellaneous activities- TBD</t>
  </si>
  <si>
    <t xml:space="preserve">LOE </t>
  </si>
  <si>
    <t>nominal hours for 14mo. Production</t>
  </si>
  <si>
    <t>70 hr/month through completion of winding</t>
  </si>
  <si>
    <t>TC.$30each x600 =$18k; SG $290 each x 62=$18k FB SG $277eachx72=$20k;misc  $4k</t>
  </si>
  <si>
    <t>insert repair</t>
  </si>
  <si>
    <t>A1(2 holes) B2(8 holes)</t>
  </si>
  <si>
    <t>1)  All estimates are based on work performed from May 1, 2007 through the end of modular coil fabrication program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</si>
</sst>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quot;$&quot;#,##0\K"/>
    <numFmt numFmtId="181" formatCode="0_)"/>
    <numFmt numFmtId="182" formatCode="&quot;$&quot;#,##0.0\K"/>
    <numFmt numFmtId="183" formatCode="&quot;Yes&quot;;&quot;Yes&quot;;&quot;No&quot;"/>
    <numFmt numFmtId="184" formatCode="&quot;True&quot;;&quot;True&quot;;&quot;False&quot;"/>
    <numFmt numFmtId="185" formatCode="&quot;On&quot;;&quot;On&quot;;&quot;Off&quot;"/>
    <numFmt numFmtId="186" formatCode="[$€-2]\ #,##0.00_);[Red]\([$€-2]\ #,##0.00\)"/>
    <numFmt numFmtId="187" formatCode="0.00;[Red]0.00"/>
    <numFmt numFmtId="188" formatCode="[$-409]dddd\,\ mmmm\ dd\,\ yyyy"/>
    <numFmt numFmtId="189" formatCode="m/d/yy;@"/>
    <numFmt numFmtId="190" formatCode="[Blue]\+\ \$#,##0_);[Red]\(&quot;$&quot;#,##0\)"/>
    <numFmt numFmtId="191" formatCode="[Blue]\+\ 0.00_);[Red]\(0.00\)"/>
  </numFmts>
  <fonts count="35">
    <font>
      <sz val="10"/>
      <name val="Arial"/>
      <family val="0"/>
    </font>
    <font>
      <b/>
      <sz val="12"/>
      <name val="Arial"/>
      <family val="2"/>
    </font>
    <font>
      <b/>
      <sz val="10"/>
      <name val="Arial"/>
      <family val="2"/>
    </font>
    <font>
      <b/>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sz val="8"/>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b/>
      <sz val="10"/>
      <color indexed="10"/>
      <name val="Arial"/>
      <family val="2"/>
    </font>
    <font>
      <b/>
      <sz val="10"/>
      <color indexed="8"/>
      <name val="Arial"/>
      <family val="2"/>
    </font>
    <font>
      <sz val="8"/>
      <color indexed="8"/>
      <name val="Arial"/>
      <family val="2"/>
    </font>
    <font>
      <b/>
      <sz val="8"/>
      <color indexed="8"/>
      <name val="Arial"/>
      <family val="2"/>
    </font>
    <font>
      <b/>
      <sz val="8"/>
      <color indexed="12"/>
      <name val="Arial"/>
      <family val="2"/>
    </font>
    <font>
      <i/>
      <sz val="8"/>
      <name val="Arial"/>
      <family val="2"/>
    </font>
    <font>
      <b/>
      <i/>
      <sz val="8"/>
      <color indexed="12"/>
      <name val="Arial"/>
      <family val="2"/>
    </font>
    <font>
      <u val="single"/>
      <sz val="12.5"/>
      <color indexed="61"/>
      <name val="Arial"/>
      <family val="0"/>
    </font>
    <font>
      <u val="single"/>
      <sz val="12.5"/>
      <color indexed="12"/>
      <name val="Arial"/>
      <family val="0"/>
    </font>
    <font>
      <b/>
      <u val="single"/>
      <sz val="16"/>
      <name val="Arial"/>
      <family val="2"/>
    </font>
    <font>
      <sz val="10"/>
      <color indexed="8"/>
      <name val="Arial"/>
      <family val="2"/>
    </font>
    <font>
      <b/>
      <sz val="9"/>
      <name val="Arial"/>
      <family val="2"/>
    </font>
    <font>
      <b/>
      <sz val="9"/>
      <color indexed="8"/>
      <name val="Arial"/>
      <family val="2"/>
    </font>
    <font>
      <sz val="9"/>
      <name val="Arial"/>
      <family val="2"/>
    </font>
    <font>
      <b/>
      <i/>
      <sz val="9"/>
      <name val="Arial"/>
      <family val="2"/>
    </font>
    <font>
      <b/>
      <sz val="12"/>
      <color indexed="10"/>
      <name val="Arial"/>
      <family val="2"/>
    </font>
    <font>
      <sz val="8.75"/>
      <name val="Arial"/>
      <family val="2"/>
    </font>
    <font>
      <b/>
      <sz val="11"/>
      <name val="Arial"/>
      <family val="2"/>
    </font>
    <font>
      <b/>
      <sz val="10"/>
      <color indexed="12"/>
      <name val="Arial"/>
      <family val="2"/>
    </font>
  </fonts>
  <fills count="14">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15"/>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color indexed="63"/>
      </left>
      <right style="medium"/>
      <top style="thin"/>
      <bottom style="thin"/>
    </border>
    <border>
      <left>
        <color indexed="63"/>
      </left>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393">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6" fillId="0" borderId="0" xfId="0" applyFont="1" applyAlignment="1">
      <alignment/>
    </xf>
    <xf numFmtId="0" fontId="9" fillId="0" borderId="0" xfId="0" applyFont="1" applyFill="1" applyBorder="1" applyAlignment="1">
      <alignment horizontal="center"/>
    </xf>
    <xf numFmtId="0" fontId="12" fillId="0" borderId="0" xfId="0" applyFont="1" applyBorder="1" applyAlignment="1">
      <alignment horizontal="left"/>
    </xf>
    <xf numFmtId="0" fontId="13" fillId="0" borderId="1" xfId="0" applyFont="1" applyBorder="1" applyAlignment="1">
      <alignment horizontal="centerContinuous"/>
    </xf>
    <xf numFmtId="0" fontId="14" fillId="0" borderId="2" xfId="0" applyFont="1" applyBorder="1" applyAlignment="1">
      <alignment horizontal="centerContinuous"/>
    </xf>
    <xf numFmtId="0" fontId="14" fillId="0" borderId="3" xfId="0" applyFont="1" applyBorder="1" applyAlignment="1">
      <alignment horizontal="centerContinuous"/>
    </xf>
    <xf numFmtId="0" fontId="15" fillId="0" borderId="1" xfId="0" applyFont="1" applyBorder="1" applyAlignment="1">
      <alignment horizontal="centerContinuous"/>
    </xf>
    <xf numFmtId="0" fontId="12" fillId="0" borderId="2" xfId="0" applyFont="1" applyBorder="1" applyAlignment="1">
      <alignment horizontal="centerContinuous"/>
    </xf>
    <xf numFmtId="0" fontId="12" fillId="0" borderId="3" xfId="0" applyFont="1" applyBorder="1" applyAlignment="1">
      <alignment horizontal="centerContinuous"/>
    </xf>
    <xf numFmtId="0" fontId="12" fillId="2" borderId="0" xfId="0" applyFont="1" applyFill="1" applyAlignment="1">
      <alignment/>
    </xf>
    <xf numFmtId="0" fontId="0" fillId="0" borderId="0" xfId="0" applyAlignment="1">
      <alignment horizontal="centerContinuous" vertical="top"/>
    </xf>
    <xf numFmtId="0" fontId="2" fillId="0" borderId="0" xfId="0" applyFont="1" applyAlignment="1">
      <alignment horizontal="centerContinuous" vertical="top"/>
    </xf>
    <xf numFmtId="0" fontId="5" fillId="0" borderId="0" xfId="0" applyFont="1" applyAlignment="1">
      <alignment/>
    </xf>
    <xf numFmtId="0" fontId="0" fillId="3" borderId="0" xfId="0" applyFill="1" applyAlignment="1">
      <alignment/>
    </xf>
    <xf numFmtId="0" fontId="1" fillId="0" borderId="0" xfId="0" applyFont="1" applyAlignment="1">
      <alignment/>
    </xf>
    <xf numFmtId="0" fontId="11"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Continuous"/>
    </xf>
    <xf numFmtId="0" fontId="12" fillId="0" borderId="4" xfId="0" applyFont="1" applyBorder="1" applyAlignment="1">
      <alignment/>
    </xf>
    <xf numFmtId="0" fontId="12" fillId="0" borderId="0" xfId="0" applyFont="1" applyBorder="1" applyAlignment="1">
      <alignment/>
    </xf>
    <xf numFmtId="0" fontId="12" fillId="0" borderId="0" xfId="0" applyFont="1" applyAlignment="1">
      <alignment/>
    </xf>
    <xf numFmtId="0" fontId="12" fillId="0" borderId="0" xfId="0" applyFont="1" applyFill="1" applyAlignment="1">
      <alignment textRotation="91"/>
    </xf>
    <xf numFmtId="0" fontId="12" fillId="0" borderId="0" xfId="0" applyFont="1" applyFill="1" applyAlignment="1">
      <alignment horizontal="left" textRotation="91"/>
    </xf>
    <xf numFmtId="0" fontId="12" fillId="4" borderId="0" xfId="0" applyFont="1" applyFill="1" applyAlignment="1">
      <alignment textRotation="91"/>
    </xf>
    <xf numFmtId="0" fontId="0" fillId="0" borderId="5" xfId="0" applyFont="1" applyBorder="1" applyAlignment="1">
      <alignment wrapText="1"/>
    </xf>
    <xf numFmtId="0" fontId="0" fillId="0" borderId="6" xfId="0" applyFont="1" applyBorder="1" applyAlignment="1">
      <alignment wrapText="1"/>
    </xf>
    <xf numFmtId="0" fontId="0" fillId="0" borderId="6" xfId="0" applyFont="1" applyBorder="1" applyAlignment="1">
      <alignment horizontal="left" wrapText="1"/>
    </xf>
    <xf numFmtId="0" fontId="16" fillId="0" borderId="7" xfId="0" applyFont="1" applyFill="1" applyBorder="1" applyAlignment="1">
      <alignment textRotation="90" wrapText="1"/>
    </xf>
    <xf numFmtId="0" fontId="16" fillId="0" borderId="8" xfId="0" applyFont="1" applyFill="1" applyBorder="1" applyAlignment="1">
      <alignment textRotation="90" wrapText="1"/>
    </xf>
    <xf numFmtId="0" fontId="16" fillId="0" borderId="9" xfId="0" applyFont="1" applyFill="1" applyBorder="1" applyAlignment="1">
      <alignment textRotation="90" wrapText="1"/>
    </xf>
    <xf numFmtId="0" fontId="17" fillId="0" borderId="7" xfId="0" applyFont="1" applyFill="1" applyBorder="1" applyAlignment="1">
      <alignment textRotation="90" wrapText="1"/>
    </xf>
    <xf numFmtId="0" fontId="17" fillId="0" borderId="8" xfId="0" applyFont="1" applyFill="1" applyBorder="1" applyAlignment="1">
      <alignment textRotation="90" wrapText="1"/>
    </xf>
    <xf numFmtId="0" fontId="8" fillId="0" borderId="8" xfId="0" applyFont="1" applyFill="1" applyBorder="1" applyAlignment="1">
      <alignment textRotation="90" wrapText="1"/>
    </xf>
    <xf numFmtId="0" fontId="8" fillId="0" borderId="9"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horizontal="left"/>
    </xf>
    <xf numFmtId="0" fontId="0" fillId="4" borderId="0" xfId="0" applyFont="1" applyFill="1" applyAlignment="1">
      <alignment textRotation="90"/>
    </xf>
    <xf numFmtId="0" fontId="0" fillId="0" borderId="0" xfId="0" applyFont="1" applyAlignment="1">
      <alignment horizontal="left"/>
    </xf>
    <xf numFmtId="0" fontId="0" fillId="0" borderId="0" xfId="0" applyFont="1" applyAlignment="1">
      <alignment textRotation="90"/>
    </xf>
    <xf numFmtId="0" fontId="0" fillId="2" borderId="0" xfId="0" applyFont="1" applyFill="1" applyAlignment="1">
      <alignment/>
    </xf>
    <xf numFmtId="2" fontId="0" fillId="0" borderId="0" xfId="0" applyNumberFormat="1" applyAlignment="1">
      <alignment/>
    </xf>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xf>
    <xf numFmtId="0" fontId="18" fillId="0" borderId="0" xfId="0" applyFont="1" applyAlignment="1">
      <alignment horizontal="center"/>
    </xf>
    <xf numFmtId="0" fontId="2" fillId="0" borderId="0" xfId="0" applyFont="1" applyAlignment="1">
      <alignment horizontal="center"/>
    </xf>
    <xf numFmtId="0" fontId="7" fillId="5" borderId="10" xfId="0" applyFont="1" applyFill="1" applyBorder="1" applyAlignment="1">
      <alignment wrapText="1"/>
    </xf>
    <xf numFmtId="0" fontId="7" fillId="5" borderId="10" xfId="0" applyFont="1" applyFill="1" applyBorder="1" applyAlignment="1">
      <alignment horizontal="center" wrapText="1"/>
    </xf>
    <xf numFmtId="0" fontId="19" fillId="0" borderId="0" xfId="0" applyFont="1" applyFill="1" applyBorder="1" applyAlignment="1">
      <alignment horizontal="center"/>
    </xf>
    <xf numFmtId="15" fontId="7" fillId="0" borderId="0" xfId="0" applyNumberFormat="1" applyFont="1" applyFill="1" applyBorder="1" applyAlignment="1">
      <alignment horizontal="center"/>
    </xf>
    <xf numFmtId="0" fontId="7" fillId="0" borderId="0" xfId="0" applyFont="1" applyFill="1" applyBorder="1" applyAlignment="1">
      <alignment horizontal="center"/>
    </xf>
    <xf numFmtId="0" fontId="18" fillId="0" borderId="0" xfId="0" applyFont="1" applyFill="1" applyBorder="1" applyAlignment="1">
      <alignment horizontal="center"/>
    </xf>
    <xf numFmtId="0" fontId="7" fillId="0" borderId="0" xfId="0" applyFont="1" applyFill="1" applyAlignment="1">
      <alignment/>
    </xf>
    <xf numFmtId="0" fontId="7" fillId="0" borderId="11" xfId="0" applyFont="1" applyBorder="1" applyAlignment="1">
      <alignment horizontal="center"/>
    </xf>
    <xf numFmtId="0" fontId="7" fillId="0" borderId="0" xfId="0" applyFont="1" applyFill="1" applyBorder="1" applyAlignment="1">
      <alignment horizontal="center" wrapText="1"/>
    </xf>
    <xf numFmtId="0" fontId="9" fillId="5" borderId="10" xfId="0" applyFont="1" applyFill="1" applyBorder="1" applyAlignment="1">
      <alignment horizontal="center"/>
    </xf>
    <xf numFmtId="0" fontId="9" fillId="5" borderId="11" xfId="0" applyFont="1" applyFill="1" applyBorder="1" applyAlignment="1">
      <alignment wrapText="1"/>
    </xf>
    <xf numFmtId="0" fontId="9" fillId="6" borderId="12" xfId="0" applyFont="1" applyFill="1" applyBorder="1" applyAlignment="1">
      <alignment horizontal="center"/>
    </xf>
    <xf numFmtId="0" fontId="7" fillId="6" borderId="12" xfId="0" applyFont="1" applyFill="1" applyBorder="1" applyAlignment="1">
      <alignment horizontal="center"/>
    </xf>
    <xf numFmtId="0" fontId="19" fillId="6" borderId="12" xfId="0" applyFont="1" applyFill="1" applyBorder="1" applyAlignment="1">
      <alignment horizontal="center"/>
    </xf>
    <xf numFmtId="0" fontId="7" fillId="0" borderId="13" xfId="0" applyFont="1" applyBorder="1" applyAlignment="1">
      <alignment horizontal="center"/>
    </xf>
    <xf numFmtId="0" fontId="7" fillId="0" borderId="13" xfId="0" applyFont="1" applyFill="1" applyBorder="1" applyAlignment="1">
      <alignment horizontal="center"/>
    </xf>
    <xf numFmtId="0" fontId="7" fillId="6" borderId="13" xfId="0" applyFont="1" applyFill="1" applyBorder="1" applyAlignment="1">
      <alignment horizontal="center"/>
    </xf>
    <xf numFmtId="0" fontId="7" fillId="0" borderId="4" xfId="0" applyFont="1" applyBorder="1" applyAlignment="1">
      <alignment horizontal="center"/>
    </xf>
    <xf numFmtId="0" fontId="7" fillId="0" borderId="0" xfId="0" applyFont="1" applyFill="1" applyBorder="1" applyAlignment="1">
      <alignment horizontal="right" wrapText="1"/>
    </xf>
    <xf numFmtId="0" fontId="7" fillId="0" borderId="0" xfId="0" applyFont="1" applyBorder="1" applyAlignment="1">
      <alignment horizontal="right" wrapText="1"/>
    </xf>
    <xf numFmtId="0" fontId="7" fillId="0" borderId="0" xfId="0" applyFont="1" applyBorder="1" applyAlignment="1">
      <alignment horizontal="center" wrapText="1"/>
    </xf>
    <xf numFmtId="0" fontId="7" fillId="0" borderId="0" xfId="0" applyFont="1" applyBorder="1" applyAlignment="1">
      <alignment horizontal="center"/>
    </xf>
    <xf numFmtId="0" fontId="7" fillId="0" borderId="0" xfId="0" applyFont="1" applyFill="1" applyAlignment="1">
      <alignment wrapText="1"/>
    </xf>
    <xf numFmtId="0" fontId="7" fillId="0" borderId="4" xfId="0" applyFont="1" applyFill="1" applyBorder="1" applyAlignment="1">
      <alignment horizontal="center"/>
    </xf>
    <xf numFmtId="0" fontId="7" fillId="0" borderId="14" xfId="0" applyFont="1" applyBorder="1" applyAlignment="1">
      <alignment horizontal="center"/>
    </xf>
    <xf numFmtId="0" fontId="9" fillId="0" borderId="0" xfId="0" applyFont="1" applyAlignment="1">
      <alignment horizontal="center"/>
    </xf>
    <xf numFmtId="0" fontId="18" fillId="0" borderId="0" xfId="0" applyFont="1" applyBorder="1" applyAlignment="1">
      <alignment horizontal="center"/>
    </xf>
    <xf numFmtId="0" fontId="7" fillId="0" borderId="0" xfId="0" applyFont="1" applyFill="1" applyAlignment="1">
      <alignment horizontal="center" wrapText="1"/>
    </xf>
    <xf numFmtId="0" fontId="7" fillId="0" borderId="0" xfId="0" applyFont="1" applyFill="1" applyAlignment="1">
      <alignment horizontal="center"/>
    </xf>
    <xf numFmtId="0" fontId="0" fillId="0" borderId="0" xfId="0" applyFont="1" applyFill="1" applyAlignment="1">
      <alignment/>
    </xf>
    <xf numFmtId="0" fontId="21" fillId="6" borderId="12" xfId="0" applyFont="1" applyFill="1" applyBorder="1" applyAlignment="1">
      <alignment horizontal="center"/>
    </xf>
    <xf numFmtId="168" fontId="21" fillId="6" borderId="12" xfId="0" applyNumberFormat="1" applyFont="1" applyFill="1" applyBorder="1" applyAlignment="1">
      <alignment horizontal="center"/>
    </xf>
    <xf numFmtId="168" fontId="22" fillId="6" borderId="12" xfId="0" applyNumberFormat="1" applyFont="1" applyFill="1" applyBorder="1" applyAlignment="1">
      <alignment horizontal="center"/>
    </xf>
    <xf numFmtId="168" fontId="7" fillId="0" borderId="11" xfId="0" applyNumberFormat="1" applyFont="1" applyBorder="1" applyAlignment="1">
      <alignment horizontal="center"/>
    </xf>
    <xf numFmtId="168" fontId="7" fillId="0" borderId="13" xfId="0" applyNumberFormat="1" applyFont="1" applyBorder="1" applyAlignment="1">
      <alignment horizontal="center"/>
    </xf>
    <xf numFmtId="168" fontId="7" fillId="6" borderId="13" xfId="0" applyNumberFormat="1" applyFont="1" applyFill="1" applyBorder="1" applyAlignment="1">
      <alignment horizontal="center"/>
    </xf>
    <xf numFmtId="0" fontId="20" fillId="0" borderId="13" xfId="0" applyFont="1" applyBorder="1" applyAlignment="1">
      <alignment horizontal="center"/>
    </xf>
    <xf numFmtId="0" fontId="20" fillId="6" borderId="13" xfId="0" applyFont="1" applyFill="1" applyBorder="1" applyAlignment="1">
      <alignment horizontal="center"/>
    </xf>
    <xf numFmtId="0" fontId="20" fillId="0" borderId="15" xfId="0" applyFont="1" applyFill="1" applyBorder="1" applyAlignment="1">
      <alignment horizontal="center"/>
    </xf>
    <xf numFmtId="168" fontId="7" fillId="0" borderId="15" xfId="0" applyNumberFormat="1" applyFont="1" applyFill="1" applyBorder="1" applyAlignment="1">
      <alignment horizontal="center"/>
    </xf>
    <xf numFmtId="168" fontId="7" fillId="0" borderId="2" xfId="0" applyNumberFormat="1" applyFont="1" applyFill="1" applyBorder="1" applyAlignment="1">
      <alignment horizontal="center"/>
    </xf>
    <xf numFmtId="0" fontId="10" fillId="3" borderId="0" xfId="0" applyFont="1" applyFill="1" applyAlignment="1">
      <alignment/>
    </xf>
    <xf numFmtId="0" fontId="7" fillId="3" borderId="0" xfId="0" applyFont="1" applyFill="1" applyAlignment="1">
      <alignment wrapText="1"/>
    </xf>
    <xf numFmtId="0" fontId="7" fillId="3" borderId="0" xfId="0" applyFont="1" applyFill="1" applyAlignment="1">
      <alignment horizontal="center" wrapText="1"/>
    </xf>
    <xf numFmtId="0" fontId="7" fillId="3" borderId="0" xfId="0" applyFont="1" applyFill="1" applyAlignment="1">
      <alignment horizontal="center"/>
    </xf>
    <xf numFmtId="0" fontId="18" fillId="3" borderId="0" xfId="0" applyFont="1" applyFill="1" applyAlignment="1">
      <alignment horizontal="center"/>
    </xf>
    <xf numFmtId="0" fontId="7" fillId="3" borderId="0" xfId="0" applyFont="1" applyFill="1" applyAlignment="1">
      <alignment/>
    </xf>
    <xf numFmtId="0" fontId="18" fillId="0" borderId="0" xfId="0" applyFont="1" applyFill="1" applyAlignment="1">
      <alignment horizontal="center"/>
    </xf>
    <xf numFmtId="0" fontId="0" fillId="0" borderId="0" xfId="0" applyFill="1" applyAlignment="1">
      <alignment/>
    </xf>
    <xf numFmtId="0" fontId="1" fillId="0" borderId="0" xfId="0" applyFont="1" applyFill="1" applyAlignment="1">
      <alignment wrapText="1"/>
    </xf>
    <xf numFmtId="0" fontId="2" fillId="0" borderId="0" xfId="0" applyFont="1" applyAlignment="1">
      <alignment vertical="top"/>
    </xf>
    <xf numFmtId="0" fontId="0" fillId="0" borderId="0" xfId="0" applyAlignment="1">
      <alignment vertical="top"/>
    </xf>
    <xf numFmtId="0" fontId="0" fillId="0" borderId="16" xfId="0" applyFont="1" applyBorder="1" applyAlignment="1">
      <alignment horizontal="justify" vertical="top" wrapText="1"/>
    </xf>
    <xf numFmtId="0" fontId="25" fillId="0" borderId="1" xfId="0" applyFont="1" applyBorder="1" applyAlignment="1">
      <alignment horizontal="centerContinuous"/>
    </xf>
    <xf numFmtId="0" fontId="0" fillId="0" borderId="3" xfId="0" applyBorder="1" applyAlignment="1">
      <alignment horizontal="centerContinuous"/>
    </xf>
    <xf numFmtId="0" fontId="2" fillId="0" borderId="4" xfId="0" applyFont="1" applyBorder="1" applyAlignment="1">
      <alignment/>
    </xf>
    <xf numFmtId="0" fontId="0" fillId="0" borderId="16" xfId="0" applyBorder="1" applyAlignment="1">
      <alignment/>
    </xf>
    <xf numFmtId="0" fontId="0" fillId="0" borderId="0" xfId="0" applyAlignment="1">
      <alignment wrapText="1"/>
    </xf>
    <xf numFmtId="0" fontId="2" fillId="0" borderId="4" xfId="0" applyFont="1" applyBorder="1" applyAlignment="1">
      <alignmen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16" xfId="0" applyFont="1" applyBorder="1" applyAlignment="1">
      <alignment horizontal="justify" vertical="top"/>
    </xf>
    <xf numFmtId="0" fontId="2" fillId="0" borderId="5" xfId="0" applyFont="1" applyBorder="1" applyAlignment="1">
      <alignment/>
    </xf>
    <xf numFmtId="0" fontId="0" fillId="0" borderId="17" xfId="0" applyBorder="1" applyAlignment="1">
      <alignment horizontal="left"/>
    </xf>
    <xf numFmtId="0" fontId="0" fillId="0" borderId="0" xfId="0" applyAlignment="1">
      <alignment horizontal="left"/>
    </xf>
    <xf numFmtId="0" fontId="6" fillId="0" borderId="16" xfId="0" applyFont="1" applyBorder="1" applyAlignment="1">
      <alignment/>
    </xf>
    <xf numFmtId="0" fontId="0" fillId="0" borderId="0" xfId="0" applyFont="1" applyAlignment="1">
      <alignment/>
    </xf>
    <xf numFmtId="0" fontId="0" fillId="0" borderId="0" xfId="0" applyFont="1" applyAlignment="1">
      <alignment horizontal="center"/>
    </xf>
    <xf numFmtId="0" fontId="26" fillId="0" borderId="0" xfId="0" applyFont="1" applyAlignment="1">
      <alignment horizontal="center"/>
    </xf>
    <xf numFmtId="0" fontId="0" fillId="5" borderId="10" xfId="0" applyFont="1" applyFill="1" applyBorder="1" applyAlignment="1">
      <alignment wrapText="1"/>
    </xf>
    <xf numFmtId="0" fontId="0" fillId="5" borderId="10" xfId="0" applyFont="1" applyFill="1" applyBorder="1" applyAlignment="1">
      <alignment horizontal="center" wrapText="1"/>
    </xf>
    <xf numFmtId="0" fontId="2" fillId="5" borderId="12" xfId="0" applyFont="1" applyFill="1" applyBorder="1" applyAlignment="1">
      <alignment horizontal="center"/>
    </xf>
    <xf numFmtId="15" fontId="2" fillId="5" borderId="12" xfId="0" applyNumberFormat="1" applyFont="1" applyFill="1" applyBorder="1" applyAlignment="1">
      <alignment horizontal="center"/>
    </xf>
    <xf numFmtId="0" fontId="2" fillId="0" borderId="0" xfId="0" applyFont="1" applyFill="1" applyBorder="1" applyAlignment="1">
      <alignment horizontal="center"/>
    </xf>
    <xf numFmtId="0" fontId="17" fillId="0" borderId="0" xfId="0" applyFont="1" applyFill="1" applyBorder="1" applyAlignment="1">
      <alignment horizontal="center"/>
    </xf>
    <xf numFmtId="0" fontId="2" fillId="5" borderId="11" xfId="0" applyFont="1" applyFill="1" applyBorder="1" applyAlignment="1">
      <alignment horizontal="center" wrapText="1"/>
    </xf>
    <xf numFmtId="0" fontId="0" fillId="5" borderId="11" xfId="0" applyFont="1" applyFill="1" applyBorder="1" applyAlignment="1">
      <alignment horizontal="center"/>
    </xf>
    <xf numFmtId="15" fontId="0" fillId="5" borderId="13" xfId="0" applyNumberFormat="1" applyFont="1" applyFill="1" applyBorder="1" applyAlignment="1">
      <alignment horizontal="center"/>
    </xf>
    <xf numFmtId="0" fontId="0" fillId="0" borderId="0" xfId="0" applyFont="1" applyFill="1" applyBorder="1" applyAlignment="1">
      <alignment horizontal="center"/>
    </xf>
    <xf numFmtId="0" fontId="26" fillId="0" borderId="0" xfId="0" applyFont="1" applyFill="1" applyBorder="1" applyAlignment="1">
      <alignment horizontal="center"/>
    </xf>
    <xf numFmtId="0" fontId="0" fillId="5" borderId="15" xfId="0" applyFont="1" applyFill="1" applyBorder="1" applyAlignment="1">
      <alignment wrapText="1"/>
    </xf>
    <xf numFmtId="0" fontId="0" fillId="5" borderId="15" xfId="0" applyFont="1" applyFill="1" applyBorder="1" applyAlignment="1">
      <alignment horizontal="center" wrapText="1"/>
    </xf>
    <xf numFmtId="0" fontId="2" fillId="5" borderId="18" xfId="0" applyFont="1" applyFill="1" applyBorder="1" applyAlignment="1">
      <alignment horizontal="center"/>
    </xf>
    <xf numFmtId="15" fontId="2" fillId="5" borderId="18" xfId="0" applyNumberFormat="1" applyFont="1" applyFill="1" applyBorder="1" applyAlignment="1">
      <alignment horizontal="center"/>
    </xf>
    <xf numFmtId="168" fontId="2" fillId="0" borderId="0" xfId="0" applyNumberFormat="1" applyFont="1" applyFill="1" applyBorder="1" applyAlignment="1">
      <alignment horizontal="center"/>
    </xf>
    <xf numFmtId="0" fontId="2" fillId="7" borderId="19" xfId="0" applyFont="1" applyFill="1" applyBorder="1" applyAlignment="1">
      <alignment wrapText="1"/>
    </xf>
    <xf numFmtId="0" fontId="2" fillId="7" borderId="12" xfId="0" applyFont="1" applyFill="1" applyBorder="1" applyAlignment="1">
      <alignment horizontal="center" wrapText="1"/>
    </xf>
    <xf numFmtId="9" fontId="2" fillId="7" borderId="12" xfId="0" applyNumberFormat="1" applyFont="1" applyFill="1" applyBorder="1" applyAlignment="1">
      <alignment horizontal="center"/>
    </xf>
    <xf numFmtId="9" fontId="2" fillId="7" borderId="20" xfId="0" applyNumberFormat="1" applyFont="1" applyFill="1" applyBorder="1" applyAlignment="1">
      <alignment horizontal="center"/>
    </xf>
    <xf numFmtId="9" fontId="2" fillId="8" borderId="21" xfId="0" applyNumberFormat="1" applyFont="1" applyFill="1" applyBorder="1" applyAlignment="1">
      <alignment horizontal="center"/>
    </xf>
    <xf numFmtId="168" fontId="0" fillId="0" borderId="0" xfId="0" applyNumberFormat="1" applyFill="1" applyBorder="1" applyAlignment="1">
      <alignment horizontal="center"/>
    </xf>
    <xf numFmtId="0" fontId="2" fillId="0" borderId="11" xfId="0" applyFont="1" applyBorder="1" applyAlignment="1">
      <alignment/>
    </xf>
    <xf numFmtId="0" fontId="0" fillId="0" borderId="11" xfId="0" applyFont="1" applyBorder="1" applyAlignment="1">
      <alignment horizontal="center"/>
    </xf>
    <xf numFmtId="0" fontId="0" fillId="0" borderId="11" xfId="0" applyFont="1" applyFill="1" applyBorder="1" applyAlignment="1">
      <alignment horizontal="center" wrapText="1"/>
    </xf>
    <xf numFmtId="0" fontId="0" fillId="0" borderId="18" xfId="0" applyFont="1" applyBorder="1" applyAlignment="1">
      <alignment horizontal="center"/>
    </xf>
    <xf numFmtId="0" fontId="0" fillId="0" borderId="18" xfId="0" applyFont="1" applyFill="1" applyBorder="1" applyAlignment="1">
      <alignment horizontal="center" wrapText="1"/>
    </xf>
    <xf numFmtId="0" fontId="2"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wrapText="1"/>
    </xf>
    <xf numFmtId="0" fontId="2" fillId="9" borderId="12" xfId="0" applyFont="1" applyFill="1" applyBorder="1" applyAlignment="1">
      <alignment horizontal="left" wrapText="1"/>
    </xf>
    <xf numFmtId="0" fontId="27" fillId="5" borderId="10" xfId="0" applyFont="1" applyFill="1" applyBorder="1" applyAlignment="1">
      <alignment horizontal="center" wrapText="1"/>
    </xf>
    <xf numFmtId="0" fontId="27" fillId="5" borderId="10" xfId="0" applyFont="1" applyFill="1" applyBorder="1" applyAlignment="1">
      <alignment horizontal="center"/>
    </xf>
    <xf numFmtId="0" fontId="27" fillId="10" borderId="10" xfId="0" applyFont="1" applyFill="1" applyBorder="1" applyAlignment="1">
      <alignment horizontal="center" wrapText="1"/>
    </xf>
    <xf numFmtId="0" fontId="28" fillId="5" borderId="10" xfId="0" applyFont="1" applyFill="1" applyBorder="1" applyAlignment="1">
      <alignment horizontal="center"/>
    </xf>
    <xf numFmtId="0" fontId="29" fillId="0" borderId="0" xfId="0" applyFont="1" applyFill="1" applyAlignment="1">
      <alignment/>
    </xf>
    <xf numFmtId="0" fontId="27" fillId="5" borderId="11" xfId="0" applyFont="1" applyFill="1" applyBorder="1" applyAlignment="1">
      <alignment wrapText="1"/>
    </xf>
    <xf numFmtId="0" fontId="27" fillId="5" borderId="11" xfId="0" applyFont="1" applyFill="1" applyBorder="1" applyAlignment="1">
      <alignment horizontal="center" wrapText="1"/>
    </xf>
    <xf numFmtId="0" fontId="27" fillId="5" borderId="11" xfId="0" applyFont="1" applyFill="1" applyBorder="1" applyAlignment="1">
      <alignment horizontal="center"/>
    </xf>
    <xf numFmtId="0" fontId="27" fillId="10" borderId="11" xfId="0" applyFont="1" applyFill="1" applyBorder="1" applyAlignment="1">
      <alignment horizontal="center" wrapText="1"/>
    </xf>
    <xf numFmtId="0" fontId="28" fillId="5" borderId="11" xfId="0" applyFont="1" applyFill="1" applyBorder="1" applyAlignment="1">
      <alignment horizontal="center"/>
    </xf>
    <xf numFmtId="0" fontId="27" fillId="5" borderId="15" xfId="0" applyFont="1" applyFill="1" applyBorder="1" applyAlignment="1">
      <alignment horizontal="center" wrapText="1"/>
    </xf>
    <xf numFmtId="0" fontId="27" fillId="5" borderId="15" xfId="0" applyFont="1" applyFill="1" applyBorder="1" applyAlignment="1">
      <alignment horizontal="center"/>
    </xf>
    <xf numFmtId="0" fontId="27" fillId="10" borderId="15" xfId="0" applyFont="1" applyFill="1" applyBorder="1" applyAlignment="1">
      <alignment horizontal="center"/>
    </xf>
    <xf numFmtId="0" fontId="28" fillId="5" borderId="15" xfId="0" applyFont="1" applyFill="1" applyBorder="1" applyAlignment="1">
      <alignment horizontal="center"/>
    </xf>
    <xf numFmtId="0" fontId="3" fillId="6" borderId="19" xfId="0" applyFont="1" applyFill="1" applyBorder="1" applyAlignment="1">
      <alignment wrapText="1"/>
    </xf>
    <xf numFmtId="0" fontId="2" fillId="6" borderId="19" xfId="0" applyFont="1" applyFill="1" applyBorder="1" applyAlignment="1">
      <alignment horizontal="center" wrapText="1"/>
    </xf>
    <xf numFmtId="0" fontId="9" fillId="6" borderId="20" xfId="0" applyFont="1" applyFill="1" applyBorder="1" applyAlignment="1">
      <alignment horizontal="center"/>
    </xf>
    <xf numFmtId="0" fontId="2" fillId="0" borderId="22" xfId="0" applyFont="1" applyFill="1" applyBorder="1" applyAlignment="1">
      <alignment wrapText="1"/>
    </xf>
    <xf numFmtId="0" fontId="0" fillId="0" borderId="14" xfId="0" applyFont="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17" fillId="5" borderId="4" xfId="0" applyFont="1" applyFill="1" applyBorder="1" applyAlignment="1">
      <alignment horizontal="center"/>
    </xf>
    <xf numFmtId="0" fontId="0" fillId="0" borderId="13" xfId="0" applyFont="1" applyFill="1" applyBorder="1" applyAlignment="1">
      <alignment horizontal="left"/>
    </xf>
    <xf numFmtId="0" fontId="2" fillId="0" borderId="23" xfId="0" applyFont="1" applyFill="1" applyBorder="1" applyAlignment="1">
      <alignment horizontal="left" wrapText="1"/>
    </xf>
    <xf numFmtId="0" fontId="0" fillId="0" borderId="13" xfId="0" applyFont="1" applyBorder="1" applyAlignment="1">
      <alignment horizontal="center"/>
    </xf>
    <xf numFmtId="0" fontId="26" fillId="0" borderId="13" xfId="0" applyFont="1" applyFill="1" applyBorder="1" applyAlignment="1">
      <alignment horizontal="center"/>
    </xf>
    <xf numFmtId="0" fontId="26" fillId="0" borderId="23" xfId="0" applyFont="1" applyFill="1" applyBorder="1" applyAlignment="1">
      <alignment horizontal="center"/>
    </xf>
    <xf numFmtId="0" fontId="17" fillId="5" borderId="13" xfId="0" applyFont="1" applyFill="1" applyBorder="1" applyAlignment="1">
      <alignment horizontal="center"/>
    </xf>
    <xf numFmtId="0" fontId="2" fillId="0" borderId="4" xfId="0" applyFont="1" applyFill="1" applyBorder="1" applyAlignment="1">
      <alignment horizontal="left" wrapText="1"/>
    </xf>
    <xf numFmtId="0" fontId="26" fillId="0" borderId="11" xfId="0" applyFont="1" applyFill="1" applyBorder="1" applyAlignment="1">
      <alignment horizontal="center"/>
    </xf>
    <xf numFmtId="0" fontId="0" fillId="0" borderId="14" xfId="0" applyFont="1" applyFill="1" applyBorder="1" applyAlignment="1">
      <alignment horizontal="left"/>
    </xf>
    <xf numFmtId="0" fontId="9" fillId="6" borderId="3" xfId="0" applyFont="1" applyFill="1" applyBorder="1" applyAlignment="1">
      <alignment horizontal="center"/>
    </xf>
    <xf numFmtId="0" fontId="17" fillId="0" borderId="23" xfId="0" applyFont="1" applyFill="1" applyBorder="1" applyAlignment="1">
      <alignment horizontal="left" wrapText="1"/>
    </xf>
    <xf numFmtId="0" fontId="17" fillId="0" borderId="23" xfId="0" applyFont="1" applyFill="1" applyBorder="1" applyAlignment="1">
      <alignment wrapText="1"/>
    </xf>
    <xf numFmtId="0" fontId="17" fillId="0" borderId="13" xfId="0" applyFont="1" applyFill="1" applyBorder="1" applyAlignment="1">
      <alignment horizontal="left" wrapText="1"/>
    </xf>
    <xf numFmtId="0" fontId="2" fillId="0" borderId="13" xfId="0" applyFont="1" applyFill="1" applyBorder="1" applyAlignment="1">
      <alignment wrapText="1"/>
    </xf>
    <xf numFmtId="0" fontId="0" fillId="0" borderId="13" xfId="0" applyFont="1" applyFill="1" applyBorder="1" applyAlignment="1">
      <alignment horizontal="center"/>
    </xf>
    <xf numFmtId="0" fontId="0" fillId="0" borderId="23" xfId="0" applyFont="1" applyFill="1" applyBorder="1" applyAlignment="1">
      <alignment horizontal="center"/>
    </xf>
    <xf numFmtId="0" fontId="17" fillId="0" borderId="18" xfId="0" applyFont="1" applyFill="1" applyBorder="1" applyAlignment="1">
      <alignment horizontal="left" wrapText="1"/>
    </xf>
    <xf numFmtId="0" fontId="26" fillId="0" borderId="15" xfId="0" applyFont="1" applyFill="1" applyBorder="1" applyAlignment="1">
      <alignment horizontal="center"/>
    </xf>
    <xf numFmtId="0" fontId="26" fillId="0" borderId="5" xfId="0" applyFont="1" applyFill="1" applyBorder="1" applyAlignment="1">
      <alignment horizontal="center"/>
    </xf>
    <xf numFmtId="0" fontId="0" fillId="0" borderId="0" xfId="0" applyFont="1" applyFill="1" applyBorder="1" applyAlignment="1">
      <alignment wrapText="1"/>
    </xf>
    <xf numFmtId="0" fontId="0" fillId="0" borderId="0" xfId="0" applyFont="1" applyFill="1" applyBorder="1" applyAlignment="1">
      <alignment horizontal="left"/>
    </xf>
    <xf numFmtId="0" fontId="17" fillId="11" borderId="1" xfId="0" applyFont="1" applyFill="1" applyBorder="1" applyAlignment="1">
      <alignment horizontal="center"/>
    </xf>
    <xf numFmtId="168" fontId="2" fillId="11" borderId="3" xfId="0" applyNumberFormat="1" applyFont="1" applyFill="1" applyBorder="1" applyAlignment="1">
      <alignment horizontal="left"/>
    </xf>
    <xf numFmtId="0" fontId="2" fillId="5" borderId="10" xfId="0" applyFont="1" applyFill="1" applyBorder="1" applyAlignment="1">
      <alignment horizontal="center" wrapText="1"/>
    </xf>
    <xf numFmtId="0" fontId="30" fillId="6" borderId="11" xfId="0" applyFont="1" applyFill="1" applyBorder="1" applyAlignment="1">
      <alignment horizontal="left" wrapText="1"/>
    </xf>
    <xf numFmtId="0" fontId="30" fillId="6" borderId="11" xfId="0" applyFont="1" applyFill="1" applyBorder="1" applyAlignment="1">
      <alignment horizontal="center" wrapText="1"/>
    </xf>
    <xf numFmtId="0" fontId="27" fillId="6" borderId="11" xfId="0" applyFont="1" applyFill="1" applyBorder="1" applyAlignment="1">
      <alignment horizontal="center"/>
    </xf>
    <xf numFmtId="0" fontId="27" fillId="6" borderId="16" xfId="0" applyFont="1" applyFill="1" applyBorder="1" applyAlignment="1">
      <alignment horizontal="center"/>
    </xf>
    <xf numFmtId="0" fontId="27" fillId="6" borderId="0" xfId="0" applyFont="1" applyFill="1" applyBorder="1" applyAlignment="1">
      <alignment horizontal="center"/>
    </xf>
    <xf numFmtId="0" fontId="28" fillId="6" borderId="11" xfId="0" applyFont="1" applyFill="1" applyBorder="1" applyAlignment="1">
      <alignment horizontal="center"/>
    </xf>
    <xf numFmtId="0" fontId="17" fillId="5" borderId="23" xfId="0" applyFont="1" applyFill="1" applyBorder="1" applyAlignment="1">
      <alignment horizontal="center"/>
    </xf>
    <xf numFmtId="0" fontId="2" fillId="0" borderId="14" xfId="0" applyFont="1" applyFill="1" applyBorder="1" applyAlignment="1">
      <alignment horizontal="left" wrapText="1"/>
    </xf>
    <xf numFmtId="0" fontId="0" fillId="0" borderId="14" xfId="0" applyFont="1" applyFill="1" applyBorder="1" applyAlignment="1">
      <alignment horizontal="center"/>
    </xf>
    <xf numFmtId="0" fontId="0" fillId="0" borderId="24" xfId="0" applyFont="1" applyFill="1" applyBorder="1" applyAlignment="1">
      <alignment horizontal="center"/>
    </xf>
    <xf numFmtId="179" fontId="0" fillId="0" borderId="14" xfId="0" applyNumberFormat="1" applyFont="1" applyFill="1" applyBorder="1" applyAlignment="1">
      <alignment horizontal="center"/>
    </xf>
    <xf numFmtId="0" fontId="0" fillId="0" borderId="25" xfId="0" applyFont="1" applyFill="1" applyBorder="1" applyAlignment="1">
      <alignment horizontal="center"/>
    </xf>
    <xf numFmtId="0" fontId="2" fillId="0" borderId="13" xfId="0" applyFont="1" applyFill="1" applyBorder="1" applyAlignment="1">
      <alignment horizontal="left" wrapText="1"/>
    </xf>
    <xf numFmtId="0" fontId="0" fillId="0" borderId="26" xfId="0" applyFont="1" applyFill="1" applyBorder="1" applyAlignment="1">
      <alignment horizontal="center"/>
    </xf>
    <xf numFmtId="179" fontId="0" fillId="0" borderId="13" xfId="0" applyNumberFormat="1" applyFont="1" applyFill="1" applyBorder="1" applyAlignment="1">
      <alignment horizontal="center"/>
    </xf>
    <xf numFmtId="0" fontId="0" fillId="0" borderId="27" xfId="0" applyFont="1" applyFill="1" applyBorder="1" applyAlignment="1">
      <alignment horizontal="center"/>
    </xf>
    <xf numFmtId="0" fontId="3" fillId="6" borderId="13" xfId="0" applyFont="1" applyFill="1" applyBorder="1" applyAlignment="1">
      <alignment horizontal="left" wrapText="1"/>
    </xf>
    <xf numFmtId="0" fontId="3" fillId="6" borderId="13" xfId="0" applyFont="1" applyFill="1" applyBorder="1" applyAlignment="1">
      <alignment horizontal="center" wrapText="1"/>
    </xf>
    <xf numFmtId="0" fontId="0" fillId="6" borderId="13" xfId="0" applyFont="1" applyFill="1" applyBorder="1" applyAlignment="1">
      <alignment horizontal="center"/>
    </xf>
    <xf numFmtId="0" fontId="0" fillId="6" borderId="26" xfId="0" applyFont="1" applyFill="1" applyBorder="1" applyAlignment="1">
      <alignment horizontal="center"/>
    </xf>
    <xf numFmtId="179" fontId="0" fillId="6" borderId="13" xfId="0" applyNumberFormat="1" applyFont="1" applyFill="1" applyBorder="1" applyAlignment="1">
      <alignment horizontal="center"/>
    </xf>
    <xf numFmtId="0" fontId="0" fillId="6" borderId="27" xfId="0" applyFont="1" applyFill="1" applyBorder="1" applyAlignment="1">
      <alignment horizontal="center"/>
    </xf>
    <xf numFmtId="0" fontId="17" fillId="6" borderId="13" xfId="0" applyFont="1" applyFill="1" applyBorder="1" applyAlignment="1">
      <alignment horizontal="center"/>
    </xf>
    <xf numFmtId="0" fontId="0" fillId="6" borderId="13" xfId="0" applyFont="1" applyFill="1" applyBorder="1" applyAlignment="1">
      <alignment horizontal="left"/>
    </xf>
    <xf numFmtId="0" fontId="3" fillId="6" borderId="23" xfId="0" applyFont="1" applyFill="1" applyBorder="1" applyAlignment="1">
      <alignment horizontal="left" wrapText="1"/>
    </xf>
    <xf numFmtId="0" fontId="0" fillId="6" borderId="23" xfId="0" applyFont="1" applyFill="1" applyBorder="1" applyAlignment="1">
      <alignment horizontal="center"/>
    </xf>
    <xf numFmtId="0" fontId="17" fillId="6" borderId="14" xfId="0" applyFont="1" applyFill="1" applyBorder="1" applyAlignment="1">
      <alignment horizontal="center"/>
    </xf>
    <xf numFmtId="0" fontId="2" fillId="0" borderId="5" xfId="0" applyFont="1" applyFill="1" applyBorder="1" applyAlignment="1">
      <alignment horizontal="left" wrapText="1"/>
    </xf>
    <xf numFmtId="0" fontId="0" fillId="0" borderId="15" xfId="0" applyFont="1" applyFill="1" applyBorder="1" applyAlignment="1">
      <alignment horizontal="center"/>
    </xf>
    <xf numFmtId="179" fontId="0" fillId="0" borderId="18" xfId="0" applyNumberFormat="1" applyFont="1" applyFill="1" applyBorder="1" applyAlignment="1">
      <alignment horizontal="center"/>
    </xf>
    <xf numFmtId="0" fontId="0" fillId="0" borderId="6" xfId="0" applyFont="1" applyFill="1" applyBorder="1" applyAlignment="1">
      <alignment horizontal="center"/>
    </xf>
    <xf numFmtId="0" fontId="0" fillId="0" borderId="0" xfId="0" applyFont="1" applyFill="1" applyBorder="1" applyAlignment="1">
      <alignment horizontal="right" wrapText="1"/>
    </xf>
    <xf numFmtId="0" fontId="3" fillId="6" borderId="4" xfId="0" applyFont="1" applyFill="1" applyBorder="1" applyAlignment="1">
      <alignment horizontal="left" wrapText="1"/>
    </xf>
    <xf numFmtId="0" fontId="3" fillId="6" borderId="4" xfId="0" applyFont="1" applyFill="1" applyBorder="1" applyAlignment="1">
      <alignment horizontal="center" wrapText="1"/>
    </xf>
    <xf numFmtId="0" fontId="27" fillId="6" borderId="4" xfId="0" applyFont="1" applyFill="1" applyBorder="1" applyAlignment="1">
      <alignment horizontal="center"/>
    </xf>
    <xf numFmtId="0" fontId="28" fillId="6" borderId="4" xfId="0" applyFont="1" applyFill="1" applyBorder="1" applyAlignment="1">
      <alignment horizontal="center"/>
    </xf>
    <xf numFmtId="0" fontId="29" fillId="0" borderId="13" xfId="0" applyFont="1" applyFill="1" applyBorder="1" applyAlignment="1">
      <alignment horizontal="center"/>
    </xf>
    <xf numFmtId="0" fontId="29" fillId="0" borderId="23" xfId="0" applyFont="1" applyFill="1" applyBorder="1" applyAlignment="1">
      <alignment horizontal="center"/>
    </xf>
    <xf numFmtId="0" fontId="2" fillId="0" borderId="13" xfId="0" applyFont="1" applyBorder="1" applyAlignment="1">
      <alignment horizontal="left" wrapText="1"/>
    </xf>
    <xf numFmtId="0" fontId="0" fillId="0" borderId="26" xfId="0" applyFont="1" applyBorder="1" applyAlignment="1">
      <alignment horizontal="center"/>
    </xf>
    <xf numFmtId="179" fontId="0" fillId="0" borderId="13" xfId="0" applyNumberFormat="1" applyFont="1" applyBorder="1" applyAlignment="1">
      <alignment horizontal="center"/>
    </xf>
    <xf numFmtId="0" fontId="0" fillId="0" borderId="27" xfId="0" applyFont="1" applyBorder="1" applyAlignment="1">
      <alignment horizontal="center"/>
    </xf>
    <xf numFmtId="0" fontId="2" fillId="0" borderId="23" xfId="0" applyFont="1" applyBorder="1" applyAlignment="1">
      <alignment horizontal="left" wrapText="1"/>
    </xf>
    <xf numFmtId="0" fontId="3" fillId="6" borderId="23" xfId="0" applyFont="1" applyFill="1" applyBorder="1" applyAlignment="1">
      <alignment wrapText="1"/>
    </xf>
    <xf numFmtId="0" fontId="3" fillId="6" borderId="23" xfId="0" applyFont="1" applyFill="1" applyBorder="1" applyAlignment="1">
      <alignment horizontal="center" wrapText="1"/>
    </xf>
    <xf numFmtId="0" fontId="2" fillId="6" borderId="13" xfId="0" applyFont="1" applyFill="1" applyBorder="1" applyAlignment="1">
      <alignment horizontal="center"/>
    </xf>
    <xf numFmtId="0" fontId="2" fillId="0" borderId="23" xfId="0" applyFont="1" applyFill="1" applyBorder="1" applyAlignment="1">
      <alignment wrapText="1"/>
    </xf>
    <xf numFmtId="0" fontId="2" fillId="0" borderId="28" xfId="0" applyFont="1" applyBorder="1" applyAlignment="1">
      <alignment horizontal="left" wrapText="1"/>
    </xf>
    <xf numFmtId="0" fontId="0" fillId="0" borderId="18" xfId="0" applyFont="1" applyFill="1" applyBorder="1" applyAlignment="1">
      <alignment horizontal="center"/>
    </xf>
    <xf numFmtId="0" fontId="0" fillId="0" borderId="28" xfId="0" applyFont="1" applyBorder="1" applyAlignment="1">
      <alignment horizontal="center"/>
    </xf>
    <xf numFmtId="0" fontId="0" fillId="0" borderId="28" xfId="0" applyFont="1" applyFill="1" applyBorder="1" applyAlignment="1">
      <alignment horizontal="center"/>
    </xf>
    <xf numFmtId="0" fontId="2" fillId="0" borderId="0" xfId="0" applyFont="1" applyBorder="1" applyAlignment="1">
      <alignment horizontal="center"/>
    </xf>
    <xf numFmtId="0" fontId="0" fillId="0" borderId="29" xfId="0" applyFont="1" applyFill="1" applyBorder="1" applyAlignment="1">
      <alignment horizontal="center"/>
    </xf>
    <xf numFmtId="0" fontId="17" fillId="5" borderId="29" xfId="0" applyFont="1" applyFill="1" applyBorder="1" applyAlignment="1">
      <alignment horizontal="center"/>
    </xf>
    <xf numFmtId="0" fontId="0" fillId="0" borderId="23" xfId="0" applyFont="1" applyBorder="1" applyAlignment="1">
      <alignment horizontal="center"/>
    </xf>
    <xf numFmtId="0" fontId="2" fillId="0" borderId="4" xfId="0" applyFont="1" applyBorder="1" applyAlignment="1">
      <alignment horizontal="left" wrapText="1"/>
    </xf>
    <xf numFmtId="0" fontId="0" fillId="0" borderId="4" xfId="0" applyFont="1" applyBorder="1" applyAlignment="1">
      <alignment horizontal="center"/>
    </xf>
    <xf numFmtId="0" fontId="0" fillId="0" borderId="4" xfId="0" applyFont="1" applyFill="1" applyBorder="1" applyAlignment="1">
      <alignment horizontal="center"/>
    </xf>
    <xf numFmtId="0" fontId="2" fillId="0" borderId="29" xfId="0" applyFont="1" applyBorder="1" applyAlignment="1">
      <alignment horizontal="left" wrapText="1"/>
    </xf>
    <xf numFmtId="0" fontId="0" fillId="0" borderId="29" xfId="0" applyFont="1" applyBorder="1" applyAlignment="1">
      <alignment horizontal="center"/>
    </xf>
    <xf numFmtId="0" fontId="2" fillId="0" borderId="22" xfId="0" applyFont="1" applyFill="1" applyBorder="1" applyAlignment="1">
      <alignment horizontal="left" wrapText="1"/>
    </xf>
    <xf numFmtId="0" fontId="2" fillId="0" borderId="11" xfId="0" applyFont="1" applyFill="1" applyBorder="1" applyAlignment="1">
      <alignment horizontal="left" wrapText="1"/>
    </xf>
    <xf numFmtId="0" fontId="0" fillId="0" borderId="11" xfId="0" applyFont="1" applyFill="1" applyBorder="1" applyAlignment="1">
      <alignment horizontal="center"/>
    </xf>
    <xf numFmtId="0" fontId="2" fillId="0" borderId="21" xfId="0" applyFont="1" applyBorder="1" applyAlignment="1">
      <alignment horizontal="left" wrapText="1"/>
    </xf>
    <xf numFmtId="0" fontId="2" fillId="0" borderId="18" xfId="0" applyFont="1" applyFill="1" applyBorder="1" applyAlignment="1">
      <alignment horizontal="left" wrapText="1"/>
    </xf>
    <xf numFmtId="0" fontId="17" fillId="5" borderId="18" xfId="0" applyFont="1" applyFill="1" applyBorder="1" applyAlignment="1">
      <alignment horizontal="center"/>
    </xf>
    <xf numFmtId="0" fontId="17" fillId="11" borderId="4" xfId="0" applyFont="1" applyFill="1" applyBorder="1" applyAlignment="1">
      <alignment horizontal="center"/>
    </xf>
    <xf numFmtId="0" fontId="2" fillId="10" borderId="10" xfId="0" applyFont="1" applyFill="1" applyBorder="1" applyAlignment="1">
      <alignment horizontal="center" wrapText="1"/>
    </xf>
    <xf numFmtId="0" fontId="17" fillId="5" borderId="10" xfId="0" applyFont="1" applyFill="1" applyBorder="1" applyAlignment="1">
      <alignment horizontal="center"/>
    </xf>
    <xf numFmtId="0" fontId="2" fillId="0" borderId="11" xfId="0" applyFont="1" applyBorder="1" applyAlignment="1">
      <alignment horizontal="left" wrapText="1"/>
    </xf>
    <xf numFmtId="0" fontId="2" fillId="0" borderId="14" xfId="0" applyFont="1" applyBorder="1" applyAlignment="1">
      <alignment horizontal="left" wrapText="1"/>
    </xf>
    <xf numFmtId="0" fontId="0" fillId="0" borderId="13" xfId="0" applyFont="1" applyFill="1" applyBorder="1" applyAlignment="1">
      <alignment horizontal="left" wrapText="1"/>
    </xf>
    <xf numFmtId="0" fontId="0" fillId="0" borderId="18" xfId="0"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0" fontId="2" fillId="5" borderId="11" xfId="0" applyFont="1" applyFill="1" applyBorder="1" applyAlignment="1">
      <alignment horizontal="left" wrapText="1"/>
    </xf>
    <xf numFmtId="0" fontId="2" fillId="5" borderId="15" xfId="0" applyFont="1" applyFill="1" applyBorder="1" applyAlignment="1">
      <alignment horizontal="left" wrapText="1"/>
    </xf>
    <xf numFmtId="0" fontId="2" fillId="5" borderId="15" xfId="0" applyFont="1" applyFill="1" applyBorder="1" applyAlignment="1">
      <alignment horizontal="center" wrapText="1"/>
    </xf>
    <xf numFmtId="0" fontId="3" fillId="6" borderId="12" xfId="0" applyFont="1" applyFill="1" applyBorder="1" applyAlignment="1">
      <alignment horizontal="left" wrapText="1"/>
    </xf>
    <xf numFmtId="0" fontId="3" fillId="6" borderId="12" xfId="0" applyFont="1" applyFill="1" applyBorder="1" applyAlignment="1">
      <alignment horizontal="center" wrapText="1"/>
    </xf>
    <xf numFmtId="0" fontId="0" fillId="6" borderId="4" xfId="0" applyFont="1" applyFill="1" applyBorder="1" applyAlignment="1">
      <alignment horizontal="center"/>
    </xf>
    <xf numFmtId="168" fontId="0" fillId="5" borderId="11" xfId="0" applyNumberFormat="1" applyFont="1" applyFill="1" applyBorder="1" applyAlignment="1">
      <alignment horizontal="center"/>
    </xf>
    <xf numFmtId="168" fontId="0" fillId="5" borderId="13" xfId="0" applyNumberFormat="1" applyFont="1" applyFill="1" applyBorder="1" applyAlignment="1">
      <alignment horizontal="center"/>
    </xf>
    <xf numFmtId="0" fontId="2" fillId="6" borderId="13" xfId="0" applyFont="1" applyFill="1" applyBorder="1" applyAlignment="1">
      <alignment horizontal="center" wrapText="1"/>
    </xf>
    <xf numFmtId="168" fontId="0" fillId="6" borderId="13" xfId="0" applyNumberFormat="1" applyFont="1" applyFill="1" applyBorder="1" applyAlignment="1">
      <alignment horizontal="center"/>
    </xf>
    <xf numFmtId="0" fontId="0" fillId="0" borderId="23" xfId="0" applyFont="1" applyFill="1" applyBorder="1" applyAlignment="1">
      <alignment horizontal="right"/>
    </xf>
    <xf numFmtId="0" fontId="0" fillId="6" borderId="14" xfId="0" applyFont="1" applyFill="1" applyBorder="1" applyAlignment="1">
      <alignment horizontal="center"/>
    </xf>
    <xf numFmtId="0" fontId="0" fillId="6" borderId="29" xfId="0" applyFont="1" applyFill="1" applyBorder="1" applyAlignment="1">
      <alignment horizontal="center"/>
    </xf>
    <xf numFmtId="0" fontId="2" fillId="11" borderId="29" xfId="0" applyFont="1" applyFill="1" applyBorder="1" applyAlignment="1">
      <alignment horizontal="center"/>
    </xf>
    <xf numFmtId="170" fontId="2" fillId="0" borderId="11" xfId="0" applyNumberFormat="1" applyFont="1" applyBorder="1" applyAlignment="1">
      <alignment horizontal="center"/>
    </xf>
    <xf numFmtId="170" fontId="0" fillId="0" borderId="18" xfId="0" applyNumberFormat="1" applyFont="1" applyBorder="1" applyAlignment="1">
      <alignment horizontal="center"/>
    </xf>
    <xf numFmtId="170" fontId="2" fillId="0" borderId="2" xfId="0" applyNumberFormat="1" applyFont="1" applyBorder="1" applyAlignment="1">
      <alignment horizontal="center"/>
    </xf>
    <xf numFmtId="170" fontId="2" fillId="0" borderId="0" xfId="0" applyNumberFormat="1" applyFont="1" applyBorder="1" applyAlignment="1">
      <alignment horizontal="center"/>
    </xf>
    <xf numFmtId="168" fontId="2" fillId="0" borderId="2" xfId="0" applyNumberFormat="1" applyFont="1" applyFill="1" applyBorder="1" applyAlignment="1">
      <alignment horizontal="center"/>
    </xf>
    <xf numFmtId="168" fontId="2" fillId="0" borderId="2" xfId="0" applyNumberFormat="1" applyFont="1" applyFill="1" applyBorder="1" applyAlignment="1">
      <alignment horizontal="left"/>
    </xf>
    <xf numFmtId="168" fontId="2" fillId="11" borderId="1" xfId="0" applyNumberFormat="1" applyFont="1" applyFill="1" applyBorder="1" applyAlignment="1">
      <alignment horizontal="center"/>
    </xf>
    <xf numFmtId="0" fontId="7" fillId="0" borderId="2" xfId="0" applyFont="1" applyFill="1" applyBorder="1" applyAlignment="1">
      <alignment horizontal="center"/>
    </xf>
    <xf numFmtId="0" fontId="7" fillId="0" borderId="16" xfId="0" applyFont="1" applyFill="1" applyBorder="1" applyAlignment="1">
      <alignment wrapText="1"/>
    </xf>
    <xf numFmtId="0" fontId="9" fillId="12" borderId="19" xfId="0" applyFont="1" applyFill="1" applyBorder="1" applyAlignment="1">
      <alignment horizontal="center" wrapText="1"/>
    </xf>
    <xf numFmtId="0" fontId="9" fillId="12" borderId="12" xfId="0" applyFont="1" applyFill="1" applyBorder="1" applyAlignment="1">
      <alignment horizontal="center"/>
    </xf>
    <xf numFmtId="0" fontId="2" fillId="12" borderId="2" xfId="0" applyFont="1" applyFill="1" applyBorder="1" applyAlignment="1">
      <alignment horizontal="center"/>
    </xf>
    <xf numFmtId="0" fontId="9" fillId="0" borderId="4" xfId="0" applyFont="1" applyBorder="1" applyAlignment="1">
      <alignment horizontal="right" wrapText="1"/>
    </xf>
    <xf numFmtId="168" fontId="7" fillId="0" borderId="23" xfId="0" applyNumberFormat="1" applyFont="1" applyBorder="1" applyAlignment="1">
      <alignment horizontal="center" wrapText="1"/>
    </xf>
    <xf numFmtId="168" fontId="0" fillId="0" borderId="24" xfId="0" applyNumberFormat="1" applyFont="1" applyFill="1" applyBorder="1" applyAlignment="1">
      <alignment horizontal="center"/>
    </xf>
    <xf numFmtId="168" fontId="9" fillId="0" borderId="23" xfId="0" applyNumberFormat="1" applyFont="1" applyBorder="1" applyAlignment="1">
      <alignment horizontal="center" wrapText="1"/>
    </xf>
    <xf numFmtId="0" fontId="9" fillId="0" borderId="13" xfId="0" applyFont="1" applyBorder="1" applyAlignment="1">
      <alignment horizontal="center"/>
    </xf>
    <xf numFmtId="168" fontId="9" fillId="0" borderId="13" xfId="0" applyNumberFormat="1" applyFont="1" applyBorder="1" applyAlignment="1">
      <alignment horizontal="center"/>
    </xf>
    <xf numFmtId="0" fontId="9" fillId="0" borderId="13" xfId="0" applyFont="1" applyFill="1" applyBorder="1" applyAlignment="1">
      <alignment horizontal="center"/>
    </xf>
    <xf numFmtId="168" fontId="0" fillId="0" borderId="13" xfId="0" applyNumberFormat="1" applyFont="1" applyFill="1" applyBorder="1" applyAlignment="1">
      <alignment horizontal="center"/>
    </xf>
    <xf numFmtId="187" fontId="9" fillId="12" borderId="23" xfId="0" applyNumberFormat="1" applyFont="1" applyFill="1" applyBorder="1" applyAlignment="1">
      <alignment horizontal="center" wrapText="1"/>
    </xf>
    <xf numFmtId="0" fontId="9" fillId="12" borderId="13" xfId="0" applyFont="1" applyFill="1" applyBorder="1" applyAlignment="1">
      <alignment horizontal="center"/>
    </xf>
    <xf numFmtId="0" fontId="9" fillId="12" borderId="26" xfId="0" applyFont="1" applyFill="1" applyBorder="1" applyAlignment="1">
      <alignment horizontal="center"/>
    </xf>
    <xf numFmtId="168" fontId="0" fillId="0" borderId="16" xfId="0" applyNumberFormat="1" applyFont="1" applyFill="1" applyBorder="1" applyAlignment="1">
      <alignment horizontal="center"/>
    </xf>
    <xf numFmtId="0" fontId="7" fillId="0" borderId="4" xfId="0" applyFont="1" applyBorder="1" applyAlignment="1">
      <alignment horizontal="right" wrapText="1"/>
    </xf>
    <xf numFmtId="187" fontId="7" fillId="0" borderId="0" xfId="0" applyNumberFormat="1" applyFont="1" applyBorder="1" applyAlignment="1">
      <alignment horizontal="center" wrapText="1"/>
    </xf>
    <xf numFmtId="0" fontId="9" fillId="5" borderId="30" xfId="0" applyFont="1" applyFill="1" applyBorder="1" applyAlignment="1">
      <alignment horizontal="right"/>
    </xf>
    <xf numFmtId="168" fontId="9" fillId="5" borderId="31" xfId="0" applyNumberFormat="1" applyFont="1" applyFill="1" applyBorder="1" applyAlignment="1">
      <alignment horizontal="center"/>
    </xf>
    <xf numFmtId="0" fontId="7" fillId="0" borderId="0" xfId="0" applyFont="1" applyBorder="1" applyAlignment="1">
      <alignment wrapText="1"/>
    </xf>
    <xf numFmtId="0" fontId="31" fillId="0" borderId="0" xfId="0" applyFont="1" applyAlignment="1">
      <alignment horizontal="left" wrapText="1"/>
    </xf>
    <xf numFmtId="0" fontId="31" fillId="0" borderId="0" xfId="0" applyFont="1" applyAlignment="1">
      <alignment horizontal="center" wrapText="1"/>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4" fillId="0" borderId="0" xfId="0" applyFont="1" applyAlignment="1">
      <alignment horizontal="center" wrapText="1"/>
    </xf>
    <xf numFmtId="0" fontId="25" fillId="0" borderId="0" xfId="0" applyFont="1" applyAlignment="1">
      <alignment/>
    </xf>
    <xf numFmtId="0" fontId="2" fillId="0" borderId="0" xfId="0" applyFont="1" applyAlignment="1" quotePrefix="1">
      <alignment horizontal="center" wrapText="1"/>
    </xf>
    <xf numFmtId="0" fontId="2" fillId="0" borderId="0" xfId="0" applyFont="1" applyAlignment="1" quotePrefix="1">
      <alignment horizontal="center"/>
    </xf>
    <xf numFmtId="0" fontId="6" fillId="0" borderId="0" xfId="0" applyFont="1" applyBorder="1" applyAlignment="1">
      <alignment/>
    </xf>
    <xf numFmtId="189" fontId="0" fillId="0" borderId="0" xfId="0" applyNumberFormat="1" applyAlignment="1">
      <alignment/>
    </xf>
    <xf numFmtId="0" fontId="2" fillId="0" borderId="4" xfId="21" applyFont="1" applyBorder="1">
      <alignment/>
      <protection locked="0"/>
    </xf>
    <xf numFmtId="0" fontId="0" fillId="0" borderId="16" xfId="21" applyFont="1" applyBorder="1" applyAlignment="1">
      <alignment horizontal="left"/>
      <protection locked="0"/>
    </xf>
    <xf numFmtId="0" fontId="0" fillId="0" borderId="0" xfId="21">
      <alignment/>
      <protection locked="0"/>
    </xf>
    <xf numFmtId="0" fontId="0" fillId="0" borderId="16" xfId="21" applyBorder="1" applyAlignment="1">
      <alignment horizontal="left"/>
      <protection locked="0"/>
    </xf>
    <xf numFmtId="0" fontId="0" fillId="0" borderId="0" xfId="21" applyFont="1">
      <alignment/>
      <protection locked="0"/>
    </xf>
    <xf numFmtId="0" fontId="16" fillId="0" borderId="0" xfId="0" applyFont="1" applyAlignment="1">
      <alignment/>
    </xf>
    <xf numFmtId="0" fontId="6" fillId="0" borderId="4" xfId="0" applyFont="1" applyBorder="1" applyAlignment="1">
      <alignment/>
    </xf>
    <xf numFmtId="0" fontId="2" fillId="0" borderId="16" xfId="0" applyFont="1" applyBorder="1" applyAlignment="1">
      <alignment horizontal="justify" vertical="top"/>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32" xfId="0" applyFont="1" applyBorder="1" applyAlignment="1">
      <alignment horizontal="center"/>
    </xf>
    <xf numFmtId="0" fontId="2" fillId="0" borderId="32" xfId="0" applyFont="1" applyBorder="1" applyAlignment="1">
      <alignment horizontal="center" wrapText="1"/>
    </xf>
    <xf numFmtId="0" fontId="0" fillId="0" borderId="25"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32" xfId="0" applyFont="1" applyBorder="1" applyAlignment="1">
      <alignment wrapText="1"/>
    </xf>
    <xf numFmtId="0" fontId="0" fillId="0" borderId="32" xfId="0" applyFont="1" applyBorder="1" applyAlignment="1">
      <alignment horizontal="center" wrapText="1"/>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center" vertical="top"/>
    </xf>
    <xf numFmtId="190" fontId="33" fillId="0" borderId="0" xfId="0" applyNumberFormat="1" applyFont="1" applyBorder="1" applyAlignment="1">
      <alignment vertical="top" wrapText="1"/>
    </xf>
    <xf numFmtId="190" fontId="33" fillId="0" borderId="0" xfId="0" applyNumberFormat="1" applyFont="1" applyBorder="1" applyAlignment="1">
      <alignment vertical="top"/>
    </xf>
    <xf numFmtId="191" fontId="33" fillId="0" borderId="0" xfId="0" applyNumberFormat="1" applyFont="1" applyBorder="1" applyAlignment="1">
      <alignment vertical="top"/>
    </xf>
    <xf numFmtId="0" fontId="2" fillId="12" borderId="0" xfId="0" applyFont="1" applyFill="1" applyAlignment="1">
      <alignment horizontal="center"/>
    </xf>
    <xf numFmtId="0" fontId="2" fillId="12" borderId="0" xfId="0" applyFont="1" applyFill="1" applyAlignment="1">
      <alignment/>
    </xf>
    <xf numFmtId="0" fontId="0" fillId="12" borderId="0" xfId="0" applyFill="1" applyAlignment="1">
      <alignment/>
    </xf>
    <xf numFmtId="0" fontId="2" fillId="0" borderId="0" xfId="0" applyFont="1" applyFill="1" applyAlignment="1">
      <alignment horizontal="center"/>
    </xf>
    <xf numFmtId="190" fontId="2" fillId="0" borderId="0" xfId="0" applyNumberFormat="1" applyFont="1" applyBorder="1" applyAlignment="1">
      <alignment vertical="top" wrapText="1"/>
    </xf>
    <xf numFmtId="190" fontId="2" fillId="0" borderId="0" xfId="0" applyNumberFormat="1" applyFont="1" applyBorder="1" applyAlignment="1">
      <alignment vertical="top"/>
    </xf>
    <xf numFmtId="191" fontId="2" fillId="3" borderId="0" xfId="0" applyNumberFormat="1" applyFont="1" applyFill="1" applyBorder="1" applyAlignment="1">
      <alignment vertical="top"/>
    </xf>
    <xf numFmtId="0" fontId="26" fillId="0" borderId="0" xfId="0" applyFont="1" applyFill="1" applyAlignment="1">
      <alignment/>
    </xf>
    <xf numFmtId="0" fontId="34" fillId="0" borderId="14" xfId="0" applyFont="1" applyBorder="1" applyAlignment="1">
      <alignment horizontal="left" wrapText="1"/>
    </xf>
    <xf numFmtId="0" fontId="34" fillId="0" borderId="14" xfId="0" applyFont="1" applyBorder="1" applyAlignment="1">
      <alignment horizontal="center"/>
    </xf>
    <xf numFmtId="0" fontId="34" fillId="0" borderId="14" xfId="0" applyFont="1" applyFill="1" applyBorder="1" applyAlignment="1">
      <alignment horizontal="center"/>
    </xf>
    <xf numFmtId="0" fontId="34" fillId="0" borderId="29" xfId="0" applyFont="1" applyFill="1" applyBorder="1" applyAlignment="1">
      <alignment horizontal="center"/>
    </xf>
    <xf numFmtId="0" fontId="34" fillId="5" borderId="13" xfId="0" applyFont="1" applyFill="1" applyBorder="1" applyAlignment="1">
      <alignment horizontal="center"/>
    </xf>
    <xf numFmtId="0" fontId="34" fillId="0" borderId="13" xfId="0" applyFont="1" applyFill="1" applyBorder="1" applyAlignment="1">
      <alignment horizontal="left"/>
    </xf>
    <xf numFmtId="0" fontId="8" fillId="0" borderId="0" xfId="0" applyFont="1" applyAlignment="1">
      <alignment/>
    </xf>
    <xf numFmtId="0" fontId="34" fillId="0" borderId="13" xfId="0" applyFont="1" applyBorder="1" applyAlignment="1">
      <alignment horizontal="left" wrapText="1"/>
    </xf>
    <xf numFmtId="168" fontId="20" fillId="0" borderId="13" xfId="0" applyNumberFormat="1" applyFont="1" applyBorder="1" applyAlignment="1">
      <alignment horizontal="center"/>
    </xf>
    <xf numFmtId="0" fontId="34" fillId="0" borderId="13" xfId="0" applyFont="1" applyFill="1" applyBorder="1" applyAlignment="1">
      <alignment horizontal="center"/>
    </xf>
    <xf numFmtId="0" fontId="34" fillId="0" borderId="23" xfId="0" applyFont="1" applyFill="1" applyBorder="1" applyAlignment="1">
      <alignment horizontal="center"/>
    </xf>
    <xf numFmtId="168" fontId="34" fillId="5" borderId="13" xfId="0" applyNumberFormat="1" applyFont="1" applyFill="1" applyBorder="1" applyAlignment="1">
      <alignment horizontal="center"/>
    </xf>
    <xf numFmtId="0" fontId="17" fillId="0" borderId="0" xfId="0" applyFont="1" applyFill="1" applyBorder="1" applyAlignment="1">
      <alignment horizontal="left" wrapText="1"/>
    </xf>
    <xf numFmtId="0" fontId="0" fillId="0" borderId="16" xfId="0" applyFont="1" applyFill="1" applyBorder="1" applyAlignment="1">
      <alignment horizontal="left"/>
    </xf>
    <xf numFmtId="0" fontId="0" fillId="13" borderId="0" xfId="0" applyFill="1" applyAlignment="1">
      <alignment/>
    </xf>
    <xf numFmtId="15" fontId="2" fillId="13" borderId="0" xfId="0" applyNumberFormat="1" applyFont="1" applyFill="1" applyBorder="1" applyAlignment="1">
      <alignment horizontal="center"/>
    </xf>
    <xf numFmtId="15" fontId="0" fillId="13" borderId="0" xfId="0" applyNumberFormat="1" applyFont="1" applyFill="1" applyBorder="1" applyAlignment="1">
      <alignment horizontal="center"/>
    </xf>
    <xf numFmtId="15" fontId="9" fillId="13" borderId="0" xfId="0" applyNumberFormat="1" applyFont="1" applyFill="1" applyBorder="1" applyAlignment="1">
      <alignment horizontal="center"/>
    </xf>
    <xf numFmtId="15" fontId="7" fillId="13" borderId="0" xfId="0" applyNumberFormat="1" applyFont="1" applyFill="1" applyBorder="1" applyAlignment="1">
      <alignment horizontal="center"/>
    </xf>
    <xf numFmtId="0" fontId="29" fillId="13" borderId="0" xfId="0" applyFont="1" applyFill="1" applyAlignment="1">
      <alignment/>
    </xf>
    <xf numFmtId="0" fontId="0" fillId="13" borderId="0" xfId="0" applyFont="1" applyFill="1" applyAlignment="1">
      <alignment/>
    </xf>
    <xf numFmtId="0" fontId="3" fillId="0" borderId="0" xfId="0" applyFont="1" applyAlignment="1">
      <alignment horizontal="left" vertical="top" wrapText="1"/>
    </xf>
    <xf numFmtId="0" fontId="2" fillId="0" borderId="0" xfId="0" applyFont="1" applyAlignment="1">
      <alignment vertical="top" wrapText="1"/>
    </xf>
    <xf numFmtId="0" fontId="0" fillId="0" borderId="32" xfId="0" applyFont="1" applyBorder="1" applyAlignment="1">
      <alignment horizontal="center" wrapText="1"/>
    </xf>
    <xf numFmtId="0" fontId="0" fillId="0" borderId="25"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left" vertical="top" wrapText="1"/>
    </xf>
    <xf numFmtId="0" fontId="2" fillId="0" borderId="0" xfId="0" applyFont="1" applyAlignment="1">
      <alignment horizontal="center" vertical="top"/>
    </xf>
    <xf numFmtId="0" fontId="2" fillId="0" borderId="32"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2275"/>
          <c:w val="0.97275"/>
          <c:h val="0.9545"/>
        </c:manualLayout>
      </c:layout>
      <c:lineChart>
        <c:grouping val="standard"/>
        <c:varyColors val="0"/>
        <c:ser>
          <c:idx val="1"/>
          <c:order val="0"/>
          <c:tx>
            <c:strRef>
              <c:f>'Table V - Basis of Estimate'!$C$17</c:f>
              <c:strCache>
                <c:ptCount val="1"/>
                <c:pt idx="0">
                  <c:v>Tech shop support (reestimate)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V - Basis of Estimate'!$D$15:$BN$15</c:f>
              <c:strCache/>
            </c:strRef>
          </c:cat>
          <c:val>
            <c:numRef>
              <c:f>'Table V - Basis of Estimate'!$D$17:$BN$17</c:f>
              <c:numCache/>
            </c:numRef>
          </c:val>
          <c:smooth val="0"/>
        </c:ser>
        <c:ser>
          <c:idx val="2"/>
          <c:order val="1"/>
          <c:tx>
            <c:strRef>
              <c:f>'Table V - Basis of Estimate'!$C$18</c:f>
              <c:strCache>
                <c:ptCount val="1"/>
                <c:pt idx="0">
                  <c:v>Winding crew (actual)</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V - Basis of Estimate'!$D$15:$BN$15</c:f>
              <c:strCache/>
            </c:strRef>
          </c:cat>
          <c:val>
            <c:numRef>
              <c:f>'Table V - Basis of Estimate'!$D$18:$BN$18</c:f>
              <c:numCache/>
            </c:numRef>
          </c:val>
          <c:smooth val="0"/>
        </c:ser>
        <c:ser>
          <c:idx val="3"/>
          <c:order val="2"/>
          <c:tx>
            <c:strRef>
              <c:f>'Table V - Basis of Estimate'!$C$19</c:f>
              <c:strCache>
                <c:ptCount val="1"/>
                <c:pt idx="0">
                  <c:v>Tech shop support (actual)</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V - Basis of Estimate'!$D$15:$BN$15</c:f>
              <c:strCache/>
            </c:strRef>
          </c:cat>
          <c:val>
            <c:numRef>
              <c:f>'Table V - Basis of Estimate'!$D$19:$BN$19</c:f>
              <c:numCache/>
            </c:numRef>
          </c:val>
          <c:smooth val="0"/>
        </c:ser>
        <c:ser>
          <c:idx val="5"/>
          <c:order val="3"/>
          <c:tx>
            <c:strRef>
              <c:f>'Table V - Basis of Estimate'!$C$21</c:f>
              <c:strCache>
                <c:ptCount val="1"/>
                <c:pt idx="0">
                  <c:v>Winding crew (reestimate)(6 day work wk)</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339966"/>
                </a:solidFill>
                <a:prstDash val="dash"/>
              </a:ln>
            </c:spPr>
            <c:trendlineType val="poly"/>
            <c:order val="6"/>
            <c:dispEq val="0"/>
            <c:dispRSqr val="0"/>
          </c:trendline>
          <c:cat>
            <c:strRef>
              <c:f>'Table V - Basis of Estimate'!$D$15:$BN$15</c:f>
              <c:strCache/>
            </c:strRef>
          </c:cat>
          <c:val>
            <c:numRef>
              <c:f>'Table V - Basis of Estimate'!$D$21:$BN$21</c:f>
              <c:numCache/>
            </c:numRef>
          </c:val>
          <c:smooth val="0"/>
        </c:ser>
        <c:axId val="8058481"/>
        <c:axId val="5417466"/>
      </c:lineChart>
      <c:dateAx>
        <c:axId val="8058481"/>
        <c:scaling>
          <c:orientation val="minMax"/>
        </c:scaling>
        <c:axPos val="b"/>
        <c:delete val="0"/>
        <c:numFmt formatCode="General" sourceLinked="1"/>
        <c:majorTickMark val="out"/>
        <c:minorTickMark val="none"/>
        <c:tickLblPos val="nextTo"/>
        <c:crossAx val="5417466"/>
        <c:crosses val="autoZero"/>
        <c:auto val="0"/>
        <c:noMultiLvlLbl val="0"/>
      </c:dateAx>
      <c:valAx>
        <c:axId val="5417466"/>
        <c:scaling>
          <c:orientation val="minMax"/>
          <c:max val="1200"/>
          <c:min val="0"/>
        </c:scaling>
        <c:axPos val="l"/>
        <c:majorGridlines/>
        <c:delete val="0"/>
        <c:numFmt formatCode="General" sourceLinked="1"/>
        <c:majorTickMark val="out"/>
        <c:minorTickMark val="none"/>
        <c:tickLblPos val="nextTo"/>
        <c:crossAx val="8058481"/>
        <c:crossesAt val="1"/>
        <c:crossBetween val="between"/>
        <c:dispUnits/>
        <c:majorUnit val="40"/>
      </c:valAx>
      <c:spPr>
        <a:solidFill>
          <a:srgbClr val="C0C0C0"/>
        </a:solidFill>
        <a:ln w="12700">
          <a:solidFill>
            <a:srgbClr val="808080"/>
          </a:solidFill>
        </a:ln>
      </c:spPr>
    </c:plotArea>
    <c:legend>
      <c:legendPos val="r"/>
      <c:layout>
        <c:manualLayout>
          <c:xMode val="edge"/>
          <c:yMode val="edge"/>
          <c:x val="0.69625"/>
          <c:y val="0.087"/>
        </c:manualLayout>
      </c:layout>
      <c:overlay val="0"/>
      <c:spPr>
        <a:solidFill>
          <a:srgbClr val="C0C0C0"/>
        </a:solidFill>
      </c:sp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 Id="rId3" Type="http://schemas.openxmlformats.org/officeDocument/2006/relationships/image" Target="../media/image1.jpe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971550</xdr:colOff>
      <xdr:row>9</xdr:row>
      <xdr:rowOff>0</xdr:rowOff>
    </xdr:from>
    <xdr:to>
      <xdr:col>7</xdr:col>
      <xdr:colOff>561975</xdr:colOff>
      <xdr:row>9</xdr:row>
      <xdr:rowOff>0</xdr:rowOff>
    </xdr:to>
    <xdr:sp>
      <xdr:nvSpPr>
        <xdr:cNvPr id="1" name="Line 1"/>
        <xdr:cNvSpPr>
          <a:spLocks/>
        </xdr:cNvSpPr>
      </xdr:nvSpPr>
      <xdr:spPr>
        <a:xfrm flipV="1">
          <a:off x="12049125" y="22479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49</xdr:row>
      <xdr:rowOff>38100</xdr:rowOff>
    </xdr:from>
    <xdr:to>
      <xdr:col>15</xdr:col>
      <xdr:colOff>257175</xdr:colOff>
      <xdr:row>58</xdr:row>
      <xdr:rowOff>133350</xdr:rowOff>
    </xdr:to>
    <xdr:sp>
      <xdr:nvSpPr>
        <xdr:cNvPr id="1" name="Rectangle 3"/>
        <xdr:cNvSpPr>
          <a:spLocks/>
        </xdr:cNvSpPr>
      </xdr:nvSpPr>
      <xdr:spPr>
        <a:xfrm>
          <a:off x="1495425" y="10848975"/>
          <a:ext cx="7943850" cy="1552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Assumptions</a:t>
          </a:r>
          <a:r>
            <a:rPr lang="en-US" cap="none" sz="1000" b="1" i="0" u="none" baseline="0">
              <a:latin typeface="Arial"/>
              <a:ea typeface="Arial"/>
              <a:cs typeface="Arial"/>
            </a:rPr>
            <a:t>
</a:t>
          </a:r>
          <a:r>
            <a:rPr lang="en-US" cap="none" sz="1000" b="1" i="0" u="sng" baseline="0">
              <a:latin typeface="Arial"/>
              <a:ea typeface="Arial"/>
              <a:cs typeface="Arial"/>
            </a:rPr>
            <a:t>Cost:</a:t>
          </a:r>
          <a:r>
            <a:rPr lang="en-US" cap="none" sz="1000" b="1" i="0" u="none" baseline="0">
              <a:latin typeface="Arial"/>
              <a:ea typeface="Arial"/>
              <a:cs typeface="Arial"/>
            </a:rPr>
            <a:t>  Would need ~$4.5K of Expoxy + ~$3K of insulation + $1.5K of shell + ~$5K of other misc components/materials + cost of new lead blocks of ~$15K =&gt; round off to ~$35K.  Labor ~$380K assuming ~4.5 months to rework and redo coil.</a:t>
          </a:r>
          <a:r>
            <a:rPr lang="en-US" cap="none" sz="1000" b="1" i="0" u="sng" baseline="0">
              <a:latin typeface="Arial"/>
              <a:ea typeface="Arial"/>
              <a:cs typeface="Arial"/>
            </a:rPr>
            <a:t>
</a:t>
          </a:r>
          <a:r>
            <a:rPr lang="en-US" cap="none" sz="1000" b="1" i="0" u="none" baseline="0">
              <a:latin typeface="Arial"/>
              <a:ea typeface="Arial"/>
              <a:cs typeface="Arial"/>
            </a:rPr>
            <a:t>
</a:t>
          </a:r>
          <a:r>
            <a:rPr lang="en-US" cap="none" sz="1000" b="1" i="0" u="sng" baseline="0">
              <a:latin typeface="Arial"/>
              <a:ea typeface="Arial"/>
              <a:cs typeface="Arial"/>
            </a:rPr>
            <a:t>Schedule:</a:t>
          </a:r>
          <a:r>
            <a:rPr lang="en-US" cap="none" sz="1000" b="1" i="0" u="none" baseline="0">
              <a:latin typeface="Arial"/>
              <a:ea typeface="Arial"/>
              <a:cs typeface="Arial"/>
            </a:rPr>
            <a:t>  To redo the coil:  Need 138 shifts x 3 men/shift x 8 hours/shift =&gt; 3 months  + To rework of ~65 shifts x 3 men/shift x 8 hours/shift =&gt; 1.5 months.  Need an additional ~3 months to order lead blocks if needed. Anticipate ~3 months to re-order and obtain new lead blocks.  If Type B coil is the one to fail, could add 1-2 months to critcal path at an added "standing army" cost of ~$260K/months or ~$520K.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28</xdr:row>
      <xdr:rowOff>95250</xdr:rowOff>
    </xdr:from>
    <xdr:to>
      <xdr:col>15</xdr:col>
      <xdr:colOff>323850</xdr:colOff>
      <xdr:row>56</xdr:row>
      <xdr:rowOff>114300</xdr:rowOff>
    </xdr:to>
    <xdr:graphicFrame>
      <xdr:nvGraphicFramePr>
        <xdr:cNvPr id="1" name="Chart 1"/>
        <xdr:cNvGraphicFramePr/>
      </xdr:nvGraphicFramePr>
      <xdr:xfrm>
        <a:off x="3114675" y="5391150"/>
        <a:ext cx="9915525" cy="455295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200025</xdr:colOff>
      <xdr:row>58</xdr:row>
      <xdr:rowOff>142875</xdr:rowOff>
    </xdr:from>
    <xdr:to>
      <xdr:col>7</xdr:col>
      <xdr:colOff>495300</xdr:colOff>
      <xdr:row>102</xdr:row>
      <xdr:rowOff>76200</xdr:rowOff>
    </xdr:to>
    <xdr:pic>
      <xdr:nvPicPr>
        <xdr:cNvPr id="2" name="Picture 2"/>
        <xdr:cNvPicPr preferRelativeResize="1">
          <a:picLocks noChangeAspect="1"/>
        </xdr:cNvPicPr>
      </xdr:nvPicPr>
      <xdr:blipFill>
        <a:blip r:embed="rId2"/>
        <a:stretch>
          <a:fillRect/>
        </a:stretch>
      </xdr:blipFill>
      <xdr:spPr>
        <a:xfrm>
          <a:off x="1323975" y="10296525"/>
          <a:ext cx="5457825" cy="7058025"/>
        </a:xfrm>
        <a:prstGeom prst="rect">
          <a:avLst/>
        </a:prstGeom>
        <a:noFill/>
        <a:ln w="9525" cmpd="sng">
          <a:noFill/>
        </a:ln>
      </xdr:spPr>
    </xdr:pic>
    <xdr:clientData/>
  </xdr:twoCellAnchor>
  <xdr:twoCellAnchor editAs="oneCell">
    <xdr:from>
      <xdr:col>8</xdr:col>
      <xdr:colOff>28575</xdr:colOff>
      <xdr:row>59</xdr:row>
      <xdr:rowOff>19050</xdr:rowOff>
    </xdr:from>
    <xdr:to>
      <xdr:col>14</xdr:col>
      <xdr:colOff>542925</xdr:colOff>
      <xdr:row>101</xdr:row>
      <xdr:rowOff>85725</xdr:rowOff>
    </xdr:to>
    <xdr:pic>
      <xdr:nvPicPr>
        <xdr:cNvPr id="3" name="Picture 3"/>
        <xdr:cNvPicPr preferRelativeResize="1">
          <a:picLocks noChangeAspect="1"/>
        </xdr:cNvPicPr>
      </xdr:nvPicPr>
      <xdr:blipFill>
        <a:blip r:embed="rId3"/>
        <a:stretch>
          <a:fillRect/>
        </a:stretch>
      </xdr:blipFill>
      <xdr:spPr>
        <a:xfrm>
          <a:off x="7124700" y="10334625"/>
          <a:ext cx="5314950" cy="6867525"/>
        </a:xfrm>
        <a:prstGeom prst="rect">
          <a:avLst/>
        </a:prstGeom>
        <a:noFill/>
        <a:ln w="9525" cmpd="sng">
          <a:noFill/>
        </a:ln>
      </xdr:spPr>
    </xdr:pic>
    <xdr:clientData/>
  </xdr:twoCellAnchor>
  <xdr:twoCellAnchor>
    <xdr:from>
      <xdr:col>2</xdr:col>
      <xdr:colOff>19050</xdr:colOff>
      <xdr:row>107</xdr:row>
      <xdr:rowOff>0</xdr:rowOff>
    </xdr:from>
    <xdr:to>
      <xdr:col>9</xdr:col>
      <xdr:colOff>400050</xdr:colOff>
      <xdr:row>141</xdr:row>
      <xdr:rowOff>28575</xdr:rowOff>
    </xdr:to>
    <xdr:grpSp>
      <xdr:nvGrpSpPr>
        <xdr:cNvPr id="4" name="Group 6"/>
        <xdr:cNvGrpSpPr>
          <a:grpSpLocks/>
        </xdr:cNvGrpSpPr>
      </xdr:nvGrpSpPr>
      <xdr:grpSpPr>
        <a:xfrm>
          <a:off x="1143000" y="18087975"/>
          <a:ext cx="7162800" cy="5534025"/>
          <a:chOff x="118" y="1848"/>
          <a:chExt cx="752" cy="581"/>
        </a:xfrm>
        <a:solidFill>
          <a:srgbClr val="FFFFFF"/>
        </a:solidFill>
      </xdr:grpSpPr>
      <xdr:pic>
        <xdr:nvPicPr>
          <xdr:cNvPr id="5" name="Picture 4"/>
          <xdr:cNvPicPr preferRelativeResize="1">
            <a:picLocks noChangeAspect="1"/>
          </xdr:cNvPicPr>
        </xdr:nvPicPr>
        <xdr:blipFill>
          <a:blip r:embed="rId4"/>
          <a:stretch>
            <a:fillRect/>
          </a:stretch>
        </xdr:blipFill>
        <xdr:spPr>
          <a:xfrm>
            <a:off x="118" y="1848"/>
            <a:ext cx="752" cy="581"/>
          </a:xfrm>
          <a:prstGeom prst="rect">
            <a:avLst/>
          </a:prstGeom>
          <a:noFill/>
          <a:ln w="9525" cmpd="sng">
            <a:noFill/>
          </a:ln>
        </xdr:spPr>
      </xdr:pic>
      <xdr:sp>
        <xdr:nvSpPr>
          <xdr:cNvPr id="6" name="Rectangle 5"/>
          <xdr:cNvSpPr>
            <a:spLocks/>
          </xdr:cNvSpPr>
        </xdr:nvSpPr>
        <xdr:spPr>
          <a:xfrm>
            <a:off x="292" y="2338"/>
            <a:ext cx="416" cy="5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sng" baseline="0">
                <a:latin typeface="Arial"/>
                <a:ea typeface="Arial"/>
                <a:cs typeface="Arial"/>
              </a:rPr>
              <a:t>Mod Coil Test Flange</a:t>
            </a:r>
            <a:r>
              <a:rPr lang="en-US" cap="none" sz="1000" b="1" i="0" u="none" baseline="0">
                <a:latin typeface="Arial"/>
                <a:ea typeface="Arial"/>
                <a:cs typeface="Arial"/>
              </a:rPr>
              <a:t>
Assuming A-B joints with 18 inch centers =&gt; 6 holes per joint vs. assumed 2-3 estimated by Task Force.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43"/>
  <sheetViews>
    <sheetView workbookViewId="0" topLeftCell="A1">
      <selection activeCell="B19" sqref="B19"/>
    </sheetView>
  </sheetViews>
  <sheetFormatPr defaultColWidth="9.140625" defaultRowHeight="12.75"/>
  <cols>
    <col min="1" max="1" width="11.421875" style="1" customWidth="1"/>
    <col min="2" max="2" width="75.00390625" style="0" customWidth="1"/>
  </cols>
  <sheetData>
    <row r="1" spans="1:2" ht="20.25">
      <c r="A1" s="108" t="s">
        <v>185</v>
      </c>
      <c r="B1" s="109"/>
    </row>
    <row r="2" spans="1:2" s="6" customFormat="1" ht="20.25">
      <c r="A2" s="336" t="s">
        <v>178</v>
      </c>
      <c r="B2" s="120"/>
    </row>
    <row r="3" spans="1:2" s="6" customFormat="1" ht="20.25">
      <c r="A3" s="336" t="s">
        <v>175</v>
      </c>
      <c r="B3" s="120"/>
    </row>
    <row r="4" spans="1:2" s="6" customFormat="1" ht="20.25">
      <c r="A4" s="336" t="s">
        <v>227</v>
      </c>
      <c r="B4" s="120"/>
    </row>
    <row r="5" spans="1:2" s="6" customFormat="1" ht="20.25">
      <c r="A5" s="336" t="s">
        <v>216</v>
      </c>
      <c r="B5" s="120"/>
    </row>
    <row r="6" spans="1:2" s="6" customFormat="1" ht="20.25">
      <c r="A6" s="336" t="s">
        <v>217</v>
      </c>
      <c r="B6" s="120"/>
    </row>
    <row r="7" spans="1:2" s="6" customFormat="1" ht="20.25">
      <c r="A7" s="336" t="s">
        <v>218</v>
      </c>
      <c r="B7" s="120"/>
    </row>
    <row r="8" spans="1:2" s="6" customFormat="1" ht="20.25">
      <c r="A8" s="336" t="s">
        <v>176</v>
      </c>
      <c r="B8" s="120"/>
    </row>
    <row r="9" spans="1:3" ht="12.75">
      <c r="A9" s="110"/>
      <c r="B9" s="111"/>
      <c r="C9" s="112"/>
    </row>
    <row r="10" spans="1:2" ht="12.75">
      <c r="A10" s="110" t="s">
        <v>2</v>
      </c>
      <c r="B10" s="111"/>
    </row>
    <row r="11" spans="1:6" s="115" customFormat="1" ht="90.75" customHeight="1">
      <c r="A11" s="113"/>
      <c r="B11" s="107" t="s">
        <v>219</v>
      </c>
      <c r="C11" s="114"/>
      <c r="D11" s="114"/>
      <c r="E11" s="114"/>
      <c r="F11" s="114"/>
    </row>
    <row r="12" spans="1:2" ht="9" customHeight="1">
      <c r="A12" s="110"/>
      <c r="B12" s="116"/>
    </row>
    <row r="13" spans="1:2" ht="12.75">
      <c r="A13" s="110" t="s">
        <v>186</v>
      </c>
      <c r="B13" s="116"/>
    </row>
    <row r="14" spans="1:2" ht="12.75">
      <c r="A14" s="110"/>
      <c r="B14" s="116"/>
    </row>
    <row r="15" spans="1:2" ht="12.75">
      <c r="A15" s="110"/>
      <c r="B15" s="116"/>
    </row>
    <row r="16" spans="1:2" ht="12.75">
      <c r="A16" s="110"/>
      <c r="B16" s="337"/>
    </row>
    <row r="17" spans="1:2" ht="12.75">
      <c r="A17" s="110"/>
      <c r="B17" s="337"/>
    </row>
    <row r="18" spans="1:2" ht="12.75">
      <c r="A18" s="110"/>
      <c r="B18" s="337"/>
    </row>
    <row r="19" spans="1:2" ht="12.75">
      <c r="A19" s="110"/>
      <c r="B19" s="116"/>
    </row>
    <row r="20" spans="1:2" ht="12.75">
      <c r="A20" s="110" t="s">
        <v>187</v>
      </c>
      <c r="B20" s="111"/>
    </row>
    <row r="21" spans="1:2" s="332" customFormat="1" ht="12.75">
      <c r="A21" s="330"/>
      <c r="B21" s="331" t="s">
        <v>188</v>
      </c>
    </row>
    <row r="22" spans="1:2" s="332" customFormat="1" ht="12.75">
      <c r="A22" s="330"/>
      <c r="B22" s="331" t="s">
        <v>240</v>
      </c>
    </row>
    <row r="23" spans="1:2" s="332" customFormat="1" ht="12.75">
      <c r="A23" s="330"/>
      <c r="B23" s="333"/>
    </row>
    <row r="24" spans="1:2" s="332" customFormat="1" ht="12.75">
      <c r="A24" s="330"/>
      <c r="B24" s="333"/>
    </row>
    <row r="25" spans="1:2" s="332" customFormat="1" ht="12.75">
      <c r="A25" s="330"/>
      <c r="B25" s="331" t="s">
        <v>188</v>
      </c>
    </row>
    <row r="26" spans="1:2" s="332" customFormat="1" ht="12.75">
      <c r="A26" s="330"/>
      <c r="B26" s="331" t="s">
        <v>241</v>
      </c>
    </row>
    <row r="27" spans="1:2" s="332" customFormat="1" ht="12.75">
      <c r="A27" s="330"/>
      <c r="B27" s="333"/>
    </row>
    <row r="28" spans="1:2" s="332" customFormat="1" ht="12.75">
      <c r="A28" s="330"/>
      <c r="B28" s="333"/>
    </row>
    <row r="29" spans="1:2" s="332" customFormat="1" ht="12.75">
      <c r="A29" s="330"/>
      <c r="B29" s="331" t="s">
        <v>188</v>
      </c>
    </row>
    <row r="30" spans="1:2" s="332" customFormat="1" ht="12.75">
      <c r="A30" s="330"/>
      <c r="B30" s="333" t="s">
        <v>242</v>
      </c>
    </row>
    <row r="31" spans="1:2" s="332" customFormat="1" ht="12.75">
      <c r="A31" s="330"/>
      <c r="B31" s="333"/>
    </row>
    <row r="32" spans="1:2" s="332" customFormat="1" ht="12.75">
      <c r="A32" s="330"/>
      <c r="B32" s="333"/>
    </row>
    <row r="33" spans="1:5" s="332" customFormat="1" ht="12.75">
      <c r="A33" s="330"/>
      <c r="B33" s="331" t="s">
        <v>188</v>
      </c>
      <c r="E33" s="334" t="s">
        <v>1</v>
      </c>
    </row>
    <row r="34" spans="1:2" s="332" customFormat="1" ht="12.75">
      <c r="A34" s="330"/>
      <c r="B34" s="331" t="s">
        <v>243</v>
      </c>
    </row>
    <row r="35" spans="1:2" ht="13.5" thickBot="1">
      <c r="A35" s="117"/>
      <c r="B35" s="118"/>
    </row>
    <row r="36" ht="12.75">
      <c r="B36" s="119"/>
    </row>
    <row r="37" ht="12.75">
      <c r="B37" s="119"/>
    </row>
    <row r="38" ht="12.75">
      <c r="B38" s="119"/>
    </row>
    <row r="39" ht="12.75">
      <c r="B39" s="119"/>
    </row>
    <row r="40" ht="12.75">
      <c r="B40" s="119"/>
    </row>
    <row r="41" ht="12.75">
      <c r="B41" s="119"/>
    </row>
    <row r="42" ht="12.75">
      <c r="B42" s="119"/>
    </row>
    <row r="43" ht="12.75">
      <c r="B43" s="119"/>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22"/>
  <sheetViews>
    <sheetView workbookViewId="0" topLeftCell="A1">
      <selection activeCell="A1" sqref="A1:IV7"/>
    </sheetView>
  </sheetViews>
  <sheetFormatPr defaultColWidth="9.140625" defaultRowHeight="12.75"/>
  <cols>
    <col min="1" max="1" width="4.8515625" style="0" customWidth="1"/>
    <col min="2" max="2" width="34.57421875" style="0" customWidth="1"/>
    <col min="3" max="3" width="35.00390625" style="0" customWidth="1"/>
    <col min="5" max="5" width="7.57421875" style="0" bestFit="1" customWidth="1"/>
    <col min="6" max="6" width="3.28125" style="0" bestFit="1" customWidth="1"/>
    <col min="7" max="7" width="6.421875" style="0" bestFit="1" customWidth="1"/>
    <col min="8" max="8" width="6.140625" style="0" bestFit="1" customWidth="1"/>
    <col min="9" max="9" width="6.00390625" style="0" bestFit="1" customWidth="1"/>
    <col min="10" max="10" width="6.140625" style="0" bestFit="1" customWidth="1"/>
    <col min="11" max="11" width="6.28125" style="0" bestFit="1" customWidth="1"/>
    <col min="12" max="12" width="6.57421875" style="0" bestFit="1" customWidth="1"/>
    <col min="13" max="13" width="6.140625" style="0" bestFit="1" customWidth="1"/>
    <col min="14" max="14" width="6.281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54.8515625" style="0" customWidth="1"/>
  </cols>
  <sheetData>
    <row r="1" spans="1:2" s="6" customFormat="1" ht="20.25">
      <c r="A1" s="6" t="s">
        <v>178</v>
      </c>
      <c r="B1" s="328"/>
    </row>
    <row r="2" spans="1:2" s="6" customFormat="1" ht="20.25">
      <c r="A2" s="6" t="s">
        <v>175</v>
      </c>
      <c r="B2" s="328"/>
    </row>
    <row r="3" spans="1:2" s="6" customFormat="1" ht="20.25">
      <c r="A3" s="6" t="s">
        <v>227</v>
      </c>
      <c r="B3" s="328"/>
    </row>
    <row r="4" spans="1:2" s="6" customFormat="1" ht="20.25">
      <c r="A4" s="6" t="s">
        <v>216</v>
      </c>
      <c r="B4" s="328"/>
    </row>
    <row r="5" spans="1:2" s="6" customFormat="1" ht="20.25">
      <c r="A5" s="6" t="s">
        <v>217</v>
      </c>
      <c r="B5" s="328"/>
    </row>
    <row r="6" spans="1:2" s="6" customFormat="1" ht="20.25">
      <c r="A6" s="6" t="s">
        <v>218</v>
      </c>
      <c r="B6" s="328"/>
    </row>
    <row r="7" spans="1:2" s="6" customFormat="1" ht="20.25">
      <c r="A7" s="6" t="s">
        <v>176</v>
      </c>
      <c r="B7" s="328"/>
    </row>
    <row r="8" spans="1:4" ht="20.25">
      <c r="A8" s="18"/>
      <c r="B8" s="6"/>
      <c r="D8" s="6"/>
    </row>
    <row r="9" s="19" customFormat="1" ht="9" customHeight="1">
      <c r="B9" s="96"/>
    </row>
    <row r="10" ht="15.75">
      <c r="A10" s="20" t="s">
        <v>2</v>
      </c>
    </row>
    <row r="11" spans="1:19" s="16" customFormat="1" ht="18" customHeight="1" thickBot="1">
      <c r="A11" s="385" t="s">
        <v>32</v>
      </c>
      <c r="B11" s="385"/>
      <c r="C11" s="385"/>
      <c r="D11" s="385"/>
      <c r="E11" s="385"/>
      <c r="F11" s="385"/>
      <c r="G11" s="385"/>
      <c r="H11" s="385"/>
      <c r="I11" s="385"/>
      <c r="J11" s="385"/>
      <c r="K11" s="385"/>
      <c r="L11" s="385"/>
      <c r="M11" s="385"/>
      <c r="N11" s="385"/>
      <c r="O11" s="385"/>
      <c r="P11" s="385"/>
      <c r="Q11" s="385"/>
      <c r="R11" s="385"/>
      <c r="S11" s="17" t="s">
        <v>5</v>
      </c>
    </row>
    <row r="12" spans="1:26" s="27" customFormat="1" ht="12.75">
      <c r="A12" s="25"/>
      <c r="B12" s="26"/>
      <c r="C12" s="8"/>
      <c r="D12" s="9" t="s">
        <v>14</v>
      </c>
      <c r="E12" s="10"/>
      <c r="F12" s="10"/>
      <c r="G12" s="10"/>
      <c r="H12" s="11"/>
      <c r="I12" s="12" t="s">
        <v>15</v>
      </c>
      <c r="J12" s="10"/>
      <c r="K12" s="10"/>
      <c r="L12" s="10"/>
      <c r="M12" s="10"/>
      <c r="N12" s="10"/>
      <c r="O12" s="10"/>
      <c r="P12" s="10"/>
      <c r="Q12" s="10"/>
      <c r="R12" s="13"/>
      <c r="S12" s="13"/>
      <c r="T12" s="13"/>
      <c r="U12" s="13"/>
      <c r="V12" s="13"/>
      <c r="W12" s="13"/>
      <c r="X12" s="13"/>
      <c r="Y12" s="14"/>
      <c r="Z12" s="15"/>
    </row>
    <row r="13" spans="1:27" s="42" customFormat="1" ht="56.25" customHeight="1" thickBot="1">
      <c r="A13" s="31" t="s">
        <v>16</v>
      </c>
      <c r="B13" s="32"/>
      <c r="C13" s="33" t="s">
        <v>17</v>
      </c>
      <c r="D13" s="34" t="s">
        <v>18</v>
      </c>
      <c r="E13" s="35" t="s">
        <v>19</v>
      </c>
      <c r="F13" s="35" t="s">
        <v>20</v>
      </c>
      <c r="G13" s="35" t="s">
        <v>21</v>
      </c>
      <c r="H13" s="36" t="s">
        <v>22</v>
      </c>
      <c r="I13" s="37" t="s">
        <v>33</v>
      </c>
      <c r="J13" s="38" t="s">
        <v>34</v>
      </c>
      <c r="K13" s="39" t="s">
        <v>4</v>
      </c>
      <c r="L13" s="39" t="s">
        <v>8</v>
      </c>
      <c r="M13" s="39" t="s">
        <v>23</v>
      </c>
      <c r="N13" s="39" t="s">
        <v>3</v>
      </c>
      <c r="O13" s="39" t="s">
        <v>0</v>
      </c>
      <c r="P13" s="39" t="s">
        <v>24</v>
      </c>
      <c r="Q13" s="39" t="s">
        <v>7</v>
      </c>
      <c r="R13" s="39" t="s">
        <v>25</v>
      </c>
      <c r="S13" s="39" t="s">
        <v>26</v>
      </c>
      <c r="T13" s="39" t="s">
        <v>27</v>
      </c>
      <c r="U13" s="39" t="s">
        <v>6</v>
      </c>
      <c r="V13" s="39" t="s">
        <v>28</v>
      </c>
      <c r="W13" s="39" t="s">
        <v>29</v>
      </c>
      <c r="X13" s="39" t="s">
        <v>30</v>
      </c>
      <c r="Y13" s="40" t="s">
        <v>31</v>
      </c>
      <c r="Z13" s="41"/>
      <c r="AA13" s="2" t="s">
        <v>5</v>
      </c>
    </row>
    <row r="14" spans="3:16" s="43" customFormat="1" ht="12.75">
      <c r="C14" s="44"/>
      <c r="D14" s="45"/>
      <c r="E14" s="45"/>
      <c r="F14" s="45"/>
      <c r="G14" s="45"/>
      <c r="H14" s="45"/>
      <c r="I14" s="45"/>
      <c r="J14" s="45"/>
      <c r="K14" s="45"/>
      <c r="L14" s="45"/>
      <c r="M14" s="45"/>
      <c r="N14" s="45"/>
      <c r="O14" s="45"/>
      <c r="P14" s="45"/>
    </row>
    <row r="15" spans="3:26" s="4" customFormat="1" ht="12.75">
      <c r="C15" s="46"/>
      <c r="D15" s="47"/>
      <c r="E15" s="47"/>
      <c r="F15" s="47"/>
      <c r="G15" s="47"/>
      <c r="H15" s="47"/>
      <c r="I15" s="47"/>
      <c r="J15" s="47"/>
      <c r="K15" s="47"/>
      <c r="L15" s="47"/>
      <c r="M15" s="47"/>
      <c r="N15" s="47"/>
      <c r="O15" s="47"/>
      <c r="P15" s="47"/>
      <c r="Z15" s="48"/>
    </row>
    <row r="16" spans="1:27" ht="15.75">
      <c r="A16" s="20" t="s">
        <v>177</v>
      </c>
      <c r="C16" s="29"/>
      <c r="D16" s="28"/>
      <c r="E16" s="28"/>
      <c r="F16" s="28"/>
      <c r="G16" s="28"/>
      <c r="H16" s="28"/>
      <c r="I16" s="28"/>
      <c r="J16" s="28"/>
      <c r="K16" s="28"/>
      <c r="L16" s="28"/>
      <c r="M16" s="28"/>
      <c r="N16" s="28"/>
      <c r="O16" s="28"/>
      <c r="P16" s="28"/>
      <c r="Q16" s="28"/>
      <c r="R16" s="28"/>
      <c r="S16" s="28"/>
      <c r="T16" s="28"/>
      <c r="U16" s="28"/>
      <c r="V16" s="28"/>
      <c r="W16" s="28"/>
      <c r="X16" s="28"/>
      <c r="Y16" s="28"/>
      <c r="Z16" s="30"/>
      <c r="AA16" s="28"/>
    </row>
    <row r="17" spans="3:27" ht="12.75">
      <c r="C17" s="29"/>
      <c r="D17" s="28"/>
      <c r="E17" s="28"/>
      <c r="F17" s="28"/>
      <c r="G17" s="28"/>
      <c r="H17" s="28"/>
      <c r="I17" s="28"/>
      <c r="J17" s="28"/>
      <c r="K17" s="28"/>
      <c r="L17" s="28"/>
      <c r="M17" s="28"/>
      <c r="N17" s="28"/>
      <c r="O17" s="28"/>
      <c r="P17" s="28"/>
      <c r="Q17" s="28"/>
      <c r="R17" s="28"/>
      <c r="S17" s="28"/>
      <c r="T17" s="28"/>
      <c r="U17" s="28"/>
      <c r="V17" s="28"/>
      <c r="W17" s="28"/>
      <c r="X17" s="28"/>
      <c r="Y17" s="28"/>
      <c r="Z17" s="30"/>
      <c r="AA17" s="28"/>
    </row>
    <row r="18" spans="3:27" ht="12.75">
      <c r="C18" s="29"/>
      <c r="D18" s="28"/>
      <c r="E18" s="28"/>
      <c r="F18" s="28"/>
      <c r="G18" s="28"/>
      <c r="H18" s="28"/>
      <c r="I18" s="28"/>
      <c r="J18" s="28"/>
      <c r="K18" s="28"/>
      <c r="L18" s="28"/>
      <c r="M18" s="28"/>
      <c r="N18" s="28"/>
      <c r="O18" s="28"/>
      <c r="P18" s="28"/>
      <c r="Q18" s="28"/>
      <c r="R18" s="28"/>
      <c r="S18" s="28"/>
      <c r="T18" s="28"/>
      <c r="U18" s="28"/>
      <c r="V18" s="28"/>
      <c r="W18" s="28"/>
      <c r="X18" s="28"/>
      <c r="Y18" s="28"/>
      <c r="Z18" s="30"/>
      <c r="AA18" s="28"/>
    </row>
    <row r="19" spans="3:27" ht="12.75">
      <c r="C19" s="29"/>
      <c r="D19" s="28"/>
      <c r="E19" s="28"/>
      <c r="F19" s="28"/>
      <c r="G19" s="28"/>
      <c r="H19" s="28"/>
      <c r="I19" s="28"/>
      <c r="J19" s="28"/>
      <c r="K19" s="28"/>
      <c r="L19" s="28"/>
      <c r="M19" s="28"/>
      <c r="N19" s="28"/>
      <c r="O19" s="28"/>
      <c r="P19" s="28"/>
      <c r="Q19" s="28"/>
      <c r="R19" s="28"/>
      <c r="S19" s="28"/>
      <c r="T19" s="28"/>
      <c r="U19" s="28"/>
      <c r="V19" s="28"/>
      <c r="W19" s="28"/>
      <c r="X19" s="28"/>
      <c r="Y19" s="28"/>
      <c r="Z19" s="30"/>
      <c r="AA19" s="28"/>
    </row>
    <row r="20" spans="3:27" ht="12.75">
      <c r="C20" s="29"/>
      <c r="D20" s="28"/>
      <c r="E20" s="28"/>
      <c r="F20" s="28"/>
      <c r="G20" s="28"/>
      <c r="H20" s="28"/>
      <c r="I20" s="28"/>
      <c r="J20" s="28"/>
      <c r="K20" s="28"/>
      <c r="L20" s="28"/>
      <c r="M20" s="28"/>
      <c r="N20" s="28"/>
      <c r="O20" s="28"/>
      <c r="P20" s="28"/>
      <c r="Q20" s="28"/>
      <c r="R20" s="28"/>
      <c r="S20" s="28"/>
      <c r="T20" s="28"/>
      <c r="U20" s="28"/>
      <c r="V20" s="28"/>
      <c r="W20" s="28"/>
      <c r="X20" s="28"/>
      <c r="Y20" s="28"/>
      <c r="Z20" s="30"/>
      <c r="AA20" s="28"/>
    </row>
    <row r="21" spans="3:27" ht="12.75">
      <c r="C21" s="29"/>
      <c r="D21" s="28"/>
      <c r="E21" s="28"/>
      <c r="F21" s="28"/>
      <c r="G21" s="28"/>
      <c r="H21" s="28"/>
      <c r="I21" s="28"/>
      <c r="J21" s="28"/>
      <c r="K21" s="28"/>
      <c r="L21" s="28"/>
      <c r="M21" s="28"/>
      <c r="N21" s="28"/>
      <c r="O21" s="28"/>
      <c r="P21" s="28"/>
      <c r="Q21" s="28"/>
      <c r="R21" s="28"/>
      <c r="S21" s="28"/>
      <c r="T21" s="28"/>
      <c r="U21" s="28"/>
      <c r="V21" s="28"/>
      <c r="W21" s="28"/>
      <c r="X21" s="28"/>
      <c r="Y21" s="28"/>
      <c r="Z21" s="30"/>
      <c r="AA21" s="28"/>
    </row>
    <row r="22" spans="3:27" ht="12.75">
      <c r="C22" s="29"/>
      <c r="D22" s="28"/>
      <c r="E22" s="28"/>
      <c r="F22" s="28"/>
      <c r="G22" s="28"/>
      <c r="H22" s="28"/>
      <c r="I22" s="28"/>
      <c r="J22" s="28"/>
      <c r="K22" s="28"/>
      <c r="L22" s="28"/>
      <c r="M22" s="28"/>
      <c r="N22" s="28"/>
      <c r="O22" s="28"/>
      <c r="P22" s="28"/>
      <c r="Q22" s="28"/>
      <c r="R22" s="28"/>
      <c r="S22" s="28"/>
      <c r="T22" s="28"/>
      <c r="U22" s="28"/>
      <c r="V22" s="28"/>
      <c r="W22" s="28"/>
      <c r="X22" s="28"/>
      <c r="Y22" s="28"/>
      <c r="Z22" s="30"/>
      <c r="AA22" s="28"/>
    </row>
  </sheetData>
  <mergeCells count="1">
    <mergeCell ref="A11:R11"/>
  </mergeCells>
  <printOptions gridLines="1"/>
  <pageMargins left="0.17" right="0.17" top="1.5" bottom="0.37" header="0.75" footer="0.17"/>
  <pageSetup fitToHeight="1" fitToWidth="1" horizontalDpi="300" verticalDpi="300" orientation="landscape" scale="53"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2"/>
  <sheetViews>
    <sheetView zoomScale="75" zoomScaleNormal="75" workbookViewId="0" topLeftCell="A1">
      <selection activeCell="A28" sqref="A28"/>
    </sheetView>
  </sheetViews>
  <sheetFormatPr defaultColWidth="9.140625" defaultRowHeight="12.75"/>
  <cols>
    <col min="1" max="1" width="120.140625" style="0" bestFit="1" customWidth="1"/>
    <col min="2" max="2" width="12.00390625" style="49" bestFit="1" customWidth="1"/>
    <col min="3" max="3" width="10.28125" style="0" bestFit="1" customWidth="1"/>
    <col min="4" max="4" width="10.57421875" style="0" bestFit="1" customWidth="1"/>
    <col min="5" max="5" width="13.140625" style="0" bestFit="1" customWidth="1"/>
    <col min="6" max="6" width="16.00390625" style="0" bestFit="1" customWidth="1"/>
    <col min="7" max="7" width="9.8515625" style="0" bestFit="1" customWidth="1"/>
    <col min="8" max="8" width="21.7109375" style="0" bestFit="1" customWidth="1"/>
    <col min="9" max="9" width="16.8515625" style="0" bestFit="1" customWidth="1"/>
    <col min="10" max="10" width="26.57421875" style="0" customWidth="1"/>
    <col min="11" max="11" width="11.421875" style="0" bestFit="1" customWidth="1"/>
    <col min="12" max="12" width="4.140625" style="0" bestFit="1" customWidth="1"/>
    <col min="13" max="14" width="5.8515625" style="0" bestFit="1" customWidth="1"/>
    <col min="15" max="15" width="4.28125" style="0" bestFit="1" customWidth="1"/>
    <col min="16" max="16" width="5.8515625" style="0" bestFit="1" customWidth="1"/>
    <col min="17" max="23" width="3.28125" style="0" bestFit="1" customWidth="1"/>
    <col min="24" max="24" width="1.7109375" style="0" customWidth="1"/>
    <col min="25" max="25" width="70.28125" style="0" customWidth="1"/>
  </cols>
  <sheetData>
    <row r="1" spans="1:2" s="6" customFormat="1" ht="20.25">
      <c r="A1" s="6" t="s">
        <v>178</v>
      </c>
      <c r="B1" s="328"/>
    </row>
    <row r="2" spans="1:2" s="6" customFormat="1" ht="20.25">
      <c r="A2" s="6" t="s">
        <v>175</v>
      </c>
      <c r="B2" s="328"/>
    </row>
    <row r="3" spans="1:2" s="6" customFormat="1" ht="20.25">
      <c r="A3" s="6" t="s">
        <v>227</v>
      </c>
      <c r="B3" s="328"/>
    </row>
    <row r="4" spans="1:2" s="6" customFormat="1" ht="20.25">
      <c r="A4" s="6" t="s">
        <v>216</v>
      </c>
      <c r="B4" s="328"/>
    </row>
    <row r="5" spans="1:2" s="6" customFormat="1" ht="20.25">
      <c r="A5" s="6" t="s">
        <v>217</v>
      </c>
      <c r="B5" s="328"/>
    </row>
    <row r="6" spans="1:2" s="6" customFormat="1" ht="20.25">
      <c r="A6" s="6" t="s">
        <v>218</v>
      </c>
      <c r="B6" s="328"/>
    </row>
    <row r="7" spans="1:2" s="6" customFormat="1" ht="20.25">
      <c r="A7" s="6" t="s">
        <v>176</v>
      </c>
      <c r="B7" s="328"/>
    </row>
    <row r="8" spans="1:4" ht="22.5" customHeight="1">
      <c r="A8" s="18"/>
      <c r="B8" s="6"/>
      <c r="D8" s="6"/>
    </row>
    <row r="9" spans="1:11" s="19" customFormat="1" ht="12.75">
      <c r="A9" s="97"/>
      <c r="B9" s="98"/>
      <c r="C9" s="99"/>
      <c r="D9" s="99"/>
      <c r="E9" s="99"/>
      <c r="F9" s="99"/>
      <c r="G9" s="99"/>
      <c r="H9" s="99"/>
      <c r="I9" s="100"/>
      <c r="J9" s="98"/>
      <c r="K9" s="101"/>
    </row>
    <row r="10" ht="20.25">
      <c r="A10" s="6" t="s">
        <v>180</v>
      </c>
    </row>
    <row r="12" ht="12.75">
      <c r="A12" s="1" t="s">
        <v>181</v>
      </c>
    </row>
  </sheetData>
  <printOptions gridLines="1"/>
  <pageMargins left="0.17" right="0.17" top="0.7" bottom="0.37" header="0.24" footer="0.17"/>
  <pageSetup fitToHeight="1" fitToWidth="1" horizontalDpi="600" verticalDpi="600" orientation="landscape" scale="50" r:id="rId2"/>
  <headerFooter alignWithMargins="0">
    <oddHeader>&amp;C&amp;"Arial,Bold"&amp;14NCSX June 2007 ETC 
TABLE II - Materials and Subcontracts</oddHeader>
    <oddFooter xml:space="preserve">&amp;L&amp;F&amp;C&amp;"Arial,Bold"&amp;A   page &amp;P of &amp;N &amp;R &amp;D    &amp;T   </oddFooter>
  </headerFooter>
  <drawing r:id="rId1"/>
</worksheet>
</file>

<file path=xl/worksheets/sheet4.xml><?xml version="1.0" encoding="utf-8"?>
<worksheet xmlns="http://schemas.openxmlformats.org/spreadsheetml/2006/main" xmlns:r="http://schemas.openxmlformats.org/officeDocument/2006/relationships">
  <dimension ref="A1:K172"/>
  <sheetViews>
    <sheetView zoomScale="90" zoomScaleNormal="90" workbookViewId="0" topLeftCell="A10">
      <selection activeCell="H20" sqref="H20"/>
    </sheetView>
  </sheetViews>
  <sheetFormatPr defaultColWidth="9.140625" defaultRowHeight="12.75"/>
  <cols>
    <col min="1" max="1" width="96.57421875" style="0" customWidth="1"/>
    <col min="2" max="2" width="15.140625" style="49" customWidth="1"/>
    <col min="3" max="3" width="10.28125" style="0" bestFit="1" customWidth="1"/>
    <col min="4" max="4" width="10.57421875" style="0" bestFit="1" customWidth="1"/>
    <col min="5" max="5" width="13.140625" style="0" bestFit="1" customWidth="1"/>
    <col min="6" max="6" width="16.00390625" style="0" bestFit="1" customWidth="1"/>
    <col min="7" max="7" width="9.8515625" style="0" bestFit="1" customWidth="1"/>
    <col min="8" max="8" width="21.7109375" style="0" bestFit="1" customWidth="1"/>
    <col min="9" max="9" width="16.8515625" style="0" bestFit="1" customWidth="1"/>
    <col min="10" max="10" width="26.57421875" style="0" customWidth="1"/>
    <col min="11" max="11" width="11.421875" style="0" bestFit="1" customWidth="1"/>
    <col min="12" max="12" width="4.140625" style="0" bestFit="1" customWidth="1"/>
    <col min="13" max="14" width="5.8515625" style="0" bestFit="1" customWidth="1"/>
    <col min="15" max="15" width="4.28125" style="0" bestFit="1" customWidth="1"/>
    <col min="16" max="16" width="5.8515625" style="0" bestFit="1" customWidth="1"/>
    <col min="17" max="23" width="3.28125" style="0" bestFit="1" customWidth="1"/>
    <col min="24" max="24" width="1.7109375" style="0" customWidth="1"/>
    <col min="25" max="25" width="70.28125" style="0" customWidth="1"/>
  </cols>
  <sheetData>
    <row r="1" spans="1:2" s="6" customFormat="1" ht="20.25">
      <c r="A1" s="6" t="s">
        <v>178</v>
      </c>
      <c r="B1" s="328"/>
    </row>
    <row r="2" spans="1:2" s="6" customFormat="1" ht="20.25">
      <c r="A2" s="6" t="s">
        <v>175</v>
      </c>
      <c r="B2" s="328"/>
    </row>
    <row r="3" spans="1:2" s="6" customFormat="1" ht="20.25">
      <c r="A3" s="6" t="s">
        <v>227</v>
      </c>
      <c r="B3" s="328"/>
    </row>
    <row r="4" spans="1:2" s="6" customFormat="1" ht="20.25">
      <c r="A4" s="6" t="s">
        <v>216</v>
      </c>
      <c r="B4" s="328"/>
    </row>
    <row r="5" spans="1:2" s="6" customFormat="1" ht="20.25">
      <c r="A5" s="6" t="s">
        <v>217</v>
      </c>
      <c r="B5" s="328"/>
    </row>
    <row r="6" spans="1:2" s="6" customFormat="1" ht="20.25">
      <c r="A6" s="6" t="s">
        <v>218</v>
      </c>
      <c r="B6" s="328"/>
    </row>
    <row r="7" spans="1:2" s="6" customFormat="1" ht="20.25">
      <c r="A7" s="6" t="s">
        <v>176</v>
      </c>
      <c r="B7" s="328"/>
    </row>
    <row r="8" s="6" customFormat="1" ht="20.25"/>
    <row r="9" spans="1:11" s="19" customFormat="1" ht="12.75">
      <c r="A9" s="97"/>
      <c r="B9" s="98"/>
      <c r="C9" s="99"/>
      <c r="D9" s="99"/>
      <c r="E9" s="99"/>
      <c r="F9" s="99"/>
      <c r="G9" s="99"/>
      <c r="H9" s="99"/>
      <c r="I9" s="100"/>
      <c r="J9" s="98"/>
      <c r="K9" s="101"/>
    </row>
    <row r="10" spans="1:11" s="103" customFormat="1" ht="12.75">
      <c r="A10" s="77"/>
      <c r="B10" s="82"/>
      <c r="C10" s="83"/>
      <c r="D10" s="83"/>
      <c r="E10" s="83"/>
      <c r="F10" s="83"/>
      <c r="G10" s="83"/>
      <c r="H10" s="83"/>
      <c r="I10" s="102"/>
      <c r="J10" s="82"/>
      <c r="K10" s="61"/>
    </row>
    <row r="11" spans="1:11" s="103" customFormat="1" ht="15.75">
      <c r="A11" s="104" t="s">
        <v>179</v>
      </c>
      <c r="B11" s="82"/>
      <c r="C11" s="83"/>
      <c r="D11" s="83"/>
      <c r="E11" s="83"/>
      <c r="F11" s="83"/>
      <c r="G11" s="83"/>
      <c r="H11" s="83"/>
      <c r="I11" s="102"/>
      <c r="J11" s="82"/>
      <c r="K11" s="61"/>
    </row>
    <row r="12" spans="1:11" s="103" customFormat="1" ht="12.75">
      <c r="A12" s="77"/>
      <c r="B12" s="82"/>
      <c r="C12" s="83"/>
      <c r="D12" s="83"/>
      <c r="E12" s="83"/>
      <c r="F12" s="83"/>
      <c r="G12" s="83"/>
      <c r="H12" s="83"/>
      <c r="I12" s="102"/>
      <c r="J12" s="82"/>
      <c r="K12" s="61"/>
    </row>
    <row r="13" spans="1:10" s="322" customFormat="1" ht="15.75">
      <c r="A13" s="319" t="s">
        <v>35</v>
      </c>
      <c r="B13" s="320"/>
      <c r="C13" s="321"/>
      <c r="D13" s="321"/>
      <c r="E13" s="321"/>
      <c r="F13" s="321"/>
      <c r="G13" s="321"/>
      <c r="H13" s="321"/>
      <c r="I13" s="321"/>
      <c r="J13" s="321"/>
    </row>
    <row r="14" spans="1:10" s="323" customFormat="1" ht="15.75">
      <c r="A14" s="323" t="s">
        <v>296</v>
      </c>
      <c r="B14" s="321"/>
      <c r="C14" s="321"/>
      <c r="D14" s="321"/>
      <c r="E14" s="321"/>
      <c r="F14" s="321"/>
      <c r="G14" s="321"/>
      <c r="H14" s="321"/>
      <c r="I14" s="321"/>
      <c r="J14" s="321"/>
    </row>
    <row r="15" spans="1:10" s="323" customFormat="1" ht="15.75">
      <c r="A15" s="323" t="s">
        <v>36</v>
      </c>
      <c r="B15" s="321"/>
      <c r="C15" s="321"/>
      <c r="D15" s="321"/>
      <c r="E15" s="321"/>
      <c r="F15" s="321"/>
      <c r="G15" s="321"/>
      <c r="H15" s="321"/>
      <c r="I15" s="321"/>
      <c r="J15" s="321"/>
    </row>
    <row r="16" spans="1:10" s="323" customFormat="1" ht="15.75">
      <c r="A16" s="323" t="s">
        <v>215</v>
      </c>
      <c r="B16" s="321"/>
      <c r="C16" s="321"/>
      <c r="D16" s="321"/>
      <c r="E16" s="321"/>
      <c r="F16" s="321"/>
      <c r="G16" s="321"/>
      <c r="H16" s="321"/>
      <c r="I16" s="321"/>
      <c r="J16" s="321"/>
    </row>
    <row r="17" spans="2:10" s="121" customFormat="1" ht="13.5" thickBot="1">
      <c r="B17" s="122"/>
      <c r="C17" s="122"/>
      <c r="D17" s="122"/>
      <c r="E17" s="122"/>
      <c r="F17" s="122"/>
      <c r="G17" s="122"/>
      <c r="H17" s="122"/>
      <c r="I17" s="123"/>
      <c r="J17" s="122"/>
    </row>
    <row r="18" spans="1:10" s="4" customFormat="1" ht="12.75">
      <c r="A18" s="124"/>
      <c r="B18" s="125"/>
      <c r="C18" s="126" t="s">
        <v>0</v>
      </c>
      <c r="D18" s="126" t="s">
        <v>0</v>
      </c>
      <c r="E18" s="126" t="s">
        <v>8</v>
      </c>
      <c r="F18" s="127" t="s">
        <v>4</v>
      </c>
      <c r="G18" s="379"/>
      <c r="H18" s="128"/>
      <c r="I18" s="129"/>
      <c r="J18" s="128"/>
    </row>
    <row r="19" spans="1:10" s="4" customFormat="1" ht="12.75">
      <c r="A19" s="130" t="s">
        <v>37</v>
      </c>
      <c r="B19" s="130"/>
      <c r="C19" s="131" t="s">
        <v>38</v>
      </c>
      <c r="D19" s="131" t="s">
        <v>39</v>
      </c>
      <c r="E19" s="131" t="s">
        <v>40</v>
      </c>
      <c r="F19" s="132" t="s">
        <v>41</v>
      </c>
      <c r="G19" s="380"/>
      <c r="H19" s="133"/>
      <c r="I19" s="134"/>
      <c r="J19" s="128"/>
    </row>
    <row r="20" spans="1:10" s="4" customFormat="1" ht="13.5" thickBot="1">
      <c r="A20" s="135"/>
      <c r="B20" s="136"/>
      <c r="C20" s="137" t="s">
        <v>42</v>
      </c>
      <c r="D20" s="137" t="s">
        <v>42</v>
      </c>
      <c r="E20" s="137" t="s">
        <v>42</v>
      </c>
      <c r="F20" s="138" t="s">
        <v>42</v>
      </c>
      <c r="G20" s="379"/>
      <c r="H20" s="128"/>
      <c r="I20" s="129"/>
      <c r="J20" s="139"/>
    </row>
    <row r="21" spans="1:10" s="103" customFormat="1" ht="12.75">
      <c r="A21" s="140" t="s">
        <v>43</v>
      </c>
      <c r="B21" s="141"/>
      <c r="C21" s="142">
        <v>0.7</v>
      </c>
      <c r="D21" s="142">
        <v>0.4</v>
      </c>
      <c r="E21" s="143">
        <v>0.7</v>
      </c>
      <c r="F21" s="144">
        <v>0.4</v>
      </c>
      <c r="G21" s="381"/>
      <c r="H21" s="7"/>
      <c r="I21" s="129"/>
      <c r="J21" s="145"/>
    </row>
    <row r="22" spans="1:10" s="103" customFormat="1" ht="63.75">
      <c r="A22" s="146" t="s">
        <v>290</v>
      </c>
      <c r="B22" s="147" t="s">
        <v>44</v>
      </c>
      <c r="C22" s="148" t="s">
        <v>45</v>
      </c>
      <c r="D22" s="148" t="s">
        <v>292</v>
      </c>
      <c r="E22" s="148" t="s">
        <v>45</v>
      </c>
      <c r="F22" s="148" t="s">
        <v>46</v>
      </c>
      <c r="G22" s="382"/>
      <c r="H22" s="59"/>
      <c r="I22" s="57"/>
      <c r="J22" s="59"/>
    </row>
    <row r="23" spans="1:10" s="103" customFormat="1" ht="12.75">
      <c r="A23" s="151" t="s">
        <v>291</v>
      </c>
      <c r="B23" s="152"/>
      <c r="C23" s="153">
        <f>14*120</f>
        <v>1680</v>
      </c>
      <c r="D23" s="153">
        <f>14*70</f>
        <v>980</v>
      </c>
      <c r="E23" s="153">
        <f>14*120</f>
        <v>1680</v>
      </c>
      <c r="F23" s="153">
        <f>14*70</f>
        <v>980</v>
      </c>
      <c r="G23" s="382"/>
      <c r="H23" s="7"/>
      <c r="I23" s="57"/>
      <c r="J23" s="7"/>
    </row>
    <row r="24" spans="1:10" s="103" customFormat="1" ht="13.5" thickBot="1">
      <c r="A24" s="151"/>
      <c r="B24" s="152"/>
      <c r="C24" s="153"/>
      <c r="D24" s="153"/>
      <c r="E24" s="153"/>
      <c r="F24" s="153"/>
      <c r="G24" s="58"/>
      <c r="H24" s="7"/>
      <c r="I24" s="57"/>
      <c r="J24" s="7"/>
    </row>
    <row r="25" spans="1:11" s="159" customFormat="1" ht="12.75">
      <c r="A25" s="154" t="s">
        <v>47</v>
      </c>
      <c r="B25" s="155"/>
      <c r="C25" s="156" t="s">
        <v>48</v>
      </c>
      <c r="D25" s="156" t="s">
        <v>49</v>
      </c>
      <c r="E25" s="156" t="s">
        <v>50</v>
      </c>
      <c r="F25" s="156" t="s">
        <v>50</v>
      </c>
      <c r="G25" s="157" t="s">
        <v>51</v>
      </c>
      <c r="H25" s="156" t="s">
        <v>49</v>
      </c>
      <c r="I25" s="158" t="s">
        <v>48</v>
      </c>
      <c r="J25" s="156"/>
      <c r="K25" s="383"/>
    </row>
    <row r="26" spans="1:11" s="159" customFormat="1" ht="12">
      <c r="A26" s="160"/>
      <c r="B26" s="161" t="s">
        <v>52</v>
      </c>
      <c r="C26" s="162" t="s">
        <v>53</v>
      </c>
      <c r="D26" s="162" t="s">
        <v>54</v>
      </c>
      <c r="E26" s="162" t="s">
        <v>55</v>
      </c>
      <c r="F26" s="162" t="s">
        <v>55</v>
      </c>
      <c r="G26" s="163" t="s">
        <v>56</v>
      </c>
      <c r="H26" s="162" t="s">
        <v>57</v>
      </c>
      <c r="I26" s="164" t="s">
        <v>58</v>
      </c>
      <c r="J26" s="162" t="s">
        <v>59</v>
      </c>
      <c r="K26" s="383"/>
    </row>
    <row r="27" spans="1:11" s="159" customFormat="1" ht="12.75" thickBot="1">
      <c r="A27" s="165" t="s">
        <v>37</v>
      </c>
      <c r="B27" s="165"/>
      <c r="C27" s="166"/>
      <c r="D27" s="166" t="s">
        <v>60</v>
      </c>
      <c r="E27" s="166" t="s">
        <v>61</v>
      </c>
      <c r="F27" s="166" t="s">
        <v>189</v>
      </c>
      <c r="G27" s="167" t="s">
        <v>63</v>
      </c>
      <c r="H27" s="166"/>
      <c r="I27" s="168"/>
      <c r="J27" s="166"/>
      <c r="K27" s="383"/>
    </row>
    <row r="28" spans="1:11" ht="12.75">
      <c r="A28" s="169" t="s">
        <v>64</v>
      </c>
      <c r="B28" s="170"/>
      <c r="C28" s="66"/>
      <c r="D28" s="67"/>
      <c r="E28" s="67"/>
      <c r="F28" s="67"/>
      <c r="G28" s="67"/>
      <c r="H28" s="67"/>
      <c r="I28" s="68"/>
      <c r="J28" s="171"/>
      <c r="K28" s="378"/>
    </row>
    <row r="29" spans="1:11" ht="12.75">
      <c r="A29" s="172" t="s">
        <v>65</v>
      </c>
      <c r="B29" s="173" t="s">
        <v>66</v>
      </c>
      <c r="C29" s="174">
        <v>0.5</v>
      </c>
      <c r="D29" s="174">
        <v>0</v>
      </c>
      <c r="E29" s="175">
        <v>0</v>
      </c>
      <c r="F29" s="174">
        <v>0</v>
      </c>
      <c r="G29" s="174">
        <v>12</v>
      </c>
      <c r="H29" s="174">
        <v>5</v>
      </c>
      <c r="I29" s="176">
        <f aca="true" t="shared" si="0" ref="I29:I44">H29*(F29+G29)</f>
        <v>60</v>
      </c>
      <c r="J29" s="177" t="s">
        <v>67</v>
      </c>
      <c r="K29" s="378"/>
    </row>
    <row r="30" spans="1:11" s="84" customFormat="1" ht="12.75">
      <c r="A30" s="178" t="s">
        <v>190</v>
      </c>
      <c r="B30" s="179" t="s">
        <v>44</v>
      </c>
      <c r="C30" s="180">
        <v>0.5</v>
      </c>
      <c r="D30" s="180">
        <v>1</v>
      </c>
      <c r="E30" s="181">
        <v>9</v>
      </c>
      <c r="F30" s="180">
        <f>E30*D30*C30</f>
        <v>4.5</v>
      </c>
      <c r="G30" s="180">
        <v>0</v>
      </c>
      <c r="H30" s="180">
        <v>5</v>
      </c>
      <c r="I30" s="182">
        <f t="shared" si="0"/>
        <v>22.5</v>
      </c>
      <c r="J30" s="177" t="s">
        <v>67</v>
      </c>
      <c r="K30" s="384"/>
    </row>
    <row r="31" spans="1:11" s="84" customFormat="1" ht="27.75" customHeight="1" thickBot="1">
      <c r="A31" s="183" t="s">
        <v>191</v>
      </c>
      <c r="B31" s="173" t="s">
        <v>66</v>
      </c>
      <c r="C31" s="184">
        <v>3</v>
      </c>
      <c r="D31" s="184">
        <v>0</v>
      </c>
      <c r="E31" s="184">
        <v>0</v>
      </c>
      <c r="F31" s="184">
        <v>0</v>
      </c>
      <c r="G31" s="184">
        <v>48</v>
      </c>
      <c r="H31" s="184">
        <v>5</v>
      </c>
      <c r="I31" s="176">
        <f t="shared" si="0"/>
        <v>240</v>
      </c>
      <c r="J31" s="185" t="s">
        <v>67</v>
      </c>
      <c r="K31" s="384"/>
    </row>
    <row r="32" spans="1:11" ht="12.75">
      <c r="A32" s="169" t="s">
        <v>68</v>
      </c>
      <c r="B32" s="170"/>
      <c r="C32" s="66"/>
      <c r="D32" s="67"/>
      <c r="E32" s="67"/>
      <c r="F32" s="67"/>
      <c r="G32" s="67"/>
      <c r="H32" s="67"/>
      <c r="I32" s="68"/>
      <c r="J32" s="186"/>
      <c r="K32" s="378"/>
    </row>
    <row r="33" spans="1:11" s="84" customFormat="1" ht="12.75">
      <c r="A33" s="187" t="s">
        <v>69</v>
      </c>
      <c r="B33" s="179" t="s">
        <v>44</v>
      </c>
      <c r="C33" s="180">
        <v>2</v>
      </c>
      <c r="D33" s="180">
        <v>3</v>
      </c>
      <c r="E33" s="181">
        <v>9</v>
      </c>
      <c r="F33" s="180">
        <f aca="true" t="shared" si="1" ref="F33:F44">E33*D33*C33</f>
        <v>54</v>
      </c>
      <c r="G33" s="181">
        <v>32</v>
      </c>
      <c r="H33" s="180">
        <v>6</v>
      </c>
      <c r="I33" s="182">
        <f t="shared" si="0"/>
        <v>516</v>
      </c>
      <c r="J33" s="177" t="s">
        <v>70</v>
      </c>
      <c r="K33" s="384"/>
    </row>
    <row r="34" spans="1:11" s="84" customFormat="1" ht="12.75">
      <c r="A34" s="187" t="s">
        <v>71</v>
      </c>
      <c r="B34" s="179" t="s">
        <v>44</v>
      </c>
      <c r="C34" s="180">
        <v>1</v>
      </c>
      <c r="D34" s="180">
        <v>3</v>
      </c>
      <c r="E34" s="181">
        <v>9</v>
      </c>
      <c r="F34" s="180">
        <f t="shared" si="1"/>
        <v>27</v>
      </c>
      <c r="G34" s="180">
        <v>16</v>
      </c>
      <c r="H34" s="180">
        <v>6</v>
      </c>
      <c r="I34" s="182">
        <f t="shared" si="0"/>
        <v>258</v>
      </c>
      <c r="J34" s="177" t="s">
        <v>70</v>
      </c>
      <c r="K34" s="384"/>
    </row>
    <row r="35" spans="1:11" s="84" customFormat="1" ht="12.75">
      <c r="A35" s="187" t="s">
        <v>72</v>
      </c>
      <c r="B35" s="179" t="s">
        <v>44</v>
      </c>
      <c r="C35" s="180">
        <v>1</v>
      </c>
      <c r="D35" s="180">
        <v>2</v>
      </c>
      <c r="E35" s="181">
        <v>10</v>
      </c>
      <c r="F35" s="180">
        <f t="shared" si="1"/>
        <v>20</v>
      </c>
      <c r="G35" s="180">
        <v>0</v>
      </c>
      <c r="H35" s="180">
        <v>6</v>
      </c>
      <c r="I35" s="182">
        <f t="shared" si="0"/>
        <v>120</v>
      </c>
      <c r="J35" s="177" t="s">
        <v>70</v>
      </c>
      <c r="K35" s="384"/>
    </row>
    <row r="36" spans="1:11" s="84" customFormat="1" ht="12.75">
      <c r="A36" s="187" t="s">
        <v>73</v>
      </c>
      <c r="B36" s="179" t="s">
        <v>44</v>
      </c>
      <c r="C36" s="180">
        <v>2.5</v>
      </c>
      <c r="D36" s="180">
        <v>1</v>
      </c>
      <c r="E36" s="181">
        <v>9</v>
      </c>
      <c r="F36" s="180">
        <f>E36*D36*C36</f>
        <v>22.5</v>
      </c>
      <c r="G36" s="180">
        <v>16</v>
      </c>
      <c r="H36" s="180">
        <v>7</v>
      </c>
      <c r="I36" s="182">
        <f>H36*(F36+G36)</f>
        <v>269.5</v>
      </c>
      <c r="J36" s="177" t="s">
        <v>74</v>
      </c>
      <c r="K36" s="384"/>
    </row>
    <row r="37" spans="1:11" s="84" customFormat="1" ht="12.75">
      <c r="A37" s="188" t="s">
        <v>75</v>
      </c>
      <c r="B37" s="179" t="s">
        <v>44</v>
      </c>
      <c r="C37" s="180">
        <v>2</v>
      </c>
      <c r="D37" s="180">
        <v>2</v>
      </c>
      <c r="E37" s="180">
        <v>8</v>
      </c>
      <c r="F37" s="180">
        <f>E37*D37*C37</f>
        <v>32</v>
      </c>
      <c r="G37" s="180">
        <v>0</v>
      </c>
      <c r="H37" s="180">
        <v>5</v>
      </c>
      <c r="I37" s="176">
        <f>H37*(F37+G37)</f>
        <v>160</v>
      </c>
      <c r="J37" s="177" t="s">
        <v>76</v>
      </c>
      <c r="K37" s="384"/>
    </row>
    <row r="38" spans="1:11" s="4" customFormat="1" ht="12.75">
      <c r="A38" s="187" t="s">
        <v>77</v>
      </c>
      <c r="B38" s="179" t="s">
        <v>44</v>
      </c>
      <c r="C38" s="180">
        <v>2</v>
      </c>
      <c r="D38" s="180">
        <v>3</v>
      </c>
      <c r="E38" s="181">
        <v>9</v>
      </c>
      <c r="F38" s="180">
        <f t="shared" si="1"/>
        <v>54</v>
      </c>
      <c r="G38" s="180">
        <v>0</v>
      </c>
      <c r="H38" s="180">
        <v>7</v>
      </c>
      <c r="I38" s="182">
        <f t="shared" si="0"/>
        <v>378</v>
      </c>
      <c r="J38" s="177" t="s">
        <v>74</v>
      </c>
      <c r="K38" s="384"/>
    </row>
    <row r="39" spans="1:11" s="84" customFormat="1" ht="12.75">
      <c r="A39" s="188" t="s">
        <v>78</v>
      </c>
      <c r="B39" s="179" t="s">
        <v>44</v>
      </c>
      <c r="C39" s="180">
        <v>0.5</v>
      </c>
      <c r="D39" s="180">
        <v>1</v>
      </c>
      <c r="E39" s="180">
        <v>9</v>
      </c>
      <c r="F39" s="180">
        <f t="shared" si="1"/>
        <v>4.5</v>
      </c>
      <c r="G39" s="180">
        <v>0</v>
      </c>
      <c r="H39" s="180">
        <v>7</v>
      </c>
      <c r="I39" s="182">
        <f t="shared" si="0"/>
        <v>31.5</v>
      </c>
      <c r="J39" s="177" t="s">
        <v>74</v>
      </c>
      <c r="K39" s="384"/>
    </row>
    <row r="40" spans="1:11" s="4" customFormat="1" ht="12.75">
      <c r="A40" s="187" t="s">
        <v>192</v>
      </c>
      <c r="B40" s="179" t="s">
        <v>44</v>
      </c>
      <c r="C40" s="180">
        <v>1</v>
      </c>
      <c r="D40" s="180">
        <v>2</v>
      </c>
      <c r="E40" s="181">
        <v>9</v>
      </c>
      <c r="F40" s="180">
        <f t="shared" si="1"/>
        <v>18</v>
      </c>
      <c r="G40" s="180">
        <v>0</v>
      </c>
      <c r="H40" s="180">
        <v>7</v>
      </c>
      <c r="I40" s="182">
        <f t="shared" si="0"/>
        <v>126</v>
      </c>
      <c r="J40" s="177" t="s">
        <v>74</v>
      </c>
      <c r="K40" s="384"/>
    </row>
    <row r="41" spans="1:11" s="4" customFormat="1" ht="12.75">
      <c r="A41" s="189" t="s">
        <v>79</v>
      </c>
      <c r="B41" s="179" t="s">
        <v>44</v>
      </c>
      <c r="C41" s="180">
        <v>2</v>
      </c>
      <c r="D41" s="180">
        <v>2</v>
      </c>
      <c r="E41" s="181">
        <v>9</v>
      </c>
      <c r="F41" s="180">
        <f t="shared" si="1"/>
        <v>36</v>
      </c>
      <c r="G41" s="180">
        <v>0</v>
      </c>
      <c r="H41" s="180">
        <v>7</v>
      </c>
      <c r="I41" s="182">
        <f t="shared" si="0"/>
        <v>252</v>
      </c>
      <c r="J41" s="177" t="s">
        <v>74</v>
      </c>
      <c r="K41" s="384"/>
    </row>
    <row r="42" spans="1:11" s="4" customFormat="1" ht="12.75">
      <c r="A42" s="187" t="s">
        <v>193</v>
      </c>
      <c r="B42" s="179" t="s">
        <v>44</v>
      </c>
      <c r="C42" s="180">
        <v>1</v>
      </c>
      <c r="D42" s="180">
        <v>2</v>
      </c>
      <c r="E42" s="181">
        <v>9</v>
      </c>
      <c r="F42" s="180">
        <f t="shared" si="1"/>
        <v>18</v>
      </c>
      <c r="G42" s="180">
        <v>0</v>
      </c>
      <c r="H42" s="180">
        <v>7</v>
      </c>
      <c r="I42" s="182">
        <f t="shared" si="0"/>
        <v>126</v>
      </c>
      <c r="J42" s="177" t="s">
        <v>74</v>
      </c>
      <c r="K42" s="384"/>
    </row>
    <row r="43" spans="1:11" s="4" customFormat="1" ht="12.75">
      <c r="A43" s="190" t="s">
        <v>194</v>
      </c>
      <c r="B43" s="179" t="s">
        <v>44</v>
      </c>
      <c r="C43" s="191">
        <v>7</v>
      </c>
      <c r="D43" s="191">
        <v>1</v>
      </c>
      <c r="E43" s="192">
        <v>9</v>
      </c>
      <c r="F43" s="192">
        <f>E43*D43*C43</f>
        <v>63</v>
      </c>
      <c r="G43" s="192">
        <v>0</v>
      </c>
      <c r="H43" s="191">
        <v>6</v>
      </c>
      <c r="I43" s="182">
        <f>H43*(F43+G43)</f>
        <v>378</v>
      </c>
      <c r="J43" s="177" t="s">
        <v>80</v>
      </c>
      <c r="K43" s="384"/>
    </row>
    <row r="44" spans="1:11" s="84" customFormat="1" ht="13.5" thickBot="1">
      <c r="A44" s="193" t="s">
        <v>81</v>
      </c>
      <c r="B44" s="149" t="s">
        <v>44</v>
      </c>
      <c r="C44" s="194">
        <v>5</v>
      </c>
      <c r="D44" s="194">
        <v>3</v>
      </c>
      <c r="E44" s="195">
        <v>9</v>
      </c>
      <c r="F44" s="195">
        <f t="shared" si="1"/>
        <v>135</v>
      </c>
      <c r="G44" s="195">
        <v>0</v>
      </c>
      <c r="H44" s="194">
        <v>7</v>
      </c>
      <c r="I44" s="176">
        <f t="shared" si="0"/>
        <v>945</v>
      </c>
      <c r="J44" s="177" t="s">
        <v>74</v>
      </c>
      <c r="K44" s="384"/>
    </row>
    <row r="45" spans="1:11" s="84" customFormat="1" ht="13.5" thickBot="1">
      <c r="A45" s="376"/>
      <c r="B45" s="152"/>
      <c r="C45" s="134">
        <f>SUM(C33:C44)</f>
        <v>27</v>
      </c>
      <c r="D45" s="134"/>
      <c r="E45" s="134"/>
      <c r="F45" s="134">
        <f>SUM(F29:F44)</f>
        <v>488.5</v>
      </c>
      <c r="G45" s="134">
        <f>SUM(G29:G44)</f>
        <v>124</v>
      </c>
      <c r="H45" s="134"/>
      <c r="I45" s="176"/>
      <c r="J45" s="377"/>
      <c r="K45" s="384"/>
    </row>
    <row r="46" spans="1:11" s="84" customFormat="1" ht="13.5" thickBot="1">
      <c r="A46" s="196"/>
      <c r="B46" s="153"/>
      <c r="C46" s="128"/>
      <c r="D46" s="197"/>
      <c r="E46" s="133"/>
      <c r="F46" s="133"/>
      <c r="G46" s="133"/>
      <c r="H46" s="133"/>
      <c r="I46" s="198">
        <f>SUM(I29:I44)</f>
        <v>3882.5</v>
      </c>
      <c r="J46" s="199" t="s">
        <v>195</v>
      </c>
      <c r="K46" s="384"/>
    </row>
    <row r="47" spans="1:11" s="159" customFormat="1" ht="12.75">
      <c r="A47" s="154" t="s">
        <v>83</v>
      </c>
      <c r="B47" s="200"/>
      <c r="C47" s="156" t="s">
        <v>48</v>
      </c>
      <c r="D47" s="156" t="s">
        <v>49</v>
      </c>
      <c r="E47" s="156" t="s">
        <v>50</v>
      </c>
      <c r="F47" s="156" t="s">
        <v>50</v>
      </c>
      <c r="G47" s="157" t="s">
        <v>51</v>
      </c>
      <c r="H47" s="156" t="s">
        <v>49</v>
      </c>
      <c r="I47" s="158" t="s">
        <v>48</v>
      </c>
      <c r="J47" s="156"/>
      <c r="K47" s="384"/>
    </row>
    <row r="48" spans="1:11" s="159" customFormat="1" ht="12.75">
      <c r="A48" s="160"/>
      <c r="B48" s="161" t="s">
        <v>52</v>
      </c>
      <c r="C48" s="162" t="s">
        <v>53</v>
      </c>
      <c r="D48" s="162" t="s">
        <v>54</v>
      </c>
      <c r="E48" s="162" t="s">
        <v>55</v>
      </c>
      <c r="F48" s="162" t="s">
        <v>55</v>
      </c>
      <c r="G48" s="163" t="s">
        <v>56</v>
      </c>
      <c r="H48" s="162" t="s">
        <v>57</v>
      </c>
      <c r="I48" s="164" t="s">
        <v>58</v>
      </c>
      <c r="J48" s="162" t="s">
        <v>59</v>
      </c>
      <c r="K48" s="384"/>
    </row>
    <row r="49" spans="1:11" s="159" customFormat="1" ht="13.5" thickBot="1">
      <c r="A49" s="165" t="s">
        <v>37</v>
      </c>
      <c r="B49" s="165"/>
      <c r="C49" s="166"/>
      <c r="D49" s="166" t="s">
        <v>60</v>
      </c>
      <c r="E49" s="166" t="s">
        <v>61</v>
      </c>
      <c r="F49" s="166" t="s">
        <v>189</v>
      </c>
      <c r="G49" s="167" t="s">
        <v>63</v>
      </c>
      <c r="H49" s="166"/>
      <c r="I49" s="168" t="s">
        <v>84</v>
      </c>
      <c r="J49" s="166"/>
      <c r="K49" s="384"/>
    </row>
    <row r="50" spans="1:11" s="159" customFormat="1" ht="12.75">
      <c r="A50" s="201" t="s">
        <v>85</v>
      </c>
      <c r="B50" s="202"/>
      <c r="C50" s="203"/>
      <c r="D50" s="203"/>
      <c r="E50" s="204"/>
      <c r="F50" s="203"/>
      <c r="G50" s="203"/>
      <c r="H50" s="205"/>
      <c r="I50" s="206"/>
      <c r="J50" s="203"/>
      <c r="K50" s="384"/>
    </row>
    <row r="51" spans="1:11" s="159" customFormat="1" ht="12.75">
      <c r="A51" s="178" t="s">
        <v>86</v>
      </c>
      <c r="B51" s="179" t="s">
        <v>44</v>
      </c>
      <c r="C51" s="191">
        <v>0.5</v>
      </c>
      <c r="D51" s="191">
        <v>2</v>
      </c>
      <c r="E51" s="191">
        <v>9</v>
      </c>
      <c r="F51" s="192">
        <f>E51*D51*C51</f>
        <v>9</v>
      </c>
      <c r="G51" s="192">
        <v>0</v>
      </c>
      <c r="H51" s="192">
        <v>7</v>
      </c>
      <c r="I51" s="207">
        <f>H51*(F51+G51)</f>
        <v>63</v>
      </c>
      <c r="J51" s="177" t="s">
        <v>74</v>
      </c>
      <c r="K51" s="384"/>
    </row>
    <row r="52" spans="1:11" s="4" customFormat="1" ht="12.75">
      <c r="A52" s="208" t="s">
        <v>87</v>
      </c>
      <c r="B52" s="179" t="s">
        <v>44</v>
      </c>
      <c r="C52" s="209">
        <v>1</v>
      </c>
      <c r="D52" s="209">
        <v>3</v>
      </c>
      <c r="E52" s="210">
        <v>8</v>
      </c>
      <c r="F52" s="211">
        <f aca="true" t="shared" si="2" ref="F52:F58">E52*D52*C52</f>
        <v>24</v>
      </c>
      <c r="G52" s="211">
        <v>16</v>
      </c>
      <c r="H52" s="212">
        <v>7</v>
      </c>
      <c r="I52" s="182">
        <f aca="true" t="shared" si="3" ref="I52:I69">H52*(F52+G52)</f>
        <v>280</v>
      </c>
      <c r="J52" s="177" t="s">
        <v>74</v>
      </c>
      <c r="K52" s="384"/>
    </row>
    <row r="53" spans="1:11" s="4" customFormat="1" ht="12.75">
      <c r="A53" s="213" t="s">
        <v>88</v>
      </c>
      <c r="B53" s="179" t="s">
        <v>44</v>
      </c>
      <c r="C53" s="191">
        <v>2</v>
      </c>
      <c r="D53" s="191">
        <v>2</v>
      </c>
      <c r="E53" s="214">
        <v>9</v>
      </c>
      <c r="F53" s="215">
        <f t="shared" si="2"/>
        <v>36</v>
      </c>
      <c r="G53" s="215">
        <v>0</v>
      </c>
      <c r="H53" s="216">
        <v>7</v>
      </c>
      <c r="I53" s="182">
        <f t="shared" si="3"/>
        <v>252</v>
      </c>
      <c r="J53" s="177" t="s">
        <v>74</v>
      </c>
      <c r="K53" s="384"/>
    </row>
    <row r="54" spans="1:11" s="4" customFormat="1" ht="12.75">
      <c r="A54" s="213" t="s">
        <v>89</v>
      </c>
      <c r="B54" s="179" t="s">
        <v>44</v>
      </c>
      <c r="C54" s="191">
        <v>4</v>
      </c>
      <c r="D54" s="191">
        <v>3</v>
      </c>
      <c r="E54" s="214">
        <v>9</v>
      </c>
      <c r="F54" s="215">
        <f t="shared" si="2"/>
        <v>108</v>
      </c>
      <c r="G54" s="215">
        <v>0</v>
      </c>
      <c r="H54" s="216">
        <v>7</v>
      </c>
      <c r="I54" s="182">
        <f t="shared" si="3"/>
        <v>756</v>
      </c>
      <c r="J54" s="177" t="s">
        <v>74</v>
      </c>
      <c r="K54" s="384"/>
    </row>
    <row r="55" spans="1:11" s="4" customFormat="1" ht="12.75">
      <c r="A55" s="213" t="s">
        <v>196</v>
      </c>
      <c r="B55" s="179" t="s">
        <v>44</v>
      </c>
      <c r="C55" s="191">
        <v>6</v>
      </c>
      <c r="D55" s="191">
        <v>1</v>
      </c>
      <c r="E55" s="214">
        <v>9</v>
      </c>
      <c r="F55" s="215">
        <f t="shared" si="2"/>
        <v>54</v>
      </c>
      <c r="G55" s="215">
        <v>0</v>
      </c>
      <c r="H55" s="216">
        <v>7</v>
      </c>
      <c r="I55" s="182">
        <f t="shared" si="3"/>
        <v>378</v>
      </c>
      <c r="J55" s="177" t="s">
        <v>74</v>
      </c>
      <c r="K55" s="384"/>
    </row>
    <row r="56" spans="1:11" s="4" customFormat="1" ht="12.75">
      <c r="A56" s="213" t="s">
        <v>90</v>
      </c>
      <c r="B56" s="179" t="s">
        <v>44</v>
      </c>
      <c r="C56" s="191">
        <v>1</v>
      </c>
      <c r="D56" s="191">
        <v>2</v>
      </c>
      <c r="E56" s="214">
        <v>9</v>
      </c>
      <c r="F56" s="215">
        <f t="shared" si="2"/>
        <v>18</v>
      </c>
      <c r="G56" s="215">
        <v>0</v>
      </c>
      <c r="H56" s="216">
        <v>8</v>
      </c>
      <c r="I56" s="182">
        <f t="shared" si="3"/>
        <v>144</v>
      </c>
      <c r="J56" s="177" t="s">
        <v>91</v>
      </c>
      <c r="K56" s="384"/>
    </row>
    <row r="57" spans="1:11" s="4" customFormat="1" ht="12.75">
      <c r="A57" s="213" t="s">
        <v>92</v>
      </c>
      <c r="B57" s="179" t="s">
        <v>44</v>
      </c>
      <c r="C57" s="191">
        <v>7</v>
      </c>
      <c r="D57" s="191">
        <v>2</v>
      </c>
      <c r="E57" s="214">
        <v>9</v>
      </c>
      <c r="F57" s="215">
        <f t="shared" si="2"/>
        <v>126</v>
      </c>
      <c r="G57" s="215">
        <v>0</v>
      </c>
      <c r="H57" s="216">
        <v>8</v>
      </c>
      <c r="I57" s="182">
        <f t="shared" si="3"/>
        <v>1008</v>
      </c>
      <c r="J57" s="177" t="s">
        <v>91</v>
      </c>
      <c r="K57" s="384"/>
    </row>
    <row r="58" spans="1:11" s="4" customFormat="1" ht="12.75">
      <c r="A58" s="213" t="s">
        <v>93</v>
      </c>
      <c r="B58" s="179" t="s">
        <v>44</v>
      </c>
      <c r="C58" s="191">
        <v>2</v>
      </c>
      <c r="D58" s="191">
        <v>2</v>
      </c>
      <c r="E58" s="214">
        <v>9</v>
      </c>
      <c r="F58" s="215">
        <f t="shared" si="2"/>
        <v>36</v>
      </c>
      <c r="G58" s="215">
        <v>0</v>
      </c>
      <c r="H58" s="216">
        <v>8</v>
      </c>
      <c r="I58" s="182">
        <f t="shared" si="3"/>
        <v>288</v>
      </c>
      <c r="J58" s="177" t="s">
        <v>91</v>
      </c>
      <c r="K58" s="384"/>
    </row>
    <row r="59" spans="1:11" s="84" customFormat="1" ht="12.75">
      <c r="A59" s="217" t="s">
        <v>94</v>
      </c>
      <c r="B59" s="218"/>
      <c r="C59" s="219"/>
      <c r="D59" s="219"/>
      <c r="E59" s="220"/>
      <c r="F59" s="221"/>
      <c r="G59" s="221"/>
      <c r="H59" s="222"/>
      <c r="I59" s="223"/>
      <c r="J59" s="224"/>
      <c r="K59" s="384"/>
    </row>
    <row r="60" spans="1:11" s="4" customFormat="1" ht="12.75">
      <c r="A60" s="213" t="s">
        <v>95</v>
      </c>
      <c r="B60" s="179" t="s">
        <v>44</v>
      </c>
      <c r="C60" s="191">
        <v>2</v>
      </c>
      <c r="D60" s="191">
        <v>2</v>
      </c>
      <c r="E60" s="214">
        <v>9</v>
      </c>
      <c r="F60" s="215">
        <f>E60*D60*C60</f>
        <v>36</v>
      </c>
      <c r="G60" s="215">
        <v>0</v>
      </c>
      <c r="H60" s="216">
        <v>8</v>
      </c>
      <c r="I60" s="182">
        <f t="shared" si="3"/>
        <v>288</v>
      </c>
      <c r="J60" s="177" t="s">
        <v>91</v>
      </c>
      <c r="K60" s="384"/>
    </row>
    <row r="61" spans="1:11" s="4" customFormat="1" ht="16.5" customHeight="1">
      <c r="A61" s="213" t="s">
        <v>96</v>
      </c>
      <c r="B61" s="179" t="s">
        <v>44</v>
      </c>
      <c r="C61" s="191">
        <v>12</v>
      </c>
      <c r="D61" s="191">
        <v>2.5</v>
      </c>
      <c r="E61" s="214">
        <v>10</v>
      </c>
      <c r="F61" s="215">
        <f>E61*D61*C61</f>
        <v>300</v>
      </c>
      <c r="G61" s="215">
        <v>0</v>
      </c>
      <c r="H61" s="216">
        <v>8</v>
      </c>
      <c r="I61" s="182">
        <f t="shared" si="3"/>
        <v>2400</v>
      </c>
      <c r="J61" s="177" t="s">
        <v>91</v>
      </c>
      <c r="K61" s="384"/>
    </row>
    <row r="62" spans="1:11" s="4" customFormat="1" ht="12.75">
      <c r="A62" s="213" t="s">
        <v>97</v>
      </c>
      <c r="B62" s="179" t="s">
        <v>44</v>
      </c>
      <c r="C62" s="191">
        <v>1</v>
      </c>
      <c r="D62" s="191">
        <v>3</v>
      </c>
      <c r="E62" s="214">
        <v>8</v>
      </c>
      <c r="F62" s="215">
        <f>E62*D62*C62</f>
        <v>24</v>
      </c>
      <c r="G62" s="215">
        <v>16</v>
      </c>
      <c r="H62" s="216">
        <v>8</v>
      </c>
      <c r="I62" s="182">
        <f t="shared" si="3"/>
        <v>320</v>
      </c>
      <c r="J62" s="177" t="s">
        <v>91</v>
      </c>
      <c r="K62" s="384"/>
    </row>
    <row r="63" spans="1:11" s="4" customFormat="1" ht="12.75">
      <c r="A63" s="217" t="s">
        <v>98</v>
      </c>
      <c r="B63" s="218"/>
      <c r="C63" s="219"/>
      <c r="D63" s="219"/>
      <c r="E63" s="220"/>
      <c r="F63" s="221"/>
      <c r="G63" s="221"/>
      <c r="H63" s="222"/>
      <c r="I63" s="223"/>
      <c r="J63" s="224"/>
      <c r="K63" s="384"/>
    </row>
    <row r="64" spans="1:11" s="4" customFormat="1" ht="12.75">
      <c r="A64" s="213" t="s">
        <v>95</v>
      </c>
      <c r="B64" s="179" t="s">
        <v>44</v>
      </c>
      <c r="C64" s="191">
        <v>2</v>
      </c>
      <c r="D64" s="191">
        <v>2</v>
      </c>
      <c r="E64" s="214">
        <v>9</v>
      </c>
      <c r="F64" s="215">
        <f>E64*D64*C64</f>
        <v>36</v>
      </c>
      <c r="G64" s="215">
        <v>0</v>
      </c>
      <c r="H64" s="216">
        <v>8</v>
      </c>
      <c r="I64" s="182">
        <f t="shared" si="3"/>
        <v>288</v>
      </c>
      <c r="J64" s="177" t="s">
        <v>91</v>
      </c>
      <c r="K64" s="384"/>
    </row>
    <row r="65" spans="1:11" s="4" customFormat="1" ht="12.75">
      <c r="A65" s="213" t="s">
        <v>99</v>
      </c>
      <c r="B65" s="179" t="s">
        <v>44</v>
      </c>
      <c r="C65" s="191">
        <v>12</v>
      </c>
      <c r="D65" s="191">
        <v>2.5</v>
      </c>
      <c r="E65" s="214">
        <v>10</v>
      </c>
      <c r="F65" s="215">
        <f>E65*D65*C65</f>
        <v>300</v>
      </c>
      <c r="G65" s="215">
        <v>0</v>
      </c>
      <c r="H65" s="216">
        <v>8</v>
      </c>
      <c r="I65" s="182">
        <f t="shared" si="3"/>
        <v>2400</v>
      </c>
      <c r="J65" s="177" t="s">
        <v>91</v>
      </c>
      <c r="K65" s="384"/>
    </row>
    <row r="66" spans="1:11" s="4" customFormat="1" ht="12.75">
      <c r="A66" s="217" t="s">
        <v>100</v>
      </c>
      <c r="B66" s="218"/>
      <c r="C66" s="219"/>
      <c r="D66" s="219"/>
      <c r="E66" s="220"/>
      <c r="F66" s="221"/>
      <c r="G66" s="221"/>
      <c r="H66" s="222"/>
      <c r="I66" s="223"/>
      <c r="J66" s="224"/>
      <c r="K66" s="384"/>
    </row>
    <row r="67" spans="1:11" s="4" customFormat="1" ht="12.75">
      <c r="A67" s="213" t="s">
        <v>101</v>
      </c>
      <c r="B67" s="179" t="s">
        <v>44</v>
      </c>
      <c r="C67" s="191">
        <v>8</v>
      </c>
      <c r="D67" s="191">
        <v>3</v>
      </c>
      <c r="E67" s="214">
        <v>9</v>
      </c>
      <c r="F67" s="215">
        <f>E67*D67*C67</f>
        <v>216</v>
      </c>
      <c r="G67" s="215">
        <v>0</v>
      </c>
      <c r="H67" s="216">
        <v>8</v>
      </c>
      <c r="I67" s="182">
        <f t="shared" si="3"/>
        <v>1728</v>
      </c>
      <c r="J67" s="177" t="s">
        <v>91</v>
      </c>
      <c r="K67" s="384"/>
    </row>
    <row r="68" spans="1:11" s="4" customFormat="1" ht="12.75">
      <c r="A68" s="178" t="s">
        <v>102</v>
      </c>
      <c r="B68" s="179" t="s">
        <v>44</v>
      </c>
      <c r="C68" s="191">
        <v>2</v>
      </c>
      <c r="D68" s="191">
        <v>2</v>
      </c>
      <c r="E68" s="191">
        <v>9</v>
      </c>
      <c r="F68" s="215">
        <f>E68*D68*C68</f>
        <v>36</v>
      </c>
      <c r="G68" s="215">
        <v>0</v>
      </c>
      <c r="H68" s="216">
        <v>8</v>
      </c>
      <c r="I68" s="182">
        <f t="shared" si="3"/>
        <v>288</v>
      </c>
      <c r="J68" s="177" t="s">
        <v>91</v>
      </c>
      <c r="K68" s="384"/>
    </row>
    <row r="69" spans="1:11" s="4" customFormat="1" ht="12.75">
      <c r="A69" s="213" t="s">
        <v>103</v>
      </c>
      <c r="B69" s="179" t="s">
        <v>44</v>
      </c>
      <c r="C69" s="191">
        <v>6</v>
      </c>
      <c r="D69" s="191">
        <v>2</v>
      </c>
      <c r="E69" s="214">
        <v>9</v>
      </c>
      <c r="F69" s="215">
        <f>E69*D69*C69</f>
        <v>108</v>
      </c>
      <c r="G69" s="215">
        <v>0</v>
      </c>
      <c r="H69" s="216">
        <v>8</v>
      </c>
      <c r="I69" s="182">
        <f t="shared" si="3"/>
        <v>864</v>
      </c>
      <c r="J69" s="177" t="s">
        <v>91</v>
      </c>
      <c r="K69" s="384"/>
    </row>
    <row r="70" spans="1:11" s="4" customFormat="1" ht="12.75">
      <c r="A70" s="225" t="s">
        <v>104</v>
      </c>
      <c r="B70" s="226"/>
      <c r="C70" s="219"/>
      <c r="D70" s="219"/>
      <c r="E70" s="220"/>
      <c r="F70" s="221"/>
      <c r="G70" s="221"/>
      <c r="H70" s="220"/>
      <c r="I70" s="227"/>
      <c r="J70" s="224"/>
      <c r="K70" s="384"/>
    </row>
    <row r="71" spans="1:11" s="4" customFormat="1" ht="13.5" thickBot="1">
      <c r="A71" s="228" t="s">
        <v>105</v>
      </c>
      <c r="B71" s="149" t="s">
        <v>44</v>
      </c>
      <c r="C71" s="229">
        <v>3</v>
      </c>
      <c r="D71" s="229">
        <v>3</v>
      </c>
      <c r="E71" s="229">
        <v>9</v>
      </c>
      <c r="F71" s="230">
        <f>E71*D71*C71</f>
        <v>81</v>
      </c>
      <c r="G71" s="229">
        <v>0</v>
      </c>
      <c r="H71" s="231">
        <v>8</v>
      </c>
      <c r="I71" s="182">
        <f>H71*(F71+G71)</f>
        <v>648</v>
      </c>
      <c r="J71" s="177"/>
      <c r="K71" s="384"/>
    </row>
    <row r="72" spans="1:11" s="84" customFormat="1" ht="12.75">
      <c r="A72" s="232"/>
      <c r="B72" s="153"/>
      <c r="C72" s="128">
        <f>SUM(C51:C71)/2</f>
        <v>35.75</v>
      </c>
      <c r="D72" s="133"/>
      <c r="E72" s="133"/>
      <c r="F72" s="133">
        <f>SUM(F51:F71)</f>
        <v>1548</v>
      </c>
      <c r="G72" s="133">
        <f>SUM(G51:G71)</f>
        <v>32</v>
      </c>
      <c r="H72" s="133"/>
      <c r="I72" s="198">
        <f>SUM(I51:I71)</f>
        <v>12393</v>
      </c>
      <c r="J72" s="199" t="s">
        <v>195</v>
      </c>
      <c r="K72" s="384"/>
    </row>
    <row r="73" spans="1:11" s="103" customFormat="1" ht="13.5" thickBot="1">
      <c r="A73" s="73"/>
      <c r="B73" s="63"/>
      <c r="C73" s="59"/>
      <c r="D73" s="59"/>
      <c r="E73" s="59"/>
      <c r="F73" s="59">
        <f>SUM(F72:G72)</f>
        <v>1580</v>
      </c>
      <c r="G73" s="59"/>
      <c r="H73" s="59"/>
      <c r="I73" s="60"/>
      <c r="J73" s="59"/>
      <c r="K73" s="384"/>
    </row>
    <row r="74" spans="1:11" s="159" customFormat="1" ht="12.75">
      <c r="A74" s="154" t="s">
        <v>106</v>
      </c>
      <c r="B74" s="200"/>
      <c r="C74" s="156" t="s">
        <v>48</v>
      </c>
      <c r="D74" s="156" t="s">
        <v>49</v>
      </c>
      <c r="E74" s="156" t="s">
        <v>50</v>
      </c>
      <c r="F74" s="156" t="s">
        <v>50</v>
      </c>
      <c r="G74" s="157" t="s">
        <v>51</v>
      </c>
      <c r="H74" s="156" t="s">
        <v>49</v>
      </c>
      <c r="I74" s="158" t="s">
        <v>48</v>
      </c>
      <c r="J74" s="156"/>
      <c r="K74" s="384"/>
    </row>
    <row r="75" spans="1:11" s="159" customFormat="1" ht="12.75">
      <c r="A75" s="160"/>
      <c r="B75" s="161" t="s">
        <v>52</v>
      </c>
      <c r="C75" s="162" t="s">
        <v>53</v>
      </c>
      <c r="D75" s="162" t="s">
        <v>54</v>
      </c>
      <c r="E75" s="162" t="s">
        <v>55</v>
      </c>
      <c r="F75" s="162" t="s">
        <v>55</v>
      </c>
      <c r="G75" s="163" t="s">
        <v>56</v>
      </c>
      <c r="H75" s="162" t="s">
        <v>57</v>
      </c>
      <c r="I75" s="164" t="s">
        <v>58</v>
      </c>
      <c r="J75" s="162" t="s">
        <v>59</v>
      </c>
      <c r="K75" s="384"/>
    </row>
    <row r="76" spans="1:11" s="159" customFormat="1" ht="13.5" thickBot="1">
      <c r="A76" s="165" t="s">
        <v>37</v>
      </c>
      <c r="B76" s="165"/>
      <c r="C76" s="166"/>
      <c r="D76" s="166" t="s">
        <v>60</v>
      </c>
      <c r="E76" s="166" t="s">
        <v>61</v>
      </c>
      <c r="F76" s="166" t="s">
        <v>189</v>
      </c>
      <c r="G76" s="167" t="s">
        <v>63</v>
      </c>
      <c r="H76" s="166" t="s">
        <v>107</v>
      </c>
      <c r="I76" s="168" t="s">
        <v>84</v>
      </c>
      <c r="J76" s="166"/>
      <c r="K76" s="384"/>
    </row>
    <row r="77" spans="1:11" s="159" customFormat="1" ht="12.75">
      <c r="A77" s="233" t="s">
        <v>108</v>
      </c>
      <c r="B77" s="234"/>
      <c r="C77" s="203"/>
      <c r="D77" s="203"/>
      <c r="E77" s="203"/>
      <c r="F77" s="235"/>
      <c r="G77" s="235"/>
      <c r="H77" s="235"/>
      <c r="I77" s="236"/>
      <c r="J77" s="203"/>
      <c r="K77" s="384"/>
    </row>
    <row r="78" spans="1:11" s="159" customFormat="1" ht="12.75">
      <c r="A78" s="178" t="s">
        <v>197</v>
      </c>
      <c r="B78" s="179" t="s">
        <v>44</v>
      </c>
      <c r="C78" s="237">
        <v>4</v>
      </c>
      <c r="D78" s="237">
        <v>1</v>
      </c>
      <c r="E78" s="237">
        <v>9</v>
      </c>
      <c r="F78" s="192">
        <f aca="true" t="shared" si="4" ref="F78:F84">E78*D78*C78</f>
        <v>36</v>
      </c>
      <c r="G78" s="238">
        <v>0</v>
      </c>
      <c r="H78" s="238">
        <v>8</v>
      </c>
      <c r="I78" s="182">
        <f aca="true" t="shared" si="5" ref="I78:I96">H78*(F78+G78)</f>
        <v>288</v>
      </c>
      <c r="J78" s="177" t="s">
        <v>109</v>
      </c>
      <c r="K78" s="384"/>
    </row>
    <row r="79" spans="1:11" s="103" customFormat="1" ht="12.75">
      <c r="A79" s="178" t="s">
        <v>110</v>
      </c>
      <c r="B79" s="179" t="s">
        <v>44</v>
      </c>
      <c r="C79" s="191">
        <v>12</v>
      </c>
      <c r="D79" s="191">
        <v>2.5</v>
      </c>
      <c r="E79" s="191">
        <v>9</v>
      </c>
      <c r="F79" s="192">
        <f t="shared" si="4"/>
        <v>270</v>
      </c>
      <c r="G79" s="192">
        <v>0</v>
      </c>
      <c r="H79" s="192">
        <v>8</v>
      </c>
      <c r="I79" s="182">
        <f t="shared" si="5"/>
        <v>2160</v>
      </c>
      <c r="J79" s="177" t="s">
        <v>109</v>
      </c>
      <c r="K79" s="384"/>
    </row>
    <row r="80" spans="1:11" ht="12.75">
      <c r="A80" s="239" t="s">
        <v>111</v>
      </c>
      <c r="B80" s="179" t="s">
        <v>44</v>
      </c>
      <c r="C80" s="179">
        <v>3</v>
      </c>
      <c r="D80" s="179">
        <v>2</v>
      </c>
      <c r="E80" s="240">
        <v>9</v>
      </c>
      <c r="F80" s="192">
        <f t="shared" si="4"/>
        <v>54</v>
      </c>
      <c r="G80" s="241">
        <v>0</v>
      </c>
      <c r="H80" s="242">
        <v>8</v>
      </c>
      <c r="I80" s="182">
        <f t="shared" si="5"/>
        <v>432</v>
      </c>
      <c r="J80" s="177" t="s">
        <v>109</v>
      </c>
      <c r="K80" s="384"/>
    </row>
    <row r="81" spans="1:11" ht="12.75">
      <c r="A81" s="239" t="s">
        <v>112</v>
      </c>
      <c r="B81" s="179" t="s">
        <v>44</v>
      </c>
      <c r="C81" s="179">
        <v>3</v>
      </c>
      <c r="D81" s="179">
        <v>2</v>
      </c>
      <c r="E81" s="240">
        <v>9</v>
      </c>
      <c r="F81" s="192">
        <f t="shared" si="4"/>
        <v>54</v>
      </c>
      <c r="G81" s="241">
        <v>0</v>
      </c>
      <c r="H81" s="242">
        <v>8</v>
      </c>
      <c r="I81" s="182">
        <f t="shared" si="5"/>
        <v>432</v>
      </c>
      <c r="J81" s="177" t="s">
        <v>109</v>
      </c>
      <c r="K81" s="384"/>
    </row>
    <row r="82" spans="1:11" ht="12.75">
      <c r="A82" s="243" t="s">
        <v>113</v>
      </c>
      <c r="B82" s="179" t="s">
        <v>44</v>
      </c>
      <c r="C82" s="179">
        <v>2</v>
      </c>
      <c r="D82" s="179">
        <v>1</v>
      </c>
      <c r="E82" s="240">
        <v>9</v>
      </c>
      <c r="F82" s="192">
        <f t="shared" si="4"/>
        <v>18</v>
      </c>
      <c r="G82" s="241">
        <v>0</v>
      </c>
      <c r="H82" s="242">
        <v>8</v>
      </c>
      <c r="I82" s="182">
        <f t="shared" si="5"/>
        <v>144</v>
      </c>
      <c r="J82" s="177" t="s">
        <v>109</v>
      </c>
      <c r="K82" s="384"/>
    </row>
    <row r="83" spans="1:11" s="103" customFormat="1" ht="12.75">
      <c r="A83" s="178" t="s">
        <v>114</v>
      </c>
      <c r="B83" s="179" t="s">
        <v>44</v>
      </c>
      <c r="C83" s="191">
        <v>2</v>
      </c>
      <c r="D83" s="191">
        <v>2</v>
      </c>
      <c r="E83" s="191">
        <v>9</v>
      </c>
      <c r="F83" s="192">
        <f t="shared" si="4"/>
        <v>36</v>
      </c>
      <c r="G83" s="191">
        <v>0</v>
      </c>
      <c r="H83" s="216">
        <v>8</v>
      </c>
      <c r="I83" s="182">
        <f t="shared" si="5"/>
        <v>288</v>
      </c>
      <c r="J83" s="177" t="s">
        <v>109</v>
      </c>
      <c r="K83" s="384"/>
    </row>
    <row r="84" spans="1:11" s="103" customFormat="1" ht="12.75">
      <c r="A84" s="213" t="s">
        <v>115</v>
      </c>
      <c r="B84" s="179" t="s">
        <v>44</v>
      </c>
      <c r="C84" s="191">
        <v>1</v>
      </c>
      <c r="D84" s="191">
        <v>2</v>
      </c>
      <c r="E84" s="191">
        <v>9</v>
      </c>
      <c r="F84" s="192">
        <f t="shared" si="4"/>
        <v>18</v>
      </c>
      <c r="G84" s="191">
        <v>0</v>
      </c>
      <c r="H84" s="216">
        <v>8</v>
      </c>
      <c r="I84" s="182">
        <f t="shared" si="5"/>
        <v>144</v>
      </c>
      <c r="J84" s="177" t="s">
        <v>109</v>
      </c>
      <c r="K84" s="384"/>
    </row>
    <row r="85" spans="1:11" s="103" customFormat="1" ht="12.75">
      <c r="A85" s="244" t="s">
        <v>116</v>
      </c>
      <c r="B85" s="245"/>
      <c r="C85" s="219"/>
      <c r="D85" s="219"/>
      <c r="E85" s="219"/>
      <c r="F85" s="226"/>
      <c r="G85" s="226"/>
      <c r="H85" s="226"/>
      <c r="I85" s="223"/>
      <c r="J85" s="224"/>
      <c r="K85" s="384"/>
    </row>
    <row r="86" spans="1:11" s="103" customFormat="1" ht="12.75">
      <c r="A86" s="178" t="s">
        <v>117</v>
      </c>
      <c r="B86" s="179" t="s">
        <v>44</v>
      </c>
      <c r="C86" s="191">
        <v>1</v>
      </c>
      <c r="D86" s="191">
        <v>2</v>
      </c>
      <c r="E86" s="191">
        <v>9</v>
      </c>
      <c r="F86" s="192">
        <f>E86*D86*C86</f>
        <v>18</v>
      </c>
      <c r="G86" s="192">
        <v>0</v>
      </c>
      <c r="H86" s="192">
        <v>8</v>
      </c>
      <c r="I86" s="182">
        <f t="shared" si="5"/>
        <v>144</v>
      </c>
      <c r="J86" s="177" t="s">
        <v>109</v>
      </c>
      <c r="K86" s="384"/>
    </row>
    <row r="87" spans="1:11" s="103" customFormat="1" ht="12.75">
      <c r="A87" s="178" t="s">
        <v>118</v>
      </c>
      <c r="B87" s="179" t="s">
        <v>44</v>
      </c>
      <c r="C87" s="191">
        <v>0.5</v>
      </c>
      <c r="D87" s="191">
        <v>2</v>
      </c>
      <c r="E87" s="191">
        <v>10</v>
      </c>
      <c r="F87" s="192">
        <f>E87*D87*C87</f>
        <v>10</v>
      </c>
      <c r="G87" s="192">
        <v>0</v>
      </c>
      <c r="H87" s="192">
        <v>8</v>
      </c>
      <c r="I87" s="182">
        <f t="shared" si="5"/>
        <v>80</v>
      </c>
      <c r="J87" s="177" t="s">
        <v>109</v>
      </c>
      <c r="K87" s="384"/>
    </row>
    <row r="88" spans="1:11" s="103" customFormat="1" ht="12.75">
      <c r="A88" s="244" t="s">
        <v>119</v>
      </c>
      <c r="B88" s="245"/>
      <c r="C88" s="246"/>
      <c r="D88" s="219"/>
      <c r="E88" s="219"/>
      <c r="F88" s="226"/>
      <c r="G88" s="226"/>
      <c r="H88" s="226"/>
      <c r="I88" s="223"/>
      <c r="J88" s="224"/>
      <c r="K88" s="384"/>
    </row>
    <row r="89" spans="1:11" s="103" customFormat="1" ht="12.75">
      <c r="A89" s="247" t="s">
        <v>198</v>
      </c>
      <c r="B89" s="179" t="s">
        <v>44</v>
      </c>
      <c r="C89" s="191">
        <v>1</v>
      </c>
      <c r="D89" s="191">
        <v>1</v>
      </c>
      <c r="E89" s="192">
        <v>9</v>
      </c>
      <c r="F89" s="192">
        <f aca="true" t="shared" si="6" ref="F89:F96">E89*D89*C89</f>
        <v>9</v>
      </c>
      <c r="G89" s="192">
        <v>0</v>
      </c>
      <c r="H89" s="192">
        <v>8</v>
      </c>
      <c r="I89" s="182">
        <f t="shared" si="5"/>
        <v>72</v>
      </c>
      <c r="J89" s="177" t="s">
        <v>109</v>
      </c>
      <c r="K89" s="384"/>
    </row>
    <row r="90" spans="1:11" s="103" customFormat="1" ht="12.75">
      <c r="A90" s="247" t="s">
        <v>199</v>
      </c>
      <c r="B90" s="179" t="s">
        <v>44</v>
      </c>
      <c r="C90" s="191">
        <v>0.5</v>
      </c>
      <c r="D90" s="191">
        <v>1</v>
      </c>
      <c r="E90" s="192">
        <v>9</v>
      </c>
      <c r="F90" s="192">
        <f t="shared" si="6"/>
        <v>4.5</v>
      </c>
      <c r="G90" s="192">
        <v>0</v>
      </c>
      <c r="H90" s="192">
        <v>8</v>
      </c>
      <c r="I90" s="182">
        <f t="shared" si="5"/>
        <v>36</v>
      </c>
      <c r="J90" s="177" t="s">
        <v>109</v>
      </c>
      <c r="K90" s="384"/>
    </row>
    <row r="91" spans="1:11" s="103" customFormat="1" ht="12.75">
      <c r="A91" s="247" t="s">
        <v>120</v>
      </c>
      <c r="B91" s="179" t="s">
        <v>44</v>
      </c>
      <c r="C91" s="191">
        <v>1</v>
      </c>
      <c r="D91" s="191">
        <v>2</v>
      </c>
      <c r="E91" s="192">
        <v>9</v>
      </c>
      <c r="F91" s="192">
        <f t="shared" si="6"/>
        <v>18</v>
      </c>
      <c r="G91" s="192">
        <v>0</v>
      </c>
      <c r="H91" s="192">
        <v>8</v>
      </c>
      <c r="I91" s="182">
        <f t="shared" si="5"/>
        <v>144</v>
      </c>
      <c r="J91" s="177" t="s">
        <v>109</v>
      </c>
      <c r="K91" s="384"/>
    </row>
    <row r="92" spans="1:11" s="103" customFormat="1" ht="12.75">
      <c r="A92" s="247" t="s">
        <v>121</v>
      </c>
      <c r="B92" s="179" t="s">
        <v>44</v>
      </c>
      <c r="C92" s="191">
        <v>1</v>
      </c>
      <c r="D92" s="191">
        <v>1</v>
      </c>
      <c r="E92" s="192">
        <v>9</v>
      </c>
      <c r="F92" s="192">
        <f t="shared" si="6"/>
        <v>9</v>
      </c>
      <c r="G92" s="192">
        <v>0</v>
      </c>
      <c r="H92" s="192">
        <v>8</v>
      </c>
      <c r="I92" s="182">
        <f t="shared" si="5"/>
        <v>72</v>
      </c>
      <c r="J92" s="177" t="s">
        <v>109</v>
      </c>
      <c r="K92" s="384"/>
    </row>
    <row r="93" spans="1:11" s="103" customFormat="1" ht="12.75">
      <c r="A93" s="247" t="s">
        <v>122</v>
      </c>
      <c r="B93" s="179" t="s">
        <v>44</v>
      </c>
      <c r="C93" s="191">
        <v>1</v>
      </c>
      <c r="D93" s="191">
        <v>2</v>
      </c>
      <c r="E93" s="192">
        <v>9</v>
      </c>
      <c r="F93" s="192">
        <f t="shared" si="6"/>
        <v>18</v>
      </c>
      <c r="G93" s="192">
        <v>0</v>
      </c>
      <c r="H93" s="192">
        <v>8</v>
      </c>
      <c r="I93" s="182">
        <f t="shared" si="5"/>
        <v>144</v>
      </c>
      <c r="J93" s="177" t="s">
        <v>109</v>
      </c>
      <c r="K93" s="384"/>
    </row>
    <row r="94" spans="1:11" s="103" customFormat="1" ht="12.75">
      <c r="A94" s="178" t="s">
        <v>123</v>
      </c>
      <c r="B94" s="179" t="s">
        <v>44</v>
      </c>
      <c r="C94" s="191">
        <v>5</v>
      </c>
      <c r="D94" s="191">
        <v>2</v>
      </c>
      <c r="E94" s="192">
        <v>9</v>
      </c>
      <c r="F94" s="192">
        <f t="shared" si="6"/>
        <v>90</v>
      </c>
      <c r="G94" s="192">
        <v>0</v>
      </c>
      <c r="H94" s="192">
        <v>8</v>
      </c>
      <c r="I94" s="182">
        <f t="shared" si="5"/>
        <v>720</v>
      </c>
      <c r="J94" s="177" t="s">
        <v>109</v>
      </c>
      <c r="K94" s="384"/>
    </row>
    <row r="95" spans="1:11" s="103" customFormat="1" ht="12.75">
      <c r="A95" s="178" t="s">
        <v>124</v>
      </c>
      <c r="B95" s="179" t="s">
        <v>44</v>
      </c>
      <c r="C95" s="191">
        <v>2</v>
      </c>
      <c r="D95" s="191">
        <v>3</v>
      </c>
      <c r="E95" s="192">
        <v>9</v>
      </c>
      <c r="F95" s="192">
        <f t="shared" si="6"/>
        <v>54</v>
      </c>
      <c r="G95" s="192">
        <v>0</v>
      </c>
      <c r="H95" s="192">
        <v>9</v>
      </c>
      <c r="I95" s="182">
        <f t="shared" si="5"/>
        <v>486</v>
      </c>
      <c r="J95" s="177" t="s">
        <v>125</v>
      </c>
      <c r="K95" s="384"/>
    </row>
    <row r="96" spans="1:11" ht="13.5" thickBot="1">
      <c r="A96" s="248" t="s">
        <v>126</v>
      </c>
      <c r="B96" s="149" t="s">
        <v>44</v>
      </c>
      <c r="C96" s="149">
        <v>2.5</v>
      </c>
      <c r="D96" s="249">
        <v>3</v>
      </c>
      <c r="E96" s="250">
        <v>9</v>
      </c>
      <c r="F96" s="251">
        <f t="shared" si="6"/>
        <v>67.5</v>
      </c>
      <c r="G96" s="251">
        <v>0</v>
      </c>
      <c r="H96" s="249">
        <v>9</v>
      </c>
      <c r="I96" s="182">
        <f t="shared" si="5"/>
        <v>607.5</v>
      </c>
      <c r="J96" s="177" t="s">
        <v>125</v>
      </c>
      <c r="K96" s="384"/>
    </row>
    <row r="97" spans="1:11" ht="12.75">
      <c r="A97" s="74"/>
      <c r="B97" s="75"/>
      <c r="C97" s="252">
        <f>SUM(C78:C96)/2</f>
        <v>21.25</v>
      </c>
      <c r="D97" s="152"/>
      <c r="E97" s="152"/>
      <c r="F97" s="152">
        <f>SUM(F78:F96)</f>
        <v>784</v>
      </c>
      <c r="G97" s="152">
        <f>SUM(G78:G96)</f>
        <v>0</v>
      </c>
      <c r="H97" s="152"/>
      <c r="I97" s="198">
        <f>SUM(I78:I96)</f>
        <v>6393.5</v>
      </c>
      <c r="J97" s="199" t="s">
        <v>195</v>
      </c>
      <c r="K97" s="384"/>
    </row>
    <row r="98" spans="1:11" s="103" customFormat="1" ht="13.5" thickBot="1">
      <c r="A98" s="73"/>
      <c r="B98" s="63"/>
      <c r="C98" s="59"/>
      <c r="D98" s="59"/>
      <c r="E98" s="59"/>
      <c r="F98" s="59"/>
      <c r="G98" s="59"/>
      <c r="H98" s="59"/>
      <c r="I98" s="363"/>
      <c r="K98" s="384"/>
    </row>
    <row r="99" spans="1:11" s="159" customFormat="1" ht="12.75">
      <c r="A99" s="154" t="s">
        <v>127</v>
      </c>
      <c r="B99" s="200"/>
      <c r="C99" s="156" t="s">
        <v>48</v>
      </c>
      <c r="D99" s="156" t="s">
        <v>49</v>
      </c>
      <c r="E99" s="156" t="s">
        <v>50</v>
      </c>
      <c r="F99" s="156" t="s">
        <v>50</v>
      </c>
      <c r="G99" s="157" t="s">
        <v>51</v>
      </c>
      <c r="H99" s="156" t="s">
        <v>49</v>
      </c>
      <c r="I99" s="158" t="s">
        <v>48</v>
      </c>
      <c r="J99" s="156"/>
      <c r="K99" s="384"/>
    </row>
    <row r="100" spans="1:11" s="159" customFormat="1" ht="12.75">
      <c r="A100" s="160"/>
      <c r="B100" s="161" t="s">
        <v>52</v>
      </c>
      <c r="C100" s="162" t="s">
        <v>128</v>
      </c>
      <c r="D100" s="162" t="s">
        <v>54</v>
      </c>
      <c r="E100" s="162" t="s">
        <v>55</v>
      </c>
      <c r="F100" s="162" t="s">
        <v>55</v>
      </c>
      <c r="G100" s="163" t="s">
        <v>56</v>
      </c>
      <c r="H100" s="162" t="s">
        <v>57</v>
      </c>
      <c r="I100" s="164" t="s">
        <v>58</v>
      </c>
      <c r="J100" s="162" t="s">
        <v>59</v>
      </c>
      <c r="K100" s="384"/>
    </row>
    <row r="101" spans="1:11" s="159" customFormat="1" ht="13.5" thickBot="1">
      <c r="A101" s="165" t="s">
        <v>37</v>
      </c>
      <c r="B101" s="165"/>
      <c r="C101" s="166"/>
      <c r="D101" s="166" t="s">
        <v>60</v>
      </c>
      <c r="E101" s="166" t="s">
        <v>61</v>
      </c>
      <c r="F101" s="166" t="s">
        <v>189</v>
      </c>
      <c r="G101" s="167" t="s">
        <v>63</v>
      </c>
      <c r="H101" s="166" t="s">
        <v>107</v>
      </c>
      <c r="I101" s="168"/>
      <c r="J101" s="166"/>
      <c r="K101" s="384"/>
    </row>
    <row r="102" spans="1:11" s="103" customFormat="1" ht="12.75">
      <c r="A102" s="225" t="s">
        <v>129</v>
      </c>
      <c r="B102" s="245"/>
      <c r="C102" s="246"/>
      <c r="D102" s="246"/>
      <c r="E102" s="219"/>
      <c r="F102" s="226"/>
      <c r="G102" s="226"/>
      <c r="H102" s="226"/>
      <c r="I102" s="223"/>
      <c r="J102" s="219"/>
      <c r="K102" s="384"/>
    </row>
    <row r="103" spans="1:11" s="103" customFormat="1" ht="12.75">
      <c r="A103" s="178" t="s">
        <v>200</v>
      </c>
      <c r="B103" s="179" t="s">
        <v>44</v>
      </c>
      <c r="C103" s="191">
        <v>0.5</v>
      </c>
      <c r="D103" s="191">
        <v>2</v>
      </c>
      <c r="E103" s="191">
        <v>9</v>
      </c>
      <c r="F103" s="192">
        <f>E103*D103*C103</f>
        <v>9</v>
      </c>
      <c r="G103" s="192">
        <v>0</v>
      </c>
      <c r="H103" s="192">
        <v>9</v>
      </c>
      <c r="I103" s="207">
        <f>H103*(F103+G103)</f>
        <v>81</v>
      </c>
      <c r="J103" s="177" t="s">
        <v>125</v>
      </c>
      <c r="K103" s="384"/>
    </row>
    <row r="104" spans="1:11" s="103" customFormat="1" ht="12.75">
      <c r="A104" s="178" t="s">
        <v>130</v>
      </c>
      <c r="B104" s="179" t="s">
        <v>44</v>
      </c>
      <c r="C104" s="191">
        <v>1</v>
      </c>
      <c r="D104" s="191">
        <v>3</v>
      </c>
      <c r="E104" s="191">
        <v>8</v>
      </c>
      <c r="F104" s="192">
        <f>E104*D104*C104</f>
        <v>24</v>
      </c>
      <c r="G104" s="192">
        <v>16</v>
      </c>
      <c r="H104" s="192">
        <v>9</v>
      </c>
      <c r="I104" s="207">
        <f>H104*(F104+G104)</f>
        <v>360</v>
      </c>
      <c r="J104" s="177" t="s">
        <v>125</v>
      </c>
      <c r="K104" s="384"/>
    </row>
    <row r="105" spans="1:11" s="103" customFormat="1" ht="12.75">
      <c r="A105" s="178" t="s">
        <v>201</v>
      </c>
      <c r="B105" s="173" t="s">
        <v>44</v>
      </c>
      <c r="C105" s="209">
        <v>3</v>
      </c>
      <c r="D105" s="209">
        <v>3</v>
      </c>
      <c r="E105" s="209">
        <v>8</v>
      </c>
      <c r="F105" s="209">
        <f>E105*D105*C105</f>
        <v>72</v>
      </c>
      <c r="G105" s="253">
        <v>0</v>
      </c>
      <c r="H105" s="253">
        <v>9</v>
      </c>
      <c r="I105" s="254">
        <f>H105*(F105+G105)</f>
        <v>648</v>
      </c>
      <c r="J105" s="185" t="s">
        <v>125</v>
      </c>
      <c r="K105" s="384"/>
    </row>
    <row r="106" spans="1:11" s="103" customFormat="1" ht="12.75">
      <c r="A106" s="178" t="s">
        <v>131</v>
      </c>
      <c r="B106" s="179" t="s">
        <v>44</v>
      </c>
      <c r="C106" s="191">
        <v>2</v>
      </c>
      <c r="D106" s="191">
        <v>3</v>
      </c>
      <c r="E106" s="192">
        <v>10</v>
      </c>
      <c r="F106" s="192">
        <f>E106*D106*C106</f>
        <v>60</v>
      </c>
      <c r="G106" s="192">
        <v>0</v>
      </c>
      <c r="H106" s="192">
        <v>9</v>
      </c>
      <c r="I106" s="182">
        <f>H106*(F106+G106)</f>
        <v>540</v>
      </c>
      <c r="J106" s="177" t="s">
        <v>125</v>
      </c>
      <c r="K106" s="384"/>
    </row>
    <row r="107" spans="1:11" s="103" customFormat="1" ht="12.75">
      <c r="A107" s="225" t="s">
        <v>132</v>
      </c>
      <c r="B107" s="245"/>
      <c r="C107" s="246"/>
      <c r="D107" s="246"/>
      <c r="E107" s="219"/>
      <c r="F107" s="226"/>
      <c r="G107" s="226"/>
      <c r="H107" s="226"/>
      <c r="I107" s="223"/>
      <c r="J107" s="219"/>
      <c r="K107" s="384"/>
    </row>
    <row r="108" spans="1:11" s="103" customFormat="1" ht="12.75">
      <c r="A108" s="178" t="s">
        <v>133</v>
      </c>
      <c r="B108" s="179" t="s">
        <v>44</v>
      </c>
      <c r="C108" s="191">
        <v>1</v>
      </c>
      <c r="D108" s="191">
        <v>4</v>
      </c>
      <c r="E108" s="192">
        <v>12</v>
      </c>
      <c r="F108" s="192">
        <f aca="true" t="shared" si="7" ref="F108:F113">E108*D108*C108</f>
        <v>48</v>
      </c>
      <c r="G108" s="192">
        <v>0</v>
      </c>
      <c r="H108" s="192">
        <v>9</v>
      </c>
      <c r="I108" s="176">
        <f aca="true" t="shared" si="8" ref="I108:I113">H108*(F108+G108)</f>
        <v>432</v>
      </c>
      <c r="J108" s="177" t="s">
        <v>125</v>
      </c>
      <c r="K108" s="384"/>
    </row>
    <row r="109" spans="1:11" s="103" customFormat="1" ht="12.75">
      <c r="A109" s="178" t="s">
        <v>134</v>
      </c>
      <c r="B109" s="179" t="s">
        <v>44</v>
      </c>
      <c r="C109" s="191">
        <v>3</v>
      </c>
      <c r="D109" s="191">
        <v>2</v>
      </c>
      <c r="E109" s="192">
        <v>12</v>
      </c>
      <c r="F109" s="192">
        <f t="shared" si="7"/>
        <v>72</v>
      </c>
      <c r="G109" s="192">
        <v>0</v>
      </c>
      <c r="H109" s="192">
        <v>9</v>
      </c>
      <c r="I109" s="182">
        <f t="shared" si="8"/>
        <v>648</v>
      </c>
      <c r="J109" s="177" t="s">
        <v>125</v>
      </c>
      <c r="K109" s="384"/>
    </row>
    <row r="110" spans="1:11" ht="12.75">
      <c r="A110" s="178" t="s">
        <v>135</v>
      </c>
      <c r="B110" s="179" t="s">
        <v>44</v>
      </c>
      <c r="C110" s="179">
        <v>2</v>
      </c>
      <c r="D110" s="179">
        <v>2</v>
      </c>
      <c r="E110" s="255">
        <v>12</v>
      </c>
      <c r="F110" s="192">
        <f t="shared" si="7"/>
        <v>48</v>
      </c>
      <c r="G110" s="192">
        <v>0</v>
      </c>
      <c r="H110" s="192">
        <v>10</v>
      </c>
      <c r="I110" s="182">
        <f t="shared" si="8"/>
        <v>480</v>
      </c>
      <c r="J110" s="177" t="s">
        <v>136</v>
      </c>
      <c r="K110" s="384"/>
    </row>
    <row r="111" spans="1:11" ht="12.75">
      <c r="A111" s="256" t="s">
        <v>137</v>
      </c>
      <c r="B111" s="179" t="s">
        <v>44</v>
      </c>
      <c r="C111" s="147">
        <v>1</v>
      </c>
      <c r="D111" s="147">
        <v>1</v>
      </c>
      <c r="E111" s="257">
        <v>10</v>
      </c>
      <c r="F111" s="258">
        <f t="shared" si="7"/>
        <v>10</v>
      </c>
      <c r="G111" s="258">
        <v>0</v>
      </c>
      <c r="H111" s="258">
        <v>10</v>
      </c>
      <c r="I111" s="182">
        <f t="shared" si="8"/>
        <v>100</v>
      </c>
      <c r="J111" s="177" t="s">
        <v>136</v>
      </c>
      <c r="K111" s="384"/>
    </row>
    <row r="112" spans="1:11" ht="12.75">
      <c r="A112" s="259" t="s">
        <v>138</v>
      </c>
      <c r="B112" s="179" t="s">
        <v>44</v>
      </c>
      <c r="C112" s="173">
        <v>2</v>
      </c>
      <c r="D112" s="173">
        <v>3</v>
      </c>
      <c r="E112" s="260">
        <v>10</v>
      </c>
      <c r="F112" s="253">
        <f t="shared" si="7"/>
        <v>60</v>
      </c>
      <c r="G112" s="253">
        <v>0</v>
      </c>
      <c r="H112" s="253">
        <v>10</v>
      </c>
      <c r="I112" s="182">
        <f t="shared" si="8"/>
        <v>600</v>
      </c>
      <c r="J112" s="177" t="s">
        <v>136</v>
      </c>
      <c r="K112" s="384"/>
    </row>
    <row r="113" spans="1:11" ht="13.5" thickBot="1">
      <c r="A113" s="248" t="s">
        <v>139</v>
      </c>
      <c r="B113" s="149" t="s">
        <v>44</v>
      </c>
      <c r="C113" s="149">
        <v>5</v>
      </c>
      <c r="D113" s="149">
        <v>3</v>
      </c>
      <c r="E113" s="250">
        <v>10</v>
      </c>
      <c r="F113" s="251">
        <f t="shared" si="7"/>
        <v>150</v>
      </c>
      <c r="G113" s="251">
        <v>0</v>
      </c>
      <c r="H113" s="249">
        <v>10</v>
      </c>
      <c r="I113" s="182">
        <f t="shared" si="8"/>
        <v>1500</v>
      </c>
      <c r="J113" s="177" t="s">
        <v>136</v>
      </c>
      <c r="K113" s="384"/>
    </row>
    <row r="114" spans="1:11" ht="12.75">
      <c r="A114" s="74"/>
      <c r="B114" s="75"/>
      <c r="C114" s="7">
        <f>SUM(C103:C113)</f>
        <v>20.5</v>
      </c>
      <c r="D114" s="59"/>
      <c r="E114" s="59"/>
      <c r="F114" s="59">
        <f>SUM(F103:F113)</f>
        <v>553</v>
      </c>
      <c r="G114" s="59">
        <f>SUM(G103:G113)</f>
        <v>16</v>
      </c>
      <c r="H114" s="59"/>
      <c r="I114" s="198">
        <f>SUM(I103:I113)</f>
        <v>5389</v>
      </c>
      <c r="J114" s="199" t="s">
        <v>195</v>
      </c>
      <c r="K114" s="384"/>
    </row>
    <row r="115" spans="1:11" ht="13.5" thickBot="1">
      <c r="A115" s="74"/>
      <c r="B115" s="75"/>
      <c r="C115" s="7"/>
      <c r="D115" s="59"/>
      <c r="E115" s="59"/>
      <c r="F115" s="59">
        <f>SUM(F114:G114)</f>
        <v>569</v>
      </c>
      <c r="G115" s="59"/>
      <c r="H115" s="59"/>
      <c r="I115" s="57"/>
      <c r="J115" s="59"/>
      <c r="K115" s="384"/>
    </row>
    <row r="116" spans="1:11" s="159" customFormat="1" ht="12.75">
      <c r="A116" s="154" t="s">
        <v>140</v>
      </c>
      <c r="B116" s="200"/>
      <c r="C116" s="156" t="s">
        <v>48</v>
      </c>
      <c r="D116" s="156" t="s">
        <v>49</v>
      </c>
      <c r="E116" s="156" t="s">
        <v>50</v>
      </c>
      <c r="F116" s="156" t="s">
        <v>50</v>
      </c>
      <c r="G116" s="157" t="s">
        <v>51</v>
      </c>
      <c r="H116" s="156" t="s">
        <v>49</v>
      </c>
      <c r="I116" s="158" t="s">
        <v>48</v>
      </c>
      <c r="J116" s="156"/>
      <c r="K116" s="384"/>
    </row>
    <row r="117" spans="1:11" s="159" customFormat="1" ht="12.75">
      <c r="A117" s="160"/>
      <c r="B117" s="161" t="s">
        <v>52</v>
      </c>
      <c r="C117" s="162" t="s">
        <v>53</v>
      </c>
      <c r="D117" s="162" t="s">
        <v>54</v>
      </c>
      <c r="E117" s="162" t="s">
        <v>55</v>
      </c>
      <c r="F117" s="162" t="s">
        <v>55</v>
      </c>
      <c r="G117" s="163" t="s">
        <v>56</v>
      </c>
      <c r="H117" s="162" t="s">
        <v>57</v>
      </c>
      <c r="I117" s="164" t="s">
        <v>58</v>
      </c>
      <c r="J117" s="162" t="s">
        <v>59</v>
      </c>
      <c r="K117" s="384"/>
    </row>
    <row r="118" spans="1:11" s="159" customFormat="1" ht="13.5" thickBot="1">
      <c r="A118" s="165" t="s">
        <v>37</v>
      </c>
      <c r="B118" s="165"/>
      <c r="C118" s="166"/>
      <c r="D118" s="166" t="s">
        <v>60</v>
      </c>
      <c r="E118" s="166" t="s">
        <v>61</v>
      </c>
      <c r="F118" s="166" t="s">
        <v>189</v>
      </c>
      <c r="G118" s="167" t="s">
        <v>63</v>
      </c>
      <c r="H118" s="166" t="s">
        <v>107</v>
      </c>
      <c r="I118" s="168"/>
      <c r="J118" s="166"/>
      <c r="K118" s="384"/>
    </row>
    <row r="119" spans="1:11" s="103" customFormat="1" ht="12.75">
      <c r="A119" s="261" t="s">
        <v>86</v>
      </c>
      <c r="B119" s="179" t="s">
        <v>44</v>
      </c>
      <c r="C119" s="191">
        <v>0.5</v>
      </c>
      <c r="D119" s="191">
        <v>2</v>
      </c>
      <c r="E119" s="191">
        <v>9</v>
      </c>
      <c r="F119" s="192">
        <f aca="true" t="shared" si="9" ref="F119:F124">E119*D119*C119</f>
        <v>9</v>
      </c>
      <c r="G119" s="192">
        <v>0</v>
      </c>
      <c r="H119" s="192">
        <v>10</v>
      </c>
      <c r="I119" s="207">
        <f aca="true" t="shared" si="10" ref="I119:I124">H119*(F119+G119)</f>
        <v>90</v>
      </c>
      <c r="J119" s="177" t="s">
        <v>136</v>
      </c>
      <c r="K119" s="384"/>
    </row>
    <row r="120" spans="1:11" s="103" customFormat="1" ht="12.75">
      <c r="A120" s="262" t="s">
        <v>141</v>
      </c>
      <c r="B120" s="179" t="s">
        <v>44</v>
      </c>
      <c r="C120" s="263">
        <v>1</v>
      </c>
      <c r="D120" s="263">
        <v>3</v>
      </c>
      <c r="E120" s="258">
        <v>8</v>
      </c>
      <c r="F120" s="258">
        <f t="shared" si="9"/>
        <v>24</v>
      </c>
      <c r="G120" s="258">
        <v>16</v>
      </c>
      <c r="H120" s="258">
        <v>10</v>
      </c>
      <c r="I120" s="176">
        <f t="shared" si="10"/>
        <v>400</v>
      </c>
      <c r="J120" s="177" t="s">
        <v>136</v>
      </c>
      <c r="K120" s="384"/>
    </row>
    <row r="121" spans="1:11" s="103" customFormat="1" ht="12.75">
      <c r="A121" s="208" t="s">
        <v>142</v>
      </c>
      <c r="B121" s="179" t="s">
        <v>44</v>
      </c>
      <c r="C121" s="209">
        <v>8</v>
      </c>
      <c r="D121" s="209">
        <v>2</v>
      </c>
      <c r="E121" s="253">
        <v>9</v>
      </c>
      <c r="F121" s="253">
        <f t="shared" si="9"/>
        <v>144</v>
      </c>
      <c r="G121" s="253">
        <v>0</v>
      </c>
      <c r="H121" s="253">
        <v>11</v>
      </c>
      <c r="I121" s="182">
        <f t="shared" si="10"/>
        <v>1584</v>
      </c>
      <c r="J121" s="177" t="s">
        <v>143</v>
      </c>
      <c r="K121" s="384"/>
    </row>
    <row r="122" spans="1:11" s="103" customFormat="1" ht="12.75">
      <c r="A122" s="213" t="s">
        <v>144</v>
      </c>
      <c r="B122" s="179" t="s">
        <v>44</v>
      </c>
      <c r="C122" s="191">
        <v>3</v>
      </c>
      <c r="D122" s="191">
        <v>2</v>
      </c>
      <c r="E122" s="191">
        <v>9</v>
      </c>
      <c r="F122" s="191">
        <f t="shared" si="9"/>
        <v>54</v>
      </c>
      <c r="G122" s="191">
        <v>0</v>
      </c>
      <c r="H122" s="192">
        <v>11</v>
      </c>
      <c r="I122" s="182">
        <f t="shared" si="10"/>
        <v>594</v>
      </c>
      <c r="J122" s="177" t="s">
        <v>143</v>
      </c>
      <c r="K122" s="384"/>
    </row>
    <row r="123" spans="1:11" s="103" customFormat="1" ht="12.75">
      <c r="A123" s="264" t="s">
        <v>145</v>
      </c>
      <c r="B123" s="179" t="s">
        <v>44</v>
      </c>
      <c r="C123" s="174">
        <v>1</v>
      </c>
      <c r="D123" s="174">
        <v>2</v>
      </c>
      <c r="E123" s="174">
        <v>9</v>
      </c>
      <c r="F123" s="174">
        <f t="shared" si="9"/>
        <v>18</v>
      </c>
      <c r="G123" s="174">
        <v>0</v>
      </c>
      <c r="H123" s="175">
        <v>11</v>
      </c>
      <c r="I123" s="182">
        <f t="shared" si="10"/>
        <v>198</v>
      </c>
      <c r="J123" s="177" t="s">
        <v>143</v>
      </c>
      <c r="K123" s="384"/>
    </row>
    <row r="124" spans="1:11" s="103" customFormat="1" ht="13.5" thickBot="1">
      <c r="A124" s="265" t="s">
        <v>146</v>
      </c>
      <c r="B124" s="149" t="s">
        <v>44</v>
      </c>
      <c r="C124" s="249">
        <v>1</v>
      </c>
      <c r="D124" s="249">
        <v>3</v>
      </c>
      <c r="E124" s="249">
        <v>10</v>
      </c>
      <c r="F124" s="249">
        <f t="shared" si="9"/>
        <v>30</v>
      </c>
      <c r="G124" s="249">
        <v>16</v>
      </c>
      <c r="H124" s="249">
        <v>11</v>
      </c>
      <c r="I124" s="266">
        <f t="shared" si="10"/>
        <v>506</v>
      </c>
      <c r="J124" s="177" t="s">
        <v>143</v>
      </c>
      <c r="K124" s="384"/>
    </row>
    <row r="125" spans="1:11" s="103" customFormat="1" ht="12.75">
      <c r="A125" s="73"/>
      <c r="B125" s="63"/>
      <c r="C125" s="7">
        <f>SUM(C119:C124)</f>
        <v>14.5</v>
      </c>
      <c r="D125" s="59"/>
      <c r="E125" s="80"/>
      <c r="F125" s="80">
        <f>SUM(F119:F124)</f>
        <v>279</v>
      </c>
      <c r="G125" s="80">
        <f>SUM(G119:G124)</f>
        <v>32</v>
      </c>
      <c r="H125" s="59"/>
      <c r="I125" s="267">
        <f>SUM(I119:I124)</f>
        <v>3372</v>
      </c>
      <c r="J125" s="199" t="s">
        <v>195</v>
      </c>
      <c r="K125" s="384"/>
    </row>
    <row r="126" spans="1:11" ht="13.5" thickBot="1">
      <c r="A126" s="50"/>
      <c r="B126" s="51"/>
      <c r="C126" s="52"/>
      <c r="D126" s="52"/>
      <c r="E126" s="52"/>
      <c r="F126" s="52">
        <f>SUM(F125:G125)</f>
        <v>311</v>
      </c>
      <c r="G126" s="7"/>
      <c r="H126" s="59"/>
      <c r="I126" s="81"/>
      <c r="J126" s="76"/>
      <c r="K126" s="384"/>
    </row>
    <row r="127" spans="1:11" ht="25.5">
      <c r="A127" s="154" t="s">
        <v>147</v>
      </c>
      <c r="B127" s="200"/>
      <c r="C127" s="156" t="s">
        <v>48</v>
      </c>
      <c r="D127" s="156" t="s">
        <v>49</v>
      </c>
      <c r="E127" s="156" t="s">
        <v>50</v>
      </c>
      <c r="F127" s="156" t="s">
        <v>50</v>
      </c>
      <c r="G127" s="268" t="s">
        <v>51</v>
      </c>
      <c r="H127" s="156" t="s">
        <v>49</v>
      </c>
      <c r="I127" s="269" t="s">
        <v>48</v>
      </c>
      <c r="J127" s="64"/>
      <c r="K127" s="384"/>
    </row>
    <row r="128" spans="1:11" ht="12.75">
      <c r="A128" s="65"/>
      <c r="B128" s="161" t="s">
        <v>52</v>
      </c>
      <c r="C128" s="162" t="s">
        <v>53</v>
      </c>
      <c r="D128" s="162" t="s">
        <v>54</v>
      </c>
      <c r="E128" s="162" t="s">
        <v>55</v>
      </c>
      <c r="F128" s="162" t="s">
        <v>55</v>
      </c>
      <c r="G128" s="163" t="s">
        <v>56</v>
      </c>
      <c r="H128" s="162" t="s">
        <v>57</v>
      </c>
      <c r="I128" s="164" t="s">
        <v>58</v>
      </c>
      <c r="J128" s="162" t="s">
        <v>59</v>
      </c>
      <c r="K128" s="384"/>
    </row>
    <row r="129" spans="1:11" ht="13.5" thickBot="1">
      <c r="A129" s="165" t="s">
        <v>37</v>
      </c>
      <c r="B129" s="165"/>
      <c r="C129" s="166"/>
      <c r="D129" s="166" t="s">
        <v>60</v>
      </c>
      <c r="E129" s="166" t="s">
        <v>61</v>
      </c>
      <c r="F129" s="166" t="s">
        <v>189</v>
      </c>
      <c r="G129" s="167" t="s">
        <v>63</v>
      </c>
      <c r="H129" s="166" t="s">
        <v>107</v>
      </c>
      <c r="I129" s="168"/>
      <c r="J129" s="166"/>
      <c r="K129" s="378"/>
    </row>
    <row r="130" spans="1:11" ht="12.75">
      <c r="A130" s="262" t="s">
        <v>148</v>
      </c>
      <c r="B130" s="148" t="s">
        <v>66</v>
      </c>
      <c r="C130" s="263">
        <v>0.5</v>
      </c>
      <c r="D130" s="263">
        <v>2</v>
      </c>
      <c r="E130" s="258">
        <v>9</v>
      </c>
      <c r="F130" s="258">
        <f aca="true" t="shared" si="11" ref="F130:F141">E130*D130*C130</f>
        <v>9</v>
      </c>
      <c r="G130" s="258">
        <v>0</v>
      </c>
      <c r="H130" s="258">
        <v>18</v>
      </c>
      <c r="I130" s="176">
        <f>H130*(F130+G130)</f>
        <v>162</v>
      </c>
      <c r="J130" s="177" t="s">
        <v>149</v>
      </c>
      <c r="K130" s="378"/>
    </row>
    <row r="131" spans="1:11" ht="12.75">
      <c r="A131" s="208" t="s">
        <v>150</v>
      </c>
      <c r="B131" s="173" t="s">
        <v>66</v>
      </c>
      <c r="C131" s="209">
        <v>0.5</v>
      </c>
      <c r="D131" s="209">
        <v>2</v>
      </c>
      <c r="E131" s="253">
        <v>9</v>
      </c>
      <c r="F131" s="253">
        <f t="shared" si="11"/>
        <v>9</v>
      </c>
      <c r="G131" s="253">
        <v>0</v>
      </c>
      <c r="H131" s="253">
        <v>18</v>
      </c>
      <c r="I131" s="182">
        <f aca="true" t="shared" si="12" ref="I131:I145">H131*(F131+G131)</f>
        <v>162</v>
      </c>
      <c r="J131" s="177" t="s">
        <v>149</v>
      </c>
      <c r="K131" s="378"/>
    </row>
    <row r="132" spans="1:11" ht="12.75">
      <c r="A132" s="213" t="s">
        <v>202</v>
      </c>
      <c r="B132" s="173" t="s">
        <v>66</v>
      </c>
      <c r="C132" s="191">
        <v>3</v>
      </c>
      <c r="D132" s="191">
        <v>2</v>
      </c>
      <c r="E132" s="191">
        <v>9</v>
      </c>
      <c r="F132" s="191">
        <f t="shared" si="11"/>
        <v>54</v>
      </c>
      <c r="G132" s="191">
        <v>0</v>
      </c>
      <c r="H132" s="192">
        <v>6</v>
      </c>
      <c r="I132" s="182">
        <f t="shared" si="12"/>
        <v>324</v>
      </c>
      <c r="J132" s="177" t="s">
        <v>151</v>
      </c>
      <c r="K132" s="378"/>
    </row>
    <row r="133" spans="1:11" ht="12.75">
      <c r="A133" s="264" t="s">
        <v>152</v>
      </c>
      <c r="B133" s="173" t="s">
        <v>66</v>
      </c>
      <c r="C133" s="174">
        <v>1</v>
      </c>
      <c r="D133" s="174">
        <v>2</v>
      </c>
      <c r="E133" s="174">
        <v>9</v>
      </c>
      <c r="F133" s="174">
        <f t="shared" si="11"/>
        <v>18</v>
      </c>
      <c r="G133" s="174">
        <v>0</v>
      </c>
      <c r="H133" s="175">
        <v>18</v>
      </c>
      <c r="I133" s="182">
        <f t="shared" si="12"/>
        <v>324</v>
      </c>
      <c r="J133" s="177" t="s">
        <v>149</v>
      </c>
      <c r="K133" s="378"/>
    </row>
    <row r="134" spans="1:11" ht="12.75">
      <c r="A134" s="270" t="s">
        <v>153</v>
      </c>
      <c r="B134" s="173" t="s">
        <v>66</v>
      </c>
      <c r="C134" s="263">
        <v>2</v>
      </c>
      <c r="D134" s="263">
        <v>2</v>
      </c>
      <c r="E134" s="263">
        <v>9</v>
      </c>
      <c r="F134" s="263">
        <f t="shared" si="11"/>
        <v>36</v>
      </c>
      <c r="G134" s="263">
        <v>0</v>
      </c>
      <c r="H134" s="258">
        <v>2</v>
      </c>
      <c r="I134" s="176">
        <f t="shared" si="12"/>
        <v>72</v>
      </c>
      <c r="J134" s="177" t="s">
        <v>154</v>
      </c>
      <c r="K134" s="378"/>
    </row>
    <row r="135" spans="1:11" ht="12.75">
      <c r="A135" s="239" t="s">
        <v>203</v>
      </c>
      <c r="B135" s="173" t="s">
        <v>66</v>
      </c>
      <c r="C135" s="191">
        <v>0</v>
      </c>
      <c r="D135" s="191">
        <v>0</v>
      </c>
      <c r="E135" s="191">
        <v>0</v>
      </c>
      <c r="F135" s="191">
        <v>0</v>
      </c>
      <c r="G135" s="191">
        <v>134</v>
      </c>
      <c r="H135" s="192">
        <v>1</v>
      </c>
      <c r="I135" s="182">
        <v>134</v>
      </c>
      <c r="J135" s="177" t="s">
        <v>155</v>
      </c>
      <c r="K135" s="378"/>
    </row>
    <row r="136" spans="1:11" ht="12.75">
      <c r="A136" s="239" t="s">
        <v>204</v>
      </c>
      <c r="B136" s="173" t="s">
        <v>66</v>
      </c>
      <c r="C136" s="191">
        <v>0</v>
      </c>
      <c r="D136" s="191">
        <v>1</v>
      </c>
      <c r="E136" s="191">
        <v>0</v>
      </c>
      <c r="F136" s="191">
        <v>41</v>
      </c>
      <c r="G136" s="191">
        <v>0</v>
      </c>
      <c r="H136" s="192">
        <v>18</v>
      </c>
      <c r="I136" s="182">
        <f t="shared" si="12"/>
        <v>738</v>
      </c>
      <c r="J136" s="177" t="s">
        <v>155</v>
      </c>
      <c r="K136" s="378"/>
    </row>
    <row r="137" spans="1:11" ht="12.75">
      <c r="A137" s="239" t="s">
        <v>156</v>
      </c>
      <c r="B137" s="173" t="s">
        <v>66</v>
      </c>
      <c r="C137" s="191">
        <v>1.5</v>
      </c>
      <c r="D137" s="191">
        <v>2</v>
      </c>
      <c r="E137" s="191">
        <v>9</v>
      </c>
      <c r="F137" s="191">
        <f t="shared" si="11"/>
        <v>27</v>
      </c>
      <c r="G137" s="191">
        <v>0</v>
      </c>
      <c r="H137" s="192">
        <v>18</v>
      </c>
      <c r="I137" s="182">
        <f t="shared" si="12"/>
        <v>486</v>
      </c>
      <c r="J137" s="177" t="s">
        <v>149</v>
      </c>
      <c r="K137" s="378"/>
    </row>
    <row r="138" spans="1:11" ht="12.75">
      <c r="A138" s="239" t="s">
        <v>157</v>
      </c>
      <c r="B138" s="173" t="s">
        <v>66</v>
      </c>
      <c r="C138" s="191">
        <v>3</v>
      </c>
      <c r="D138" s="191">
        <v>2</v>
      </c>
      <c r="E138" s="191">
        <v>9</v>
      </c>
      <c r="F138" s="191">
        <f t="shared" si="11"/>
        <v>54</v>
      </c>
      <c r="G138" s="191">
        <v>0</v>
      </c>
      <c r="H138" s="192">
        <v>18</v>
      </c>
      <c r="I138" s="182">
        <f t="shared" si="12"/>
        <v>972</v>
      </c>
      <c r="J138" s="177" t="s">
        <v>149</v>
      </c>
      <c r="K138" s="378"/>
    </row>
    <row r="139" spans="1:11" ht="12.75">
      <c r="A139" s="271" t="s">
        <v>158</v>
      </c>
      <c r="B139" s="173" t="s">
        <v>66</v>
      </c>
      <c r="C139" s="209">
        <v>1</v>
      </c>
      <c r="D139" s="209">
        <v>2</v>
      </c>
      <c r="E139" s="209">
        <v>9</v>
      </c>
      <c r="F139" s="191">
        <f t="shared" si="11"/>
        <v>18</v>
      </c>
      <c r="G139" s="209">
        <v>0</v>
      </c>
      <c r="H139" s="253">
        <v>1</v>
      </c>
      <c r="I139" s="182">
        <f t="shared" si="12"/>
        <v>18</v>
      </c>
      <c r="J139" s="177" t="s">
        <v>159</v>
      </c>
      <c r="K139" s="378"/>
    </row>
    <row r="140" spans="1:11" s="370" customFormat="1" ht="12.75">
      <c r="A140" s="364" t="s">
        <v>280</v>
      </c>
      <c r="B140" s="365" t="s">
        <v>66</v>
      </c>
      <c r="C140" s="366">
        <v>0</v>
      </c>
      <c r="D140" s="366">
        <v>0</v>
      </c>
      <c r="E140" s="366">
        <v>0</v>
      </c>
      <c r="F140" s="366">
        <v>0</v>
      </c>
      <c r="G140" s="366">
        <v>192</v>
      </c>
      <c r="H140" s="367">
        <v>6</v>
      </c>
      <c r="I140" s="368">
        <f t="shared" si="12"/>
        <v>1152</v>
      </c>
      <c r="J140" s="369" t="s">
        <v>281</v>
      </c>
      <c r="K140" s="378"/>
    </row>
    <row r="141" spans="1:11" ht="12.75">
      <c r="A141" s="271" t="s">
        <v>160</v>
      </c>
      <c r="B141" s="173" t="s">
        <v>66</v>
      </c>
      <c r="C141" s="209">
        <v>2</v>
      </c>
      <c r="D141" s="209">
        <v>2</v>
      </c>
      <c r="E141" s="209">
        <v>9</v>
      </c>
      <c r="F141" s="191">
        <f t="shared" si="11"/>
        <v>36</v>
      </c>
      <c r="G141" s="209">
        <v>0</v>
      </c>
      <c r="H141" s="253">
        <v>18</v>
      </c>
      <c r="I141" s="182">
        <f t="shared" si="12"/>
        <v>648</v>
      </c>
      <c r="J141" s="177"/>
      <c r="K141" s="378"/>
    </row>
    <row r="142" spans="1:11" ht="12.75">
      <c r="A142" s="271" t="s">
        <v>161</v>
      </c>
      <c r="B142" s="173" t="s">
        <v>66</v>
      </c>
      <c r="C142" s="209">
        <v>0</v>
      </c>
      <c r="D142" s="209">
        <v>0</v>
      </c>
      <c r="E142" s="209">
        <v>0</v>
      </c>
      <c r="F142" s="209">
        <v>0</v>
      </c>
      <c r="G142" s="209">
        <v>2</v>
      </c>
      <c r="H142" s="253">
        <v>18</v>
      </c>
      <c r="I142" s="176">
        <f t="shared" si="12"/>
        <v>36</v>
      </c>
      <c r="J142" s="177" t="s">
        <v>149</v>
      </c>
      <c r="K142" s="378"/>
    </row>
    <row r="143" spans="1:11" ht="12.75">
      <c r="A143" s="271" t="s">
        <v>162</v>
      </c>
      <c r="B143" s="173" t="s">
        <v>66</v>
      </c>
      <c r="C143" s="209">
        <v>0.2</v>
      </c>
      <c r="D143" s="209">
        <v>1</v>
      </c>
      <c r="E143" s="209">
        <v>8</v>
      </c>
      <c r="F143" s="191">
        <f>E143*D143*C143</f>
        <v>1.6</v>
      </c>
      <c r="G143" s="209">
        <v>0</v>
      </c>
      <c r="H143" s="253">
        <v>18</v>
      </c>
      <c r="I143" s="182">
        <f t="shared" si="12"/>
        <v>28.8</v>
      </c>
      <c r="J143" s="177" t="s">
        <v>149</v>
      </c>
      <c r="K143" s="378"/>
    </row>
    <row r="144" spans="1:11" ht="25.5">
      <c r="A144" s="271" t="s">
        <v>163</v>
      </c>
      <c r="B144" s="173" t="s">
        <v>66</v>
      </c>
      <c r="C144" s="209">
        <v>0</v>
      </c>
      <c r="D144" s="209">
        <v>0</v>
      </c>
      <c r="E144" s="209">
        <v>0</v>
      </c>
      <c r="F144" s="209">
        <v>0</v>
      </c>
      <c r="G144" s="209">
        <v>440</v>
      </c>
      <c r="H144" s="253">
        <v>1</v>
      </c>
      <c r="I144" s="182">
        <f t="shared" si="12"/>
        <v>440</v>
      </c>
      <c r="J144" s="272" t="s">
        <v>205</v>
      </c>
      <c r="K144" s="378"/>
    </row>
    <row r="145" spans="1:11" ht="12.75">
      <c r="A145" s="271" t="s">
        <v>164</v>
      </c>
      <c r="B145" s="173" t="s">
        <v>66</v>
      </c>
      <c r="C145" s="209">
        <v>0</v>
      </c>
      <c r="D145" s="209">
        <v>0</v>
      </c>
      <c r="E145" s="209">
        <v>0</v>
      </c>
      <c r="F145" s="209">
        <v>0</v>
      </c>
      <c r="G145" s="209">
        <v>24</v>
      </c>
      <c r="H145" s="253">
        <v>18</v>
      </c>
      <c r="I145" s="182">
        <f t="shared" si="12"/>
        <v>432</v>
      </c>
      <c r="J145" s="177" t="s">
        <v>149</v>
      </c>
      <c r="K145" s="378"/>
    </row>
    <row r="146" spans="1:11" ht="13.5" thickBot="1">
      <c r="A146" s="273" t="s">
        <v>294</v>
      </c>
      <c r="B146" s="150"/>
      <c r="C146" s="249"/>
      <c r="D146" s="249"/>
      <c r="E146" s="249"/>
      <c r="F146" s="249"/>
      <c r="G146" s="249">
        <f>(2*10*8)+40</f>
        <v>200</v>
      </c>
      <c r="H146" s="249"/>
      <c r="I146" s="182">
        <f>SUM(C146:H146)</f>
        <v>200</v>
      </c>
      <c r="J146" s="177" t="s">
        <v>295</v>
      </c>
      <c r="K146" s="378"/>
    </row>
    <row r="147" spans="1:11" ht="12.75">
      <c r="A147" s="73"/>
      <c r="B147" s="63"/>
      <c r="C147" s="128"/>
      <c r="D147" s="133"/>
      <c r="E147" s="54"/>
      <c r="F147" s="54"/>
      <c r="G147" s="54"/>
      <c r="H147" s="133"/>
      <c r="I147" s="198">
        <f>SUM(I130:I146)</f>
        <v>6328.8</v>
      </c>
      <c r="J147" s="199" t="s">
        <v>195</v>
      </c>
      <c r="K147" s="378"/>
    </row>
    <row r="148" spans="1:11" ht="13.5" thickBot="1">
      <c r="A148" s="274"/>
      <c r="B148" s="275"/>
      <c r="C148" s="52"/>
      <c r="D148" s="52"/>
      <c r="E148" s="52"/>
      <c r="F148" s="52"/>
      <c r="G148" s="52"/>
      <c r="H148" s="52"/>
      <c r="I148" s="53"/>
      <c r="J148" s="52"/>
      <c r="K148" s="378"/>
    </row>
    <row r="149" spans="1:11" ht="12.75">
      <c r="A149" s="55"/>
      <c r="B149" s="56"/>
      <c r="C149" s="156"/>
      <c r="D149" s="156" t="s">
        <v>50</v>
      </c>
      <c r="E149" s="156" t="s">
        <v>50</v>
      </c>
      <c r="F149" s="268" t="s">
        <v>51</v>
      </c>
      <c r="G149" s="156" t="s">
        <v>49</v>
      </c>
      <c r="H149" s="156" t="s">
        <v>165</v>
      </c>
      <c r="I149" s="156" t="s">
        <v>166</v>
      </c>
      <c r="J149" s="64"/>
      <c r="K149" s="378"/>
    </row>
    <row r="150" spans="1:11" ht="12.75">
      <c r="A150" s="276" t="s">
        <v>167</v>
      </c>
      <c r="B150" s="161" t="s">
        <v>52</v>
      </c>
      <c r="C150" s="162"/>
      <c r="D150" s="162" t="s">
        <v>55</v>
      </c>
      <c r="E150" s="162" t="s">
        <v>55</v>
      </c>
      <c r="F150" s="163" t="s">
        <v>56</v>
      </c>
      <c r="G150" s="162" t="s">
        <v>57</v>
      </c>
      <c r="H150" s="162" t="s">
        <v>168</v>
      </c>
      <c r="I150" s="162" t="s">
        <v>169</v>
      </c>
      <c r="J150" s="162" t="s">
        <v>59</v>
      </c>
      <c r="K150" s="378"/>
    </row>
    <row r="151" spans="1:11" ht="13.5" thickBot="1">
      <c r="A151" s="277"/>
      <c r="B151" s="278"/>
      <c r="C151" s="166"/>
      <c r="D151" s="166" t="s">
        <v>61</v>
      </c>
      <c r="E151" s="166" t="s">
        <v>189</v>
      </c>
      <c r="F151" s="167" t="s">
        <v>63</v>
      </c>
      <c r="G151" s="166" t="s">
        <v>107</v>
      </c>
      <c r="H151" s="166" t="s">
        <v>170</v>
      </c>
      <c r="I151" s="166"/>
      <c r="J151" s="166"/>
      <c r="K151" s="378"/>
    </row>
    <row r="152" spans="1:11" ht="12.75">
      <c r="A152" s="279" t="s">
        <v>171</v>
      </c>
      <c r="B152" s="280"/>
      <c r="C152" s="85"/>
      <c r="D152" s="86"/>
      <c r="E152" s="281"/>
      <c r="F152" s="281"/>
      <c r="G152" s="281"/>
      <c r="H152" s="281"/>
      <c r="I152" s="87"/>
      <c r="J152" s="224"/>
      <c r="K152" s="378"/>
    </row>
    <row r="153" spans="1:11" ht="12.75">
      <c r="A153" s="270" t="s">
        <v>282</v>
      </c>
      <c r="B153" s="173" t="s">
        <v>172</v>
      </c>
      <c r="C153" s="62"/>
      <c r="D153" s="88"/>
      <c r="E153" s="253">
        <v>0</v>
      </c>
      <c r="F153" s="253">
        <v>0</v>
      </c>
      <c r="G153" s="253">
        <v>9</v>
      </c>
      <c r="H153" s="253"/>
      <c r="I153" s="282">
        <v>8000</v>
      </c>
      <c r="J153" s="177"/>
      <c r="K153" s="378"/>
    </row>
    <row r="154" spans="1:11" ht="12.75">
      <c r="A154" s="239" t="s">
        <v>283</v>
      </c>
      <c r="B154" s="173" t="s">
        <v>172</v>
      </c>
      <c r="C154" s="69"/>
      <c r="D154" s="89"/>
      <c r="E154" s="191">
        <v>0</v>
      </c>
      <c r="F154" s="191">
        <v>0</v>
      </c>
      <c r="G154" s="192">
        <v>9</v>
      </c>
      <c r="H154" s="192"/>
      <c r="I154" s="283">
        <v>45000</v>
      </c>
      <c r="J154" s="177" t="s">
        <v>125</v>
      </c>
      <c r="K154" s="378"/>
    </row>
    <row r="155" spans="1:11" ht="12.75">
      <c r="A155" s="239" t="s">
        <v>284</v>
      </c>
      <c r="B155" s="173" t="s">
        <v>172</v>
      </c>
      <c r="C155" s="69"/>
      <c r="D155" s="89"/>
      <c r="E155" s="174">
        <v>0</v>
      </c>
      <c r="F155" s="174">
        <v>0</v>
      </c>
      <c r="G155" s="175">
        <v>9</v>
      </c>
      <c r="H155" s="175"/>
      <c r="I155" s="283">
        <v>63000</v>
      </c>
      <c r="J155" s="177"/>
      <c r="K155" s="378"/>
    </row>
    <row r="156" spans="1:11" ht="57.75" customHeight="1">
      <c r="A156" s="239" t="s">
        <v>285</v>
      </c>
      <c r="B156" s="173" t="s">
        <v>66</v>
      </c>
      <c r="C156" s="69"/>
      <c r="D156" s="89"/>
      <c r="E156" s="263"/>
      <c r="F156" s="263"/>
      <c r="G156" s="258"/>
      <c r="H156" s="258"/>
      <c r="I156" s="283">
        <v>60000</v>
      </c>
      <c r="J156" s="272" t="s">
        <v>293</v>
      </c>
      <c r="K156" s="378"/>
    </row>
    <row r="157" spans="1:11" ht="12.75">
      <c r="A157" s="371" t="s">
        <v>286</v>
      </c>
      <c r="B157" s="365" t="s">
        <v>66</v>
      </c>
      <c r="C157" s="91"/>
      <c r="D157" s="372"/>
      <c r="E157" s="373"/>
      <c r="F157" s="373"/>
      <c r="G157" s="374"/>
      <c r="H157" s="373"/>
      <c r="I157" s="375">
        <v>3000</v>
      </c>
      <c r="J157" s="177"/>
      <c r="K157" s="378"/>
    </row>
    <row r="158" spans="1:11" ht="12.75">
      <c r="A158" s="217" t="s">
        <v>173</v>
      </c>
      <c r="B158" s="284"/>
      <c r="C158" s="71"/>
      <c r="D158" s="90"/>
      <c r="E158" s="219"/>
      <c r="F158" s="219"/>
      <c r="G158" s="226"/>
      <c r="H158" s="226"/>
      <c r="I158" s="285"/>
      <c r="J158" s="224"/>
      <c r="K158" s="378"/>
    </row>
    <row r="159" spans="1:11" ht="12.75">
      <c r="A159" s="239" t="s">
        <v>287</v>
      </c>
      <c r="B159" s="173" t="s">
        <v>172</v>
      </c>
      <c r="C159" s="69"/>
      <c r="D159" s="89"/>
      <c r="E159" s="191">
        <v>0</v>
      </c>
      <c r="F159" s="191">
        <v>0</v>
      </c>
      <c r="G159" s="192">
        <v>9</v>
      </c>
      <c r="H159" s="286" t="s">
        <v>206</v>
      </c>
      <c r="I159" s="283">
        <v>13000</v>
      </c>
      <c r="J159" s="177"/>
      <c r="K159" s="378"/>
    </row>
    <row r="160" spans="1:11" ht="12.75">
      <c r="A160" s="239" t="s">
        <v>288</v>
      </c>
      <c r="B160" s="173" t="s">
        <v>172</v>
      </c>
      <c r="C160" s="91"/>
      <c r="D160" s="89"/>
      <c r="E160" s="191">
        <v>0</v>
      </c>
      <c r="F160" s="191">
        <v>0</v>
      </c>
      <c r="G160" s="192">
        <v>9</v>
      </c>
      <c r="H160" s="192"/>
      <c r="I160" s="283">
        <v>10000</v>
      </c>
      <c r="J160" s="177"/>
      <c r="K160" s="378"/>
    </row>
    <row r="161" spans="1:11" ht="12.75">
      <c r="A161" s="217" t="s">
        <v>174</v>
      </c>
      <c r="B161" s="219"/>
      <c r="C161" s="92"/>
      <c r="D161" s="90"/>
      <c r="E161" s="287"/>
      <c r="F161" s="287"/>
      <c r="G161" s="288"/>
      <c r="H161" s="288"/>
      <c r="I161" s="285"/>
      <c r="J161" s="224"/>
      <c r="K161" s="378"/>
    </row>
    <row r="162" spans="1:11" ht="12.75">
      <c r="A162" s="239" t="s">
        <v>289</v>
      </c>
      <c r="B162" s="173" t="s">
        <v>172</v>
      </c>
      <c r="C162" s="91"/>
      <c r="D162" s="89"/>
      <c r="E162" s="191">
        <v>0</v>
      </c>
      <c r="F162" s="209">
        <v>80</v>
      </c>
      <c r="G162" s="253">
        <v>8</v>
      </c>
      <c r="H162" s="289">
        <f>G162*F162</f>
        <v>640</v>
      </c>
      <c r="I162" s="283"/>
      <c r="J162" s="177" t="s">
        <v>109</v>
      </c>
      <c r="K162" s="378"/>
    </row>
    <row r="163" spans="1:11" ht="13.5" thickBot="1">
      <c r="A163" s="290"/>
      <c r="B163" s="291" t="s">
        <v>66</v>
      </c>
      <c r="C163" s="93"/>
      <c r="D163" s="94"/>
      <c r="E163" s="249"/>
      <c r="F163" s="249"/>
      <c r="G163" s="249"/>
      <c r="H163" s="249"/>
      <c r="I163" s="282"/>
      <c r="J163" s="177"/>
      <c r="K163" s="378"/>
    </row>
    <row r="164" spans="1:11" ht="13.5" thickBot="1">
      <c r="A164" s="292"/>
      <c r="B164" s="293"/>
      <c r="C164" s="95"/>
      <c r="D164" s="95"/>
      <c r="E164" s="95"/>
      <c r="F164" s="294"/>
      <c r="G164" s="295"/>
      <c r="H164" s="52"/>
      <c r="I164" s="296">
        <f>SUM(I153:I163)</f>
        <v>202000</v>
      </c>
      <c r="J164" s="199" t="s">
        <v>82</v>
      </c>
      <c r="K164" s="378"/>
    </row>
    <row r="165" spans="1:10" ht="13.5" thickBot="1">
      <c r="A165" s="50"/>
      <c r="B165" s="51"/>
      <c r="C165" s="59"/>
      <c r="D165" s="59"/>
      <c r="E165" s="59"/>
      <c r="F165" s="59"/>
      <c r="G165" s="59"/>
      <c r="H165" s="52"/>
      <c r="I165" s="297"/>
      <c r="J165" s="297"/>
    </row>
    <row r="166" spans="1:10" ht="12.75">
      <c r="A166" s="298"/>
      <c r="B166" s="299" t="s">
        <v>207</v>
      </c>
      <c r="C166" s="300" t="s">
        <v>208</v>
      </c>
      <c r="D166" s="300" t="s">
        <v>62</v>
      </c>
      <c r="E166" s="300" t="s">
        <v>209</v>
      </c>
      <c r="F166" s="301"/>
      <c r="G166" s="78"/>
      <c r="H166" s="52"/>
      <c r="I166" s="53"/>
      <c r="J166" s="52"/>
    </row>
    <row r="167" spans="1:10" ht="12.75">
      <c r="A167" s="302" t="s">
        <v>210</v>
      </c>
      <c r="B167" s="303">
        <v>82</v>
      </c>
      <c r="C167" s="69">
        <v>4.5</v>
      </c>
      <c r="D167" s="89">
        <f>C167*B167</f>
        <v>369</v>
      </c>
      <c r="E167" s="70">
        <v>9</v>
      </c>
      <c r="F167" s="304">
        <f>E167*D167</f>
        <v>3321</v>
      </c>
      <c r="G167" s="78"/>
      <c r="H167" s="52"/>
      <c r="I167" s="53"/>
      <c r="J167" s="52"/>
    </row>
    <row r="168" spans="1:10" ht="12.75">
      <c r="A168" s="302" t="s">
        <v>211</v>
      </c>
      <c r="B168" s="305">
        <v>211</v>
      </c>
      <c r="C168" s="306">
        <v>1.5</v>
      </c>
      <c r="D168" s="307">
        <f>C168*B168</f>
        <v>316.5</v>
      </c>
      <c r="E168" s="308">
        <v>9</v>
      </c>
      <c r="F168" s="309">
        <f>E168*D168</f>
        <v>2848.5</v>
      </c>
      <c r="G168" s="78"/>
      <c r="H168" s="52"/>
      <c r="I168" s="53"/>
      <c r="J168" s="52"/>
    </row>
    <row r="169" spans="1:10" ht="12.75">
      <c r="A169" s="302"/>
      <c r="B169" s="310" t="s">
        <v>212</v>
      </c>
      <c r="C169" s="311" t="s">
        <v>213</v>
      </c>
      <c r="D169" s="311" t="s">
        <v>62</v>
      </c>
      <c r="E169" s="311" t="s">
        <v>209</v>
      </c>
      <c r="F169" s="312"/>
      <c r="G169" s="72"/>
      <c r="H169" s="52"/>
      <c r="I169" s="53"/>
      <c r="J169" s="52"/>
    </row>
    <row r="170" spans="1:10" ht="13.5" thickBot="1">
      <c r="A170" s="302" t="s">
        <v>214</v>
      </c>
      <c r="B170" s="303">
        <v>350</v>
      </c>
      <c r="C170" s="69">
        <v>2</v>
      </c>
      <c r="D170" s="89">
        <f>C170*B170</f>
        <v>700</v>
      </c>
      <c r="E170" s="79">
        <v>9</v>
      </c>
      <c r="F170" s="313">
        <f>E170*D170</f>
        <v>6300</v>
      </c>
      <c r="G170" s="72"/>
      <c r="H170" s="52"/>
      <c r="I170" s="53"/>
      <c r="J170" s="52"/>
    </row>
    <row r="171" spans="1:10" ht="13.5" thickBot="1">
      <c r="A171" s="314"/>
      <c r="B171" s="315"/>
      <c r="C171" s="76"/>
      <c r="D171" s="76"/>
      <c r="E171" s="316" t="s">
        <v>206</v>
      </c>
      <c r="F171" s="317">
        <f>SUM(F167:F170)</f>
        <v>12469.5</v>
      </c>
      <c r="G171" s="72"/>
      <c r="H171" s="52"/>
      <c r="I171" s="53"/>
      <c r="J171" s="52"/>
    </row>
    <row r="172" spans="1:10" ht="12.75">
      <c r="A172" s="318"/>
      <c r="B172" s="75"/>
      <c r="C172" s="76"/>
      <c r="D172" s="76"/>
      <c r="E172" s="76"/>
      <c r="F172" s="76"/>
      <c r="G172" s="76"/>
      <c r="H172" s="52"/>
      <c r="I172" s="53"/>
      <c r="J172" s="52"/>
    </row>
  </sheetData>
  <printOptions gridLines="1"/>
  <pageMargins left="0.17" right="0.17" top="0.62" bottom="0.37" header="0.24" footer="0.17"/>
  <pageSetup horizontalDpi="600" verticalDpi="600" orientation="landscape" scale="55" r:id="rId1"/>
  <headerFooter alignWithMargins="0">
    <oddHeader>&amp;C&amp;"Arial,Bold"&amp;14NCSX June 2007 ETC 
TABLE III - Fabrication and Assembly</oddHeader>
    <oddFooter xml:space="preserve">&amp;L&amp;F&amp;C&amp;"Arial,Bold"&amp;A   page &amp;P of &amp;N &amp;R &amp;D    &amp;T   </oddFooter>
  </headerFooter>
</worksheet>
</file>

<file path=xl/worksheets/sheet5.xml><?xml version="1.0" encoding="utf-8"?>
<worksheet xmlns="http://schemas.openxmlformats.org/spreadsheetml/2006/main" xmlns:r="http://schemas.openxmlformats.org/officeDocument/2006/relationships">
  <dimension ref="A1:T54"/>
  <sheetViews>
    <sheetView workbookViewId="0" topLeftCell="A41">
      <selection activeCell="K63" sqref="K63"/>
    </sheetView>
  </sheetViews>
  <sheetFormatPr defaultColWidth="9.140625" defaultRowHeight="12.75"/>
  <cols>
    <col min="1" max="1" width="4.8515625" style="0" customWidth="1"/>
    <col min="6" max="7" width="11.57421875" style="0" customWidth="1"/>
  </cols>
  <sheetData>
    <row r="1" spans="1:2" s="6" customFormat="1" ht="20.25">
      <c r="A1" s="6" t="s">
        <v>178</v>
      </c>
      <c r="B1" s="328"/>
    </row>
    <row r="2" spans="1:2" s="6" customFormat="1" ht="20.25">
      <c r="A2" s="6" t="s">
        <v>175</v>
      </c>
      <c r="B2" s="328"/>
    </row>
    <row r="3" spans="1:2" s="6" customFormat="1" ht="20.25">
      <c r="A3" s="6" t="s">
        <v>227</v>
      </c>
      <c r="B3" s="328"/>
    </row>
    <row r="4" spans="1:2" s="6" customFormat="1" ht="20.25">
      <c r="A4" s="6" t="s">
        <v>216</v>
      </c>
      <c r="B4" s="328"/>
    </row>
    <row r="5" spans="1:2" s="6" customFormat="1" ht="20.25">
      <c r="A5" s="6" t="s">
        <v>217</v>
      </c>
      <c r="B5" s="328"/>
    </row>
    <row r="6" spans="1:2" s="6" customFormat="1" ht="20.25">
      <c r="A6" s="6" t="s">
        <v>218</v>
      </c>
      <c r="B6" s="328"/>
    </row>
    <row r="7" spans="1:2" s="6" customFormat="1" ht="20.25">
      <c r="A7" s="6" t="s">
        <v>176</v>
      </c>
      <c r="B7" s="328"/>
    </row>
    <row r="8" s="6" customFormat="1" ht="20.25"/>
    <row r="9" spans="1:20" ht="12.75">
      <c r="A9" s="19"/>
      <c r="B9" s="19"/>
      <c r="C9" s="19"/>
      <c r="D9" s="19"/>
      <c r="E9" s="19"/>
      <c r="F9" s="19"/>
      <c r="G9" s="19"/>
      <c r="H9" s="19"/>
      <c r="I9" s="19"/>
      <c r="J9" s="19"/>
      <c r="K9" s="19"/>
      <c r="L9" s="19"/>
      <c r="M9" s="19"/>
      <c r="N9" s="19"/>
      <c r="O9" s="19"/>
      <c r="P9" s="19"/>
      <c r="Q9" s="19"/>
      <c r="R9" s="19"/>
      <c r="S9" s="19"/>
      <c r="T9" s="19"/>
    </row>
    <row r="10" ht="15.75">
      <c r="A10" s="21" t="s">
        <v>9</v>
      </c>
    </row>
    <row r="11" spans="1:20" ht="26.25">
      <c r="A11" s="21"/>
      <c r="D11" s="23" t="s">
        <v>11</v>
      </c>
      <c r="E11" s="23" t="s">
        <v>12</v>
      </c>
      <c r="F11" s="23" t="s">
        <v>13</v>
      </c>
      <c r="G11" s="324" t="s">
        <v>220</v>
      </c>
      <c r="H11" s="24" t="s">
        <v>184</v>
      </c>
      <c r="I11" s="3"/>
      <c r="J11" s="3"/>
      <c r="K11" s="3"/>
      <c r="L11" s="3"/>
      <c r="M11" s="3"/>
      <c r="N11" s="3"/>
      <c r="O11" s="3"/>
      <c r="P11" s="3"/>
      <c r="Q11" s="3"/>
      <c r="R11" s="3"/>
      <c r="S11" s="3"/>
      <c r="T11" s="3"/>
    </row>
    <row r="12" spans="1:20" ht="20.25">
      <c r="A12" s="325" t="s">
        <v>221</v>
      </c>
      <c r="D12" s="23"/>
      <c r="E12" s="23"/>
      <c r="F12" s="23"/>
      <c r="G12" s="326" t="s">
        <v>249</v>
      </c>
      <c r="H12" s="24"/>
      <c r="I12" s="3"/>
      <c r="J12" s="3"/>
      <c r="K12" s="3"/>
      <c r="L12" s="3"/>
      <c r="M12" s="3"/>
      <c r="N12" s="3"/>
      <c r="O12" s="3"/>
      <c r="P12" s="3"/>
      <c r="Q12" s="3"/>
      <c r="R12" s="3"/>
      <c r="S12" s="3"/>
      <c r="T12" s="3"/>
    </row>
    <row r="13" spans="2:8" ht="12.75">
      <c r="B13" s="1" t="s">
        <v>10</v>
      </c>
      <c r="D13" s="54"/>
      <c r="E13" s="54"/>
      <c r="F13" s="359" t="s">
        <v>182</v>
      </c>
      <c r="G13" s="54"/>
      <c r="H13" s="1" t="s">
        <v>226</v>
      </c>
    </row>
    <row r="14" spans="2:8" ht="12.75">
      <c r="B14" s="1" t="s">
        <v>183</v>
      </c>
      <c r="D14" s="5"/>
      <c r="F14" s="54" t="s">
        <v>182</v>
      </c>
      <c r="G14" s="54"/>
      <c r="H14" s="1" t="s">
        <v>247</v>
      </c>
    </row>
    <row r="15" spans="2:8" ht="12.75">
      <c r="B15" s="1"/>
      <c r="D15" s="5"/>
      <c r="E15" s="54"/>
      <c r="F15" s="54"/>
      <c r="G15" s="54"/>
      <c r="H15" s="1"/>
    </row>
    <row r="16" spans="1:8" ht="20.25">
      <c r="A16" s="325" t="s">
        <v>223</v>
      </c>
      <c r="B16" s="1"/>
      <c r="D16" s="5"/>
      <c r="E16" s="54"/>
      <c r="F16" s="54"/>
      <c r="G16" s="327" t="s">
        <v>249</v>
      </c>
      <c r="H16" s="1"/>
    </row>
    <row r="17" spans="2:8" ht="12.75">
      <c r="B17" s="1" t="s">
        <v>10</v>
      </c>
      <c r="D17" s="54" t="s">
        <v>182</v>
      </c>
      <c r="E17" s="5"/>
      <c r="H17" s="1" t="s">
        <v>222</v>
      </c>
    </row>
    <row r="18" spans="2:16" ht="12.75">
      <c r="B18" s="1" t="s">
        <v>183</v>
      </c>
      <c r="D18" s="356" t="s">
        <v>182</v>
      </c>
      <c r="E18" s="5"/>
      <c r="F18" s="5"/>
      <c r="H18" s="357" t="s">
        <v>279</v>
      </c>
      <c r="I18" s="358"/>
      <c r="J18" s="358"/>
      <c r="K18" s="358"/>
      <c r="L18" s="358"/>
      <c r="M18" s="358"/>
      <c r="N18" s="358"/>
      <c r="O18" s="358"/>
      <c r="P18" s="358"/>
    </row>
    <row r="19" spans="2:8" ht="12.75">
      <c r="B19" s="1"/>
      <c r="D19" s="54"/>
      <c r="E19" s="5"/>
      <c r="F19" s="5"/>
      <c r="H19" s="1"/>
    </row>
    <row r="20" spans="1:8" ht="20.25">
      <c r="A20" s="325" t="s">
        <v>225</v>
      </c>
      <c r="B20" s="1"/>
      <c r="D20" s="54"/>
      <c r="E20" s="5"/>
      <c r="F20" s="5"/>
      <c r="G20" s="327" t="s">
        <v>246</v>
      </c>
      <c r="H20" s="1"/>
    </row>
    <row r="21" spans="2:8" ht="12.75">
      <c r="B21" s="1" t="s">
        <v>10</v>
      </c>
      <c r="D21" s="5"/>
      <c r="E21" s="54" t="s">
        <v>182</v>
      </c>
      <c r="F21" s="54"/>
      <c r="H21" s="1" t="s">
        <v>224</v>
      </c>
    </row>
    <row r="22" spans="2:17" ht="12.75">
      <c r="B22" s="1" t="s">
        <v>183</v>
      </c>
      <c r="D22" s="5"/>
      <c r="E22" s="54"/>
      <c r="F22" s="54" t="s">
        <v>182</v>
      </c>
      <c r="H22" s="1" t="s">
        <v>248</v>
      </c>
      <c r="Q22" s="103"/>
    </row>
    <row r="23" spans="4:7" s="1" customFormat="1" ht="12.75">
      <c r="D23" s="54"/>
      <c r="E23" s="54"/>
      <c r="F23" s="54"/>
      <c r="G23" s="54"/>
    </row>
    <row r="24" spans="1:7" s="1" customFormat="1" ht="12.75">
      <c r="A24" s="335" t="s">
        <v>245</v>
      </c>
      <c r="D24" s="54"/>
      <c r="E24" s="54"/>
      <c r="F24" s="54"/>
      <c r="G24" s="54"/>
    </row>
    <row r="26" spans="1:20" ht="12.75">
      <c r="A26" s="19"/>
      <c r="B26" s="19"/>
      <c r="C26" s="19"/>
      <c r="D26" s="19"/>
      <c r="E26" s="19"/>
      <c r="F26" s="19"/>
      <c r="G26" s="19"/>
      <c r="H26" s="19"/>
      <c r="I26" s="19"/>
      <c r="J26" s="19"/>
      <c r="K26" s="19"/>
      <c r="L26" s="19"/>
      <c r="M26" s="19"/>
      <c r="N26" s="19"/>
      <c r="O26" s="19"/>
      <c r="P26" s="19"/>
      <c r="Q26" s="19"/>
      <c r="R26" s="19"/>
      <c r="S26" s="19"/>
      <c r="T26" s="19"/>
    </row>
    <row r="27" s="103" customFormat="1" ht="12.75">
      <c r="A27" s="22" t="s">
        <v>244</v>
      </c>
    </row>
    <row r="28" spans="6:17" s="338" customFormat="1" ht="12.75">
      <c r="F28" s="339"/>
      <c r="G28" s="339"/>
      <c r="N28" s="391" t="s">
        <v>250</v>
      </c>
      <c r="O28" s="391"/>
      <c r="P28" s="340" t="s">
        <v>251</v>
      </c>
      <c r="Q28" s="341"/>
    </row>
    <row r="29" spans="1:17" s="342" customFormat="1" ht="38.25">
      <c r="A29" s="342" t="s">
        <v>252</v>
      </c>
      <c r="B29" s="392" t="s">
        <v>253</v>
      </c>
      <c r="C29" s="392"/>
      <c r="D29" s="392"/>
      <c r="E29" s="392"/>
      <c r="F29" s="392"/>
      <c r="G29" s="343" t="s">
        <v>254</v>
      </c>
      <c r="H29" s="392" t="s">
        <v>255</v>
      </c>
      <c r="I29" s="392"/>
      <c r="J29" s="392"/>
      <c r="K29" s="392" t="s">
        <v>256</v>
      </c>
      <c r="L29" s="392"/>
      <c r="M29" s="392"/>
      <c r="N29" s="342" t="s">
        <v>13</v>
      </c>
      <c r="O29" s="342" t="s">
        <v>11</v>
      </c>
      <c r="P29" s="342" t="s">
        <v>13</v>
      </c>
      <c r="Q29" s="342" t="s">
        <v>11</v>
      </c>
    </row>
    <row r="30" spans="1:13" s="346" customFormat="1" ht="12.75">
      <c r="A30" s="344"/>
      <c r="B30" s="388"/>
      <c r="C30" s="388"/>
      <c r="D30" s="388"/>
      <c r="E30" s="388"/>
      <c r="F30" s="388"/>
      <c r="G30" s="345"/>
      <c r="H30" s="389"/>
      <c r="I30" s="389"/>
      <c r="J30" s="389"/>
      <c r="K30" s="389"/>
      <c r="L30" s="389"/>
      <c r="M30" s="389"/>
    </row>
    <row r="31" ht="12.75">
      <c r="A31" s="1" t="s">
        <v>271</v>
      </c>
    </row>
    <row r="32" ht="12.75">
      <c r="A32" s="1"/>
    </row>
    <row r="33" spans="1:17" s="351" customFormat="1" ht="71.25" customHeight="1">
      <c r="A33" s="351">
        <v>1451</v>
      </c>
      <c r="B33" s="390" t="s">
        <v>272</v>
      </c>
      <c r="C33" s="390"/>
      <c r="D33" s="390"/>
      <c r="E33" s="390"/>
      <c r="F33" s="390"/>
      <c r="G33" s="352" t="s">
        <v>273</v>
      </c>
      <c r="H33" s="386" t="s">
        <v>274</v>
      </c>
      <c r="I33" s="386"/>
      <c r="J33" s="386"/>
      <c r="K33" s="390" t="s">
        <v>275</v>
      </c>
      <c r="L33" s="390"/>
      <c r="M33" s="390"/>
      <c r="N33" s="353">
        <v>400</v>
      </c>
      <c r="O33" s="354">
        <v>450</v>
      </c>
      <c r="P33" s="355">
        <v>0</v>
      </c>
      <c r="Q33" s="355">
        <v>2</v>
      </c>
    </row>
    <row r="34" spans="2:17" s="351" customFormat="1" ht="12.75" customHeight="1">
      <c r="B34" s="350"/>
      <c r="C34" s="350"/>
      <c r="D34" s="350"/>
      <c r="E34" s="350"/>
      <c r="F34" s="350"/>
      <c r="G34" s="352"/>
      <c r="H34" s="349"/>
      <c r="I34" s="349"/>
      <c r="J34" s="349"/>
      <c r="K34" s="350"/>
      <c r="L34" s="350"/>
      <c r="M34" s="350"/>
      <c r="N34" s="353"/>
      <c r="O34" s="354"/>
      <c r="P34" s="355"/>
      <c r="Q34" s="355"/>
    </row>
    <row r="35" spans="1:17" s="106" customFormat="1" ht="56.25" customHeight="1">
      <c r="A35" s="105"/>
      <c r="B35" s="386" t="s">
        <v>276</v>
      </c>
      <c r="C35" s="386"/>
      <c r="D35" s="386"/>
      <c r="E35" s="386"/>
      <c r="F35" s="386"/>
      <c r="G35" s="352" t="s">
        <v>273</v>
      </c>
      <c r="H35" s="386" t="s">
        <v>277</v>
      </c>
      <c r="I35" s="386"/>
      <c r="J35" s="386"/>
      <c r="K35" s="386" t="s">
        <v>278</v>
      </c>
      <c r="L35" s="386"/>
      <c r="M35" s="386"/>
      <c r="N35" s="360">
        <v>10</v>
      </c>
      <c r="O35" s="361">
        <v>30</v>
      </c>
      <c r="P35" s="362">
        <v>0</v>
      </c>
      <c r="Q35" s="362">
        <v>0</v>
      </c>
    </row>
    <row r="36" spans="2:13" s="347" customFormat="1" ht="12.75">
      <c r="B36" s="387"/>
      <c r="C36" s="387"/>
      <c r="D36" s="387"/>
      <c r="E36" s="387"/>
      <c r="F36" s="387"/>
      <c r="G36" s="348"/>
      <c r="H36" s="387"/>
      <c r="I36" s="387"/>
      <c r="J36" s="387"/>
      <c r="K36" s="387"/>
      <c r="L36" s="387"/>
      <c r="M36" s="387"/>
    </row>
    <row r="37" spans="5:8" ht="12.75">
      <c r="E37" s="5"/>
      <c r="F37" s="5"/>
      <c r="G37" s="5"/>
      <c r="H37" s="5"/>
    </row>
    <row r="38" spans="1:8" s="1" customFormat="1" ht="12.75">
      <c r="A38" s="1" t="s">
        <v>257</v>
      </c>
      <c r="E38" s="54"/>
      <c r="F38" s="54"/>
      <c r="G38" s="54"/>
      <c r="H38" s="54"/>
    </row>
    <row r="39" spans="1:8" s="1" customFormat="1" ht="12.75">
      <c r="A39" s="1" t="s">
        <v>258</v>
      </c>
      <c r="B39" s="1" t="s">
        <v>259</v>
      </c>
      <c r="E39" s="54"/>
      <c r="F39" s="54"/>
      <c r="G39" s="54"/>
      <c r="H39" s="54"/>
    </row>
    <row r="40" spans="2:8" s="1" customFormat="1" ht="12.75">
      <c r="B40" s="1" t="s">
        <v>260</v>
      </c>
      <c r="E40" s="54"/>
      <c r="F40" s="54"/>
      <c r="G40" s="54"/>
      <c r="H40" s="54"/>
    </row>
    <row r="41" spans="1:8" s="1" customFormat="1" ht="12.75">
      <c r="A41" s="1" t="s">
        <v>261</v>
      </c>
      <c r="B41" s="1" t="s">
        <v>262</v>
      </c>
      <c r="E41" s="54"/>
      <c r="F41" s="54"/>
      <c r="G41" s="54"/>
      <c r="H41" s="54"/>
    </row>
    <row r="42" spans="2:8" s="1" customFormat="1" ht="12.75">
      <c r="B42" s="1" t="s">
        <v>263</v>
      </c>
      <c r="E42" s="54"/>
      <c r="F42" s="54"/>
      <c r="G42" s="54"/>
      <c r="H42" s="54"/>
    </row>
    <row r="43" s="1" customFormat="1" ht="12.75">
      <c r="B43" s="1" t="s">
        <v>264</v>
      </c>
    </row>
    <row r="44" spans="1:2" s="1" customFormat="1" ht="12.75">
      <c r="A44" s="1" t="s">
        <v>265</v>
      </c>
      <c r="B44" s="1" t="s">
        <v>266</v>
      </c>
    </row>
    <row r="45" s="1" customFormat="1" ht="12.75">
      <c r="B45" s="1" t="s">
        <v>267</v>
      </c>
    </row>
    <row r="46" spans="1:2" s="1" customFormat="1" ht="12.75">
      <c r="A46" s="1" t="s">
        <v>268</v>
      </c>
      <c r="B46" s="1" t="s">
        <v>269</v>
      </c>
    </row>
    <row r="47" s="1" customFormat="1" ht="12.75">
      <c r="B47" s="1" t="s">
        <v>270</v>
      </c>
    </row>
    <row r="48" spans="5:9" ht="12.75">
      <c r="E48" s="5"/>
      <c r="F48" s="5"/>
      <c r="G48" s="5"/>
      <c r="H48" s="5"/>
      <c r="I48" s="5"/>
    </row>
    <row r="49" spans="5:9" ht="12.75">
      <c r="E49" s="5"/>
      <c r="F49" s="5"/>
      <c r="G49" s="5"/>
      <c r="H49" s="5"/>
      <c r="I49" s="5"/>
    </row>
    <row r="50" spans="5:9" ht="12.75">
      <c r="E50" s="5"/>
      <c r="F50" s="5"/>
      <c r="G50" s="5"/>
      <c r="H50" s="5"/>
      <c r="I50" s="5"/>
    </row>
    <row r="51" spans="5:9" ht="12.75">
      <c r="E51" s="5"/>
      <c r="F51" s="5"/>
      <c r="G51" s="5"/>
      <c r="H51" s="5"/>
      <c r="I51" s="5"/>
    </row>
    <row r="52" spans="5:9" ht="12.75">
      <c r="E52" s="5"/>
      <c r="F52" s="5"/>
      <c r="G52" s="5"/>
      <c r="H52" s="5"/>
      <c r="I52" s="5"/>
    </row>
    <row r="53" spans="5:9" ht="12.75">
      <c r="E53" s="5"/>
      <c r="F53" s="5"/>
      <c r="G53" s="5"/>
      <c r="H53" s="5"/>
      <c r="I53" s="5"/>
    </row>
    <row r="54" spans="5:9" ht="12.75">
      <c r="E54" s="5"/>
      <c r="F54" s="5"/>
      <c r="G54" s="5"/>
      <c r="H54" s="5"/>
      <c r="I54" s="5"/>
    </row>
  </sheetData>
  <mergeCells count="16">
    <mergeCell ref="N28:O28"/>
    <mergeCell ref="B29:F29"/>
    <mergeCell ref="H29:J29"/>
    <mergeCell ref="K29:M29"/>
    <mergeCell ref="B30:F30"/>
    <mergeCell ref="H30:J30"/>
    <mergeCell ref="K30:M30"/>
    <mergeCell ref="B33:F33"/>
    <mergeCell ref="H33:J33"/>
    <mergeCell ref="K33:M33"/>
    <mergeCell ref="H35:J35"/>
    <mergeCell ref="K35:M35"/>
    <mergeCell ref="B36:F36"/>
    <mergeCell ref="H36:J36"/>
    <mergeCell ref="K36:M36"/>
    <mergeCell ref="B35:F35"/>
  </mergeCells>
  <printOptions/>
  <pageMargins left="0.75" right="0.75" top="1.25" bottom="0.53" header="0.75" footer="0.5"/>
  <pageSetup horizontalDpi="600" verticalDpi="600" orientation="landscape" scale="65" r:id="rId2"/>
  <headerFooter alignWithMargins="0">
    <oddHeader>&amp;C&amp;"Arial,Bold"&amp;14NCSX June 2007 ETC 
TABLE IV - Uncertainty of Estimate and Residual Risk Assessment</oddHeader>
    <oddFooter xml:space="preserve">&amp;L&amp;F&amp;C&amp;A   page &amp;P of &amp;N &amp;R &amp;D    &amp;T </oddFooter>
  </headerFooter>
  <rowBreaks count="1" manualBreakCount="1">
    <brk id="26" max="255" man="1"/>
  </rowBreaks>
  <drawing r:id="rId1"/>
</worksheet>
</file>

<file path=xl/worksheets/sheet6.xml><?xml version="1.0" encoding="utf-8"?>
<worksheet xmlns="http://schemas.openxmlformats.org/spreadsheetml/2006/main" xmlns:r="http://schemas.openxmlformats.org/officeDocument/2006/relationships">
  <dimension ref="A1:BN28"/>
  <sheetViews>
    <sheetView tabSelected="1" view="pageBreakPreview" zoomScale="60" workbookViewId="0" topLeftCell="A1">
      <selection activeCell="K142" sqref="K142"/>
    </sheetView>
  </sheetViews>
  <sheetFormatPr defaultColWidth="9.140625" defaultRowHeight="12.75"/>
  <cols>
    <col min="1" max="1" width="5.421875" style="0" bestFit="1" customWidth="1"/>
    <col min="2" max="2" width="11.421875" style="0" bestFit="1" customWidth="1"/>
    <col min="3" max="3" width="28.8515625" style="0" customWidth="1"/>
    <col min="4" max="10" width="12.140625" style="0" customWidth="1"/>
    <col min="11" max="12" width="11.7109375" style="0" bestFit="1" customWidth="1"/>
    <col min="13" max="15" width="12.140625" style="0" bestFit="1" customWidth="1"/>
    <col min="16" max="17" width="11.421875" style="0" bestFit="1" customWidth="1"/>
    <col min="18" max="20" width="11.8515625" style="0" bestFit="1" customWidth="1"/>
    <col min="21" max="21" width="11.7109375" style="0" bestFit="1" customWidth="1"/>
    <col min="22" max="24" width="12.140625" style="0" bestFit="1" customWidth="1"/>
    <col min="25" max="25" width="11.00390625" style="0" bestFit="1" customWidth="1"/>
    <col min="26" max="28" width="11.421875" style="0" bestFit="1" customWidth="1"/>
    <col min="29" max="30" width="10.7109375" style="0" bestFit="1" customWidth="1"/>
    <col min="31" max="33" width="11.140625" style="0" bestFit="1" customWidth="1"/>
    <col min="34" max="34" width="11.57421875" style="0" bestFit="1" customWidth="1"/>
    <col min="35" max="37" width="12.00390625" style="0" bestFit="1" customWidth="1"/>
    <col min="38" max="38" width="11.421875" style="0" bestFit="1" customWidth="1"/>
    <col min="39" max="41" width="11.8515625" style="0" bestFit="1" customWidth="1"/>
    <col min="42" max="43" width="11.28125" style="0" bestFit="1" customWidth="1"/>
    <col min="44" max="46" width="11.7109375" style="0" bestFit="1" customWidth="1"/>
    <col min="47" max="47" width="11.57421875" style="0" bestFit="1" customWidth="1"/>
    <col min="48" max="50" width="12.00390625" style="0" bestFit="1" customWidth="1"/>
    <col min="51" max="51" width="11.421875" style="0" bestFit="1" customWidth="1"/>
    <col min="52" max="55" width="11.8515625" style="0" bestFit="1" customWidth="1"/>
    <col min="56" max="56" width="11.00390625" style="0" bestFit="1" customWidth="1"/>
    <col min="57" max="59" width="11.421875" style="0" bestFit="1" customWidth="1"/>
    <col min="60" max="60" width="11.28125" style="0" bestFit="1" customWidth="1"/>
    <col min="61" max="64" width="11.7109375" style="0" bestFit="1" customWidth="1"/>
    <col min="65" max="68" width="12.140625" style="0" bestFit="1" customWidth="1"/>
  </cols>
  <sheetData>
    <row r="1" spans="1:2" s="6" customFormat="1" ht="20.25">
      <c r="A1" s="6" t="s">
        <v>178</v>
      </c>
      <c r="B1" s="328"/>
    </row>
    <row r="2" spans="1:2" s="6" customFormat="1" ht="20.25">
      <c r="A2" s="6" t="s">
        <v>175</v>
      </c>
      <c r="B2" s="328"/>
    </row>
    <row r="3" spans="1:2" s="6" customFormat="1" ht="20.25">
      <c r="A3" s="6" t="s">
        <v>227</v>
      </c>
      <c r="B3" s="328"/>
    </row>
    <row r="4" spans="1:2" s="6" customFormat="1" ht="20.25">
      <c r="A4" s="6" t="s">
        <v>216</v>
      </c>
      <c r="B4" s="328"/>
    </row>
    <row r="5" spans="1:2" s="6" customFormat="1" ht="20.25">
      <c r="A5" s="6" t="s">
        <v>217</v>
      </c>
      <c r="B5" s="328"/>
    </row>
    <row r="6" spans="1:2" s="6" customFormat="1" ht="20.25">
      <c r="A6" s="6" t="s">
        <v>218</v>
      </c>
      <c r="B6" s="328"/>
    </row>
    <row r="7" spans="1:2" s="6" customFormat="1" ht="20.25">
      <c r="A7" s="6" t="s">
        <v>176</v>
      </c>
      <c r="B7" s="328"/>
    </row>
    <row r="8" s="6" customFormat="1" ht="20.25"/>
    <row r="9" s="19" customFormat="1" ht="12.75"/>
    <row r="10" spans="1:66" s="329" customFormat="1" ht="12.75">
      <c r="A10" s="329" t="s">
        <v>228</v>
      </c>
      <c r="B10" s="329" t="s">
        <v>229</v>
      </c>
      <c r="C10" s="329" t="s">
        <v>165</v>
      </c>
      <c r="D10" s="329">
        <v>39090</v>
      </c>
      <c r="E10" s="329">
        <v>39097</v>
      </c>
      <c r="F10" s="329">
        <v>39104</v>
      </c>
      <c r="G10" s="329">
        <v>39111</v>
      </c>
      <c r="H10" s="329">
        <v>39118</v>
      </c>
      <c r="I10" s="329">
        <v>39125</v>
      </c>
      <c r="J10" s="329">
        <v>39132</v>
      </c>
      <c r="K10" s="329">
        <v>39139</v>
      </c>
      <c r="L10" s="329">
        <v>39146</v>
      </c>
      <c r="M10" s="329">
        <v>39153</v>
      </c>
      <c r="N10" s="329">
        <v>39160</v>
      </c>
      <c r="O10" s="329">
        <v>39167</v>
      </c>
      <c r="P10" s="329">
        <v>39174</v>
      </c>
      <c r="Q10" s="329">
        <v>39181</v>
      </c>
      <c r="R10" s="329">
        <v>39188</v>
      </c>
      <c r="S10" s="329">
        <v>39195</v>
      </c>
      <c r="T10" s="329">
        <v>39202</v>
      </c>
      <c r="U10" s="329">
        <v>39209</v>
      </c>
      <c r="V10" s="329">
        <v>39216</v>
      </c>
      <c r="W10" s="329">
        <v>39223</v>
      </c>
      <c r="X10" s="329">
        <v>39230</v>
      </c>
      <c r="Y10" s="329">
        <v>39237</v>
      </c>
      <c r="Z10" s="329">
        <v>39244</v>
      </c>
      <c r="AA10" s="329">
        <v>39251</v>
      </c>
      <c r="AB10" s="329">
        <v>39258</v>
      </c>
      <c r="AC10" s="329">
        <v>39265</v>
      </c>
      <c r="AD10" s="329">
        <v>39272</v>
      </c>
      <c r="AE10" s="329">
        <v>39279</v>
      </c>
      <c r="AF10" s="329">
        <v>39286</v>
      </c>
      <c r="AG10" s="329">
        <v>39293</v>
      </c>
      <c r="AH10" s="329">
        <v>39300</v>
      </c>
      <c r="AI10" s="329">
        <v>39307</v>
      </c>
      <c r="AJ10" s="329">
        <v>39314</v>
      </c>
      <c r="AK10" s="329">
        <v>39321</v>
      </c>
      <c r="AL10" s="329">
        <v>39328</v>
      </c>
      <c r="AM10" s="329">
        <v>39335</v>
      </c>
      <c r="AN10" s="329">
        <v>39342</v>
      </c>
      <c r="AO10" s="329">
        <v>39349</v>
      </c>
      <c r="AP10" s="329">
        <v>39356</v>
      </c>
      <c r="AQ10" s="329">
        <v>39363</v>
      </c>
      <c r="AR10" s="329">
        <v>39370</v>
      </c>
      <c r="AS10" s="329">
        <v>39377</v>
      </c>
      <c r="AT10" s="329">
        <v>39384</v>
      </c>
      <c r="AU10" s="329">
        <v>39391</v>
      </c>
      <c r="AV10" s="329">
        <v>39398</v>
      </c>
      <c r="AW10" s="329">
        <v>39405</v>
      </c>
      <c r="AX10" s="329">
        <v>39412</v>
      </c>
      <c r="AY10" s="329">
        <v>39419</v>
      </c>
      <c r="AZ10" s="329">
        <v>39426</v>
      </c>
      <c r="BA10" s="329">
        <v>39433</v>
      </c>
      <c r="BB10" s="329">
        <v>39440</v>
      </c>
      <c r="BC10" s="329">
        <v>39447</v>
      </c>
      <c r="BD10" s="329">
        <v>39454</v>
      </c>
      <c r="BE10" s="329">
        <v>39461</v>
      </c>
      <c r="BF10" s="329">
        <v>39468</v>
      </c>
      <c r="BG10" s="329">
        <v>39475</v>
      </c>
      <c r="BH10" s="329">
        <v>39482</v>
      </c>
      <c r="BI10" s="329">
        <v>39489</v>
      </c>
      <c r="BJ10" s="329">
        <v>39496</v>
      </c>
      <c r="BK10" s="329">
        <v>39503</v>
      </c>
      <c r="BL10" s="329">
        <v>39510</v>
      </c>
      <c r="BM10" s="329">
        <v>39517</v>
      </c>
      <c r="BN10" s="329">
        <v>39524</v>
      </c>
    </row>
    <row r="11" spans="2:66" ht="12.75">
      <c r="B11" t="s">
        <v>230</v>
      </c>
      <c r="C11">
        <v>29305</v>
      </c>
      <c r="K11">
        <v>461.8</v>
      </c>
      <c r="L11">
        <v>822.8</v>
      </c>
      <c r="M11">
        <v>945.9</v>
      </c>
      <c r="N11">
        <v>708.9</v>
      </c>
      <c r="O11">
        <v>700.4</v>
      </c>
      <c r="P11">
        <v>639.8</v>
      </c>
      <c r="Q11">
        <v>545.8</v>
      </c>
      <c r="R11">
        <v>542.4</v>
      </c>
      <c r="S11">
        <v>528.9</v>
      </c>
      <c r="T11">
        <v>568.2</v>
      </c>
      <c r="U11">
        <v>836.1</v>
      </c>
      <c r="V11">
        <v>750.4</v>
      </c>
      <c r="W11">
        <v>621.9</v>
      </c>
      <c r="X11">
        <v>566.3</v>
      </c>
      <c r="Y11">
        <v>947.3</v>
      </c>
      <c r="Z11">
        <v>800.8</v>
      </c>
      <c r="AA11">
        <v>675.7</v>
      </c>
      <c r="AB11">
        <v>646.2</v>
      </c>
      <c r="AC11">
        <v>492.5</v>
      </c>
      <c r="AD11">
        <v>545.8</v>
      </c>
      <c r="AE11">
        <v>545.8</v>
      </c>
      <c r="AF11">
        <v>554.7</v>
      </c>
      <c r="AG11">
        <v>700.4</v>
      </c>
      <c r="AH11">
        <v>614.7</v>
      </c>
      <c r="AI11">
        <v>486.2</v>
      </c>
      <c r="AJ11">
        <v>623.8</v>
      </c>
      <c r="AK11">
        <v>793</v>
      </c>
      <c r="AL11">
        <v>504.1</v>
      </c>
      <c r="AM11">
        <v>523</v>
      </c>
      <c r="AN11">
        <v>493.5</v>
      </c>
      <c r="AO11">
        <v>449</v>
      </c>
      <c r="AP11">
        <v>393.2</v>
      </c>
      <c r="AQ11">
        <v>393.2</v>
      </c>
      <c r="AR11">
        <v>494</v>
      </c>
      <c r="AS11">
        <v>700.4</v>
      </c>
      <c r="AT11">
        <v>571.9</v>
      </c>
      <c r="AU11">
        <v>486.2</v>
      </c>
      <c r="AV11">
        <v>692.6</v>
      </c>
      <c r="AW11">
        <v>774.4</v>
      </c>
      <c r="AX11">
        <v>356.6</v>
      </c>
      <c r="AY11">
        <v>523</v>
      </c>
      <c r="AZ11">
        <v>493.5</v>
      </c>
      <c r="BA11">
        <v>449</v>
      </c>
      <c r="BC11">
        <v>235.9</v>
      </c>
      <c r="BD11">
        <v>393.2</v>
      </c>
      <c r="BE11">
        <v>371.1</v>
      </c>
      <c r="BF11">
        <v>485.4</v>
      </c>
      <c r="BG11">
        <v>442.6</v>
      </c>
      <c r="BH11">
        <v>271.2</v>
      </c>
      <c r="BI11">
        <v>297</v>
      </c>
      <c r="BJ11">
        <v>381.6</v>
      </c>
      <c r="BK11">
        <v>221.5</v>
      </c>
      <c r="BL11">
        <v>93</v>
      </c>
      <c r="BM11">
        <v>93</v>
      </c>
      <c r="BN11">
        <v>55.8</v>
      </c>
    </row>
    <row r="12" spans="2:66" ht="12.75">
      <c r="B12" t="s">
        <v>231</v>
      </c>
      <c r="C12">
        <v>350.2</v>
      </c>
      <c r="K12">
        <v>4.9</v>
      </c>
      <c r="L12">
        <v>8.1</v>
      </c>
      <c r="M12">
        <v>12.3</v>
      </c>
      <c r="N12">
        <v>10.6</v>
      </c>
      <c r="O12">
        <v>12</v>
      </c>
      <c r="P12">
        <v>13.2</v>
      </c>
      <c r="Q12">
        <v>10.8</v>
      </c>
      <c r="R12">
        <v>10.6</v>
      </c>
      <c r="S12">
        <v>9.7</v>
      </c>
      <c r="T12">
        <v>9.5</v>
      </c>
      <c r="U12">
        <v>11.9</v>
      </c>
      <c r="V12">
        <v>12.1</v>
      </c>
      <c r="W12">
        <v>12.4</v>
      </c>
      <c r="X12">
        <v>10.6</v>
      </c>
      <c r="Y12">
        <v>15.2</v>
      </c>
      <c r="Z12">
        <v>14.1</v>
      </c>
      <c r="AA12">
        <v>14.6</v>
      </c>
      <c r="AB12">
        <v>13.7</v>
      </c>
      <c r="AC12">
        <v>10.2</v>
      </c>
      <c r="AD12">
        <v>10.8</v>
      </c>
      <c r="AE12">
        <v>10.8</v>
      </c>
      <c r="AF12">
        <v>8.6</v>
      </c>
      <c r="AG12">
        <v>3.3</v>
      </c>
      <c r="AH12">
        <v>3.5</v>
      </c>
      <c r="AI12">
        <v>3.8</v>
      </c>
      <c r="AJ12">
        <v>5.1</v>
      </c>
      <c r="AK12">
        <v>6</v>
      </c>
      <c r="AL12">
        <v>3.7</v>
      </c>
      <c r="AM12">
        <v>4.9</v>
      </c>
      <c r="AN12">
        <v>4</v>
      </c>
      <c r="AO12">
        <v>2.7</v>
      </c>
      <c r="AP12">
        <v>1.1</v>
      </c>
      <c r="AQ12">
        <v>1.1</v>
      </c>
      <c r="AR12">
        <v>1.3</v>
      </c>
      <c r="AS12">
        <v>3.3</v>
      </c>
      <c r="AT12">
        <v>3.6</v>
      </c>
      <c r="AU12">
        <v>3.8</v>
      </c>
      <c r="AV12">
        <v>5.8</v>
      </c>
      <c r="AW12">
        <v>5.5</v>
      </c>
      <c r="AX12">
        <v>2.8</v>
      </c>
      <c r="AY12">
        <v>4.9</v>
      </c>
      <c r="AZ12">
        <v>4</v>
      </c>
      <c r="BA12">
        <v>2.7</v>
      </c>
      <c r="BC12">
        <v>0.7</v>
      </c>
      <c r="BD12">
        <v>1.1</v>
      </c>
      <c r="BE12">
        <v>0.4</v>
      </c>
      <c r="BF12">
        <v>2.2</v>
      </c>
      <c r="BG12">
        <v>2.3</v>
      </c>
      <c r="BH12">
        <v>2.7</v>
      </c>
      <c r="BI12">
        <v>3.1</v>
      </c>
      <c r="BJ12">
        <v>4.4</v>
      </c>
      <c r="BK12">
        <v>2.4</v>
      </c>
      <c r="BL12">
        <v>2.7</v>
      </c>
      <c r="BM12">
        <v>2.7</v>
      </c>
      <c r="BN12">
        <v>1.6</v>
      </c>
    </row>
    <row r="13" spans="2:66" ht="12.75">
      <c r="B13" t="s">
        <v>232</v>
      </c>
      <c r="C13">
        <v>1050</v>
      </c>
      <c r="K13">
        <v>14.6</v>
      </c>
      <c r="L13">
        <v>24.4</v>
      </c>
      <c r="M13">
        <v>37</v>
      </c>
      <c r="N13">
        <v>31.9</v>
      </c>
      <c r="O13">
        <v>36.1</v>
      </c>
      <c r="P13">
        <v>39.6</v>
      </c>
      <c r="Q13">
        <v>32.4</v>
      </c>
      <c r="R13">
        <v>31.8</v>
      </c>
      <c r="S13">
        <v>29.2</v>
      </c>
      <c r="T13">
        <v>28.5</v>
      </c>
      <c r="U13">
        <v>35.8</v>
      </c>
      <c r="V13">
        <v>36.4</v>
      </c>
      <c r="W13">
        <v>37.2</v>
      </c>
      <c r="X13">
        <v>31.7</v>
      </c>
      <c r="Y13">
        <v>45.6</v>
      </c>
      <c r="Z13">
        <v>42.3</v>
      </c>
      <c r="AA13">
        <v>43.7</v>
      </c>
      <c r="AB13">
        <v>41.1</v>
      </c>
      <c r="AC13">
        <v>30.7</v>
      </c>
      <c r="AD13">
        <v>32.4</v>
      </c>
      <c r="AE13">
        <v>32.4</v>
      </c>
      <c r="AF13">
        <v>25.9</v>
      </c>
      <c r="AG13">
        <v>10</v>
      </c>
      <c r="AH13">
        <v>10.5</v>
      </c>
      <c r="AI13">
        <v>11.3</v>
      </c>
      <c r="AJ13">
        <v>15.3</v>
      </c>
      <c r="AK13">
        <v>18.1</v>
      </c>
      <c r="AL13">
        <v>11.2</v>
      </c>
      <c r="AM13">
        <v>14.7</v>
      </c>
      <c r="AN13">
        <v>12</v>
      </c>
      <c r="AO13">
        <v>8.1</v>
      </c>
      <c r="AP13">
        <v>3.3</v>
      </c>
      <c r="AQ13">
        <v>3.3</v>
      </c>
      <c r="AR13">
        <v>4</v>
      </c>
      <c r="AS13">
        <v>10</v>
      </c>
      <c r="AT13">
        <v>10.8</v>
      </c>
      <c r="AU13">
        <v>11.3</v>
      </c>
      <c r="AV13">
        <v>17.3</v>
      </c>
      <c r="AW13">
        <v>16.5</v>
      </c>
      <c r="AX13">
        <v>8.5</v>
      </c>
      <c r="AY13">
        <v>14.7</v>
      </c>
      <c r="AZ13">
        <v>12</v>
      </c>
      <c r="BA13">
        <v>8.1</v>
      </c>
      <c r="BC13">
        <v>2</v>
      </c>
      <c r="BD13">
        <v>3.3</v>
      </c>
      <c r="BE13">
        <v>1.3</v>
      </c>
      <c r="BF13">
        <v>6.7</v>
      </c>
      <c r="BG13">
        <v>6.9</v>
      </c>
      <c r="BH13">
        <v>8</v>
      </c>
      <c r="BI13">
        <v>9.3</v>
      </c>
      <c r="BJ13">
        <v>13.1</v>
      </c>
      <c r="BK13">
        <v>7.2</v>
      </c>
      <c r="BL13">
        <v>8</v>
      </c>
      <c r="BM13">
        <v>8</v>
      </c>
      <c r="BN13">
        <v>4.8</v>
      </c>
    </row>
    <row r="15" spans="4:66" ht="12.75">
      <c r="D15" s="329">
        <v>39090</v>
      </c>
      <c r="E15" s="329">
        <v>39097</v>
      </c>
      <c r="F15" s="329">
        <v>39104</v>
      </c>
      <c r="G15" s="329">
        <v>39111</v>
      </c>
      <c r="H15" s="329">
        <v>39118</v>
      </c>
      <c r="I15" s="329">
        <v>39125</v>
      </c>
      <c r="J15" s="329">
        <v>39132</v>
      </c>
      <c r="K15" s="329">
        <v>39139</v>
      </c>
      <c r="L15" s="329">
        <v>39146</v>
      </c>
      <c r="M15" s="329">
        <v>39153</v>
      </c>
      <c r="N15" s="329">
        <v>39160</v>
      </c>
      <c r="O15" s="329">
        <v>39167</v>
      </c>
      <c r="P15" s="329">
        <v>39174</v>
      </c>
      <c r="Q15" s="329">
        <v>39181</v>
      </c>
      <c r="R15" s="329">
        <v>39188</v>
      </c>
      <c r="S15" s="329">
        <v>39195</v>
      </c>
      <c r="T15" s="329">
        <v>39202</v>
      </c>
      <c r="U15" s="329">
        <v>39209</v>
      </c>
      <c r="V15" s="329">
        <v>39216</v>
      </c>
      <c r="W15" s="329">
        <v>39223</v>
      </c>
      <c r="X15" s="329">
        <v>39230</v>
      </c>
      <c r="Y15" s="329">
        <v>39237</v>
      </c>
      <c r="Z15" s="329">
        <v>39244</v>
      </c>
      <c r="AA15" s="329">
        <v>39251</v>
      </c>
      <c r="AB15" s="329">
        <v>39258</v>
      </c>
      <c r="AC15" s="329">
        <v>39265</v>
      </c>
      <c r="AD15" s="329">
        <v>39272</v>
      </c>
      <c r="AE15" s="329">
        <v>39279</v>
      </c>
      <c r="AF15" s="329">
        <v>39286</v>
      </c>
      <c r="AG15" s="329">
        <v>39293</v>
      </c>
      <c r="AH15" s="329">
        <v>39300</v>
      </c>
      <c r="AI15" s="329">
        <v>39307</v>
      </c>
      <c r="AJ15" s="329">
        <v>39314</v>
      </c>
      <c r="AK15" s="329">
        <v>39321</v>
      </c>
      <c r="AL15" s="329">
        <v>39328</v>
      </c>
      <c r="AM15" s="329">
        <v>39335</v>
      </c>
      <c r="AN15" s="329">
        <v>39342</v>
      </c>
      <c r="AO15" s="329">
        <v>39349</v>
      </c>
      <c r="AP15" s="329">
        <v>39356</v>
      </c>
      <c r="AQ15" s="329">
        <v>39363</v>
      </c>
      <c r="AR15" s="329">
        <v>39370</v>
      </c>
      <c r="AS15" s="329">
        <v>39377</v>
      </c>
      <c r="AT15" s="329">
        <v>39384</v>
      </c>
      <c r="AU15" s="329">
        <v>39391</v>
      </c>
      <c r="AV15" s="329">
        <v>39398</v>
      </c>
      <c r="AW15" s="329">
        <v>39405</v>
      </c>
      <c r="AX15" s="329">
        <v>39412</v>
      </c>
      <c r="AY15" s="329">
        <v>39419</v>
      </c>
      <c r="AZ15" s="329">
        <v>39426</v>
      </c>
      <c r="BA15" s="329">
        <v>39433</v>
      </c>
      <c r="BB15" s="329">
        <v>39440</v>
      </c>
      <c r="BC15" s="329">
        <v>39447</v>
      </c>
      <c r="BD15" s="329">
        <v>39454</v>
      </c>
      <c r="BE15" s="329">
        <v>39461</v>
      </c>
      <c r="BF15" s="329">
        <v>39468</v>
      </c>
      <c r="BG15" s="329">
        <v>39475</v>
      </c>
      <c r="BH15" s="329">
        <v>39482</v>
      </c>
      <c r="BI15" s="329">
        <v>39489</v>
      </c>
      <c r="BJ15" s="329">
        <v>39496</v>
      </c>
      <c r="BK15" s="329">
        <v>39503</v>
      </c>
      <c r="BL15" s="329">
        <v>39510</v>
      </c>
      <c r="BM15" s="329">
        <v>39517</v>
      </c>
      <c r="BN15" s="329">
        <v>39524</v>
      </c>
    </row>
    <row r="16" spans="2:66" ht="12.75">
      <c r="B16">
        <f aca="true" t="shared" si="0" ref="B16:B21">SUM(K16:BS16)</f>
        <v>29305.4</v>
      </c>
      <c r="C16" t="s">
        <v>237</v>
      </c>
      <c r="K16">
        <f aca="true" t="shared" si="1" ref="K16:AP16">SUM(K11)</f>
        <v>461.8</v>
      </c>
      <c r="L16">
        <f t="shared" si="1"/>
        <v>822.8</v>
      </c>
      <c r="M16">
        <f t="shared" si="1"/>
        <v>945.9</v>
      </c>
      <c r="N16">
        <f t="shared" si="1"/>
        <v>708.9</v>
      </c>
      <c r="O16">
        <f t="shared" si="1"/>
        <v>700.4</v>
      </c>
      <c r="P16">
        <f t="shared" si="1"/>
        <v>639.8</v>
      </c>
      <c r="Q16">
        <f t="shared" si="1"/>
        <v>545.8</v>
      </c>
      <c r="R16">
        <f t="shared" si="1"/>
        <v>542.4</v>
      </c>
      <c r="S16">
        <f t="shared" si="1"/>
        <v>528.9</v>
      </c>
      <c r="T16">
        <f t="shared" si="1"/>
        <v>568.2</v>
      </c>
      <c r="U16">
        <f t="shared" si="1"/>
        <v>836.1</v>
      </c>
      <c r="V16">
        <f t="shared" si="1"/>
        <v>750.4</v>
      </c>
      <c r="W16">
        <f t="shared" si="1"/>
        <v>621.9</v>
      </c>
      <c r="X16">
        <f t="shared" si="1"/>
        <v>566.3</v>
      </c>
      <c r="Y16">
        <f t="shared" si="1"/>
        <v>947.3</v>
      </c>
      <c r="Z16">
        <f t="shared" si="1"/>
        <v>800.8</v>
      </c>
      <c r="AA16">
        <f t="shared" si="1"/>
        <v>675.7</v>
      </c>
      <c r="AB16">
        <f t="shared" si="1"/>
        <v>646.2</v>
      </c>
      <c r="AC16">
        <f t="shared" si="1"/>
        <v>492.5</v>
      </c>
      <c r="AD16">
        <f t="shared" si="1"/>
        <v>545.8</v>
      </c>
      <c r="AE16">
        <f t="shared" si="1"/>
        <v>545.8</v>
      </c>
      <c r="AF16">
        <f t="shared" si="1"/>
        <v>554.7</v>
      </c>
      <c r="AG16">
        <f t="shared" si="1"/>
        <v>700.4</v>
      </c>
      <c r="AH16">
        <f t="shared" si="1"/>
        <v>614.7</v>
      </c>
      <c r="AI16">
        <f t="shared" si="1"/>
        <v>486.2</v>
      </c>
      <c r="AJ16">
        <f t="shared" si="1"/>
        <v>623.8</v>
      </c>
      <c r="AK16">
        <f t="shared" si="1"/>
        <v>793</v>
      </c>
      <c r="AL16">
        <f t="shared" si="1"/>
        <v>504.1</v>
      </c>
      <c r="AM16">
        <f t="shared" si="1"/>
        <v>523</v>
      </c>
      <c r="AN16">
        <f t="shared" si="1"/>
        <v>493.5</v>
      </c>
      <c r="AO16">
        <f t="shared" si="1"/>
        <v>449</v>
      </c>
      <c r="AP16">
        <f t="shared" si="1"/>
        <v>393.2</v>
      </c>
      <c r="AQ16">
        <f aca="true" t="shared" si="2" ref="AQ16:BN16">SUM(AQ11)</f>
        <v>393.2</v>
      </c>
      <c r="AR16">
        <f t="shared" si="2"/>
        <v>494</v>
      </c>
      <c r="AS16">
        <f t="shared" si="2"/>
        <v>700.4</v>
      </c>
      <c r="AT16">
        <f t="shared" si="2"/>
        <v>571.9</v>
      </c>
      <c r="AU16">
        <f t="shared" si="2"/>
        <v>486.2</v>
      </c>
      <c r="AV16">
        <f t="shared" si="2"/>
        <v>692.6</v>
      </c>
      <c r="AW16">
        <f t="shared" si="2"/>
        <v>774.4</v>
      </c>
      <c r="AX16">
        <f t="shared" si="2"/>
        <v>356.6</v>
      </c>
      <c r="AY16">
        <f t="shared" si="2"/>
        <v>523</v>
      </c>
      <c r="AZ16">
        <f t="shared" si="2"/>
        <v>493.5</v>
      </c>
      <c r="BA16">
        <f t="shared" si="2"/>
        <v>449</v>
      </c>
      <c r="BB16">
        <f t="shared" si="2"/>
        <v>0</v>
      </c>
      <c r="BC16">
        <f t="shared" si="2"/>
        <v>235.9</v>
      </c>
      <c r="BD16">
        <f t="shared" si="2"/>
        <v>393.2</v>
      </c>
      <c r="BE16">
        <f t="shared" si="2"/>
        <v>371.1</v>
      </c>
      <c r="BF16">
        <f t="shared" si="2"/>
        <v>485.4</v>
      </c>
      <c r="BG16">
        <f t="shared" si="2"/>
        <v>442.6</v>
      </c>
      <c r="BH16">
        <f t="shared" si="2"/>
        <v>271.2</v>
      </c>
      <c r="BI16">
        <f t="shared" si="2"/>
        <v>297</v>
      </c>
      <c r="BJ16">
        <f t="shared" si="2"/>
        <v>381.6</v>
      </c>
      <c r="BK16">
        <f t="shared" si="2"/>
        <v>221.5</v>
      </c>
      <c r="BL16">
        <f t="shared" si="2"/>
        <v>93</v>
      </c>
      <c r="BM16">
        <f t="shared" si="2"/>
        <v>93</v>
      </c>
      <c r="BN16">
        <f t="shared" si="2"/>
        <v>55.8</v>
      </c>
    </row>
    <row r="17" spans="2:66" ht="12.75">
      <c r="B17">
        <f t="shared" si="0"/>
        <v>1400.2</v>
      </c>
      <c r="C17" t="s">
        <v>233</v>
      </c>
      <c r="K17">
        <f aca="true" t="shared" si="3" ref="K17:AP17">SUM(K12:K13)</f>
        <v>19.5</v>
      </c>
      <c r="L17">
        <f t="shared" si="3"/>
        <v>32.5</v>
      </c>
      <c r="M17">
        <f t="shared" si="3"/>
        <v>49.3</v>
      </c>
      <c r="N17">
        <f t="shared" si="3"/>
        <v>42.5</v>
      </c>
      <c r="O17">
        <f t="shared" si="3"/>
        <v>48.1</v>
      </c>
      <c r="P17">
        <f t="shared" si="3"/>
        <v>52.8</v>
      </c>
      <c r="Q17">
        <f t="shared" si="3"/>
        <v>43.2</v>
      </c>
      <c r="R17">
        <f t="shared" si="3"/>
        <v>42.4</v>
      </c>
      <c r="S17">
        <f t="shared" si="3"/>
        <v>38.9</v>
      </c>
      <c r="T17">
        <f t="shared" si="3"/>
        <v>38</v>
      </c>
      <c r="U17">
        <f t="shared" si="3"/>
        <v>47.699999999999996</v>
      </c>
      <c r="V17">
        <f t="shared" si="3"/>
        <v>48.5</v>
      </c>
      <c r="W17">
        <f t="shared" si="3"/>
        <v>49.6</v>
      </c>
      <c r="X17">
        <f t="shared" si="3"/>
        <v>42.3</v>
      </c>
      <c r="Y17">
        <f t="shared" si="3"/>
        <v>60.8</v>
      </c>
      <c r="Z17">
        <f t="shared" si="3"/>
        <v>56.4</v>
      </c>
      <c r="AA17">
        <f t="shared" si="3"/>
        <v>58.300000000000004</v>
      </c>
      <c r="AB17">
        <f t="shared" si="3"/>
        <v>54.8</v>
      </c>
      <c r="AC17">
        <f t="shared" si="3"/>
        <v>40.9</v>
      </c>
      <c r="AD17">
        <f t="shared" si="3"/>
        <v>43.2</v>
      </c>
      <c r="AE17">
        <f t="shared" si="3"/>
        <v>43.2</v>
      </c>
      <c r="AF17">
        <f t="shared" si="3"/>
        <v>34.5</v>
      </c>
      <c r="AG17">
        <f t="shared" si="3"/>
        <v>13.3</v>
      </c>
      <c r="AH17">
        <f t="shared" si="3"/>
        <v>14</v>
      </c>
      <c r="AI17">
        <f t="shared" si="3"/>
        <v>15.100000000000001</v>
      </c>
      <c r="AJ17">
        <f t="shared" si="3"/>
        <v>20.4</v>
      </c>
      <c r="AK17">
        <f t="shared" si="3"/>
        <v>24.1</v>
      </c>
      <c r="AL17">
        <f t="shared" si="3"/>
        <v>14.899999999999999</v>
      </c>
      <c r="AM17">
        <f t="shared" si="3"/>
        <v>19.6</v>
      </c>
      <c r="AN17">
        <f t="shared" si="3"/>
        <v>16</v>
      </c>
      <c r="AO17">
        <f t="shared" si="3"/>
        <v>10.8</v>
      </c>
      <c r="AP17">
        <f t="shared" si="3"/>
        <v>4.4</v>
      </c>
      <c r="AQ17">
        <f aca="true" t="shared" si="4" ref="AQ17:BN17">SUM(AQ12:AQ13)</f>
        <v>4.4</v>
      </c>
      <c r="AR17">
        <f t="shared" si="4"/>
        <v>5.3</v>
      </c>
      <c r="AS17">
        <f t="shared" si="4"/>
        <v>13.3</v>
      </c>
      <c r="AT17">
        <f t="shared" si="4"/>
        <v>14.4</v>
      </c>
      <c r="AU17">
        <f t="shared" si="4"/>
        <v>15.100000000000001</v>
      </c>
      <c r="AV17">
        <f t="shared" si="4"/>
        <v>23.1</v>
      </c>
      <c r="AW17">
        <f t="shared" si="4"/>
        <v>22</v>
      </c>
      <c r="AX17">
        <f t="shared" si="4"/>
        <v>11.3</v>
      </c>
      <c r="AY17">
        <f t="shared" si="4"/>
        <v>19.6</v>
      </c>
      <c r="AZ17">
        <f t="shared" si="4"/>
        <v>16</v>
      </c>
      <c r="BA17">
        <f t="shared" si="4"/>
        <v>10.8</v>
      </c>
      <c r="BB17">
        <f t="shared" si="4"/>
        <v>0</v>
      </c>
      <c r="BC17">
        <f t="shared" si="4"/>
        <v>2.7</v>
      </c>
      <c r="BD17">
        <f t="shared" si="4"/>
        <v>4.4</v>
      </c>
      <c r="BE17">
        <f t="shared" si="4"/>
        <v>1.7000000000000002</v>
      </c>
      <c r="BF17">
        <f t="shared" si="4"/>
        <v>8.9</v>
      </c>
      <c r="BG17">
        <f t="shared" si="4"/>
        <v>9.2</v>
      </c>
      <c r="BH17">
        <f t="shared" si="4"/>
        <v>10.7</v>
      </c>
      <c r="BI17">
        <f t="shared" si="4"/>
        <v>12.4</v>
      </c>
      <c r="BJ17">
        <f t="shared" si="4"/>
        <v>17.5</v>
      </c>
      <c r="BK17">
        <f t="shared" si="4"/>
        <v>9.6</v>
      </c>
      <c r="BL17">
        <f t="shared" si="4"/>
        <v>10.7</v>
      </c>
      <c r="BM17">
        <f t="shared" si="4"/>
        <v>10.7</v>
      </c>
      <c r="BN17">
        <f t="shared" si="4"/>
        <v>6.4</v>
      </c>
    </row>
    <row r="18" spans="2:13" ht="12.75">
      <c r="B18">
        <f t="shared" si="0"/>
        <v>2470.5</v>
      </c>
      <c r="C18" t="s">
        <v>234</v>
      </c>
      <c r="D18">
        <v>823.5</v>
      </c>
      <c r="E18">
        <v>823.5</v>
      </c>
      <c r="F18">
        <v>823.5</v>
      </c>
      <c r="G18">
        <v>823.5</v>
      </c>
      <c r="H18">
        <v>823.5</v>
      </c>
      <c r="I18">
        <v>823.5</v>
      </c>
      <c r="J18">
        <v>823.5</v>
      </c>
      <c r="K18">
        <v>823.5</v>
      </c>
      <c r="L18">
        <v>823.5</v>
      </c>
      <c r="M18">
        <v>823.5</v>
      </c>
    </row>
    <row r="19" spans="2:13" ht="12.75">
      <c r="B19">
        <f t="shared" si="0"/>
        <v>138</v>
      </c>
      <c r="C19" t="s">
        <v>235</v>
      </c>
      <c r="D19">
        <v>46</v>
      </c>
      <c r="E19">
        <v>46</v>
      </c>
      <c r="F19">
        <v>46</v>
      </c>
      <c r="G19">
        <v>46</v>
      </c>
      <c r="H19">
        <v>46</v>
      </c>
      <c r="I19">
        <v>46</v>
      </c>
      <c r="J19">
        <v>46</v>
      </c>
      <c r="K19">
        <v>46</v>
      </c>
      <c r="L19">
        <v>46</v>
      </c>
      <c r="M19">
        <v>46</v>
      </c>
    </row>
    <row r="20" spans="2:13" ht="12.75">
      <c r="B20">
        <f t="shared" si="0"/>
        <v>2187</v>
      </c>
      <c r="C20" t="s">
        <v>236</v>
      </c>
      <c r="D20">
        <v>729</v>
      </c>
      <c r="E20">
        <v>729</v>
      </c>
      <c r="F20">
        <v>729</v>
      </c>
      <c r="G20">
        <v>729</v>
      </c>
      <c r="H20">
        <v>729</v>
      </c>
      <c r="I20">
        <v>729</v>
      </c>
      <c r="J20">
        <v>729</v>
      </c>
      <c r="K20">
        <v>729</v>
      </c>
      <c r="L20">
        <v>729</v>
      </c>
      <c r="M20">
        <v>729</v>
      </c>
    </row>
    <row r="21" spans="2:57" ht="12.75">
      <c r="B21">
        <f t="shared" si="0"/>
        <v>29238.200000000004</v>
      </c>
      <c r="C21" t="s">
        <v>238</v>
      </c>
      <c r="K21">
        <v>545.2</v>
      </c>
      <c r="L21">
        <v>973</v>
      </c>
      <c r="M21">
        <v>1020</v>
      </c>
      <c r="N21">
        <v>850.7</v>
      </c>
      <c r="O21">
        <v>786.2</v>
      </c>
      <c r="P21">
        <v>655</v>
      </c>
      <c r="Q21">
        <v>648.2</v>
      </c>
      <c r="R21">
        <v>627.3</v>
      </c>
      <c r="S21">
        <v>1003</v>
      </c>
      <c r="T21">
        <v>874.8</v>
      </c>
      <c r="U21">
        <v>746.3</v>
      </c>
      <c r="V21">
        <v>952.7</v>
      </c>
      <c r="W21">
        <v>1054</v>
      </c>
      <c r="X21">
        <v>810.8</v>
      </c>
      <c r="Y21">
        <v>766.6</v>
      </c>
      <c r="Z21">
        <v>710.8</v>
      </c>
      <c r="AA21">
        <v>655</v>
      </c>
      <c r="AB21">
        <v>770.5</v>
      </c>
      <c r="AC21">
        <v>700.4</v>
      </c>
      <c r="AD21">
        <v>669.1</v>
      </c>
      <c r="AE21">
        <v>583.4</v>
      </c>
      <c r="AF21">
        <v>840.1</v>
      </c>
      <c r="AG21">
        <v>841.8</v>
      </c>
      <c r="AH21">
        <v>620.2</v>
      </c>
      <c r="AI21">
        <v>583.4</v>
      </c>
      <c r="AJ21">
        <v>509</v>
      </c>
      <c r="AK21">
        <v>471.8</v>
      </c>
      <c r="AL21">
        <v>508.7</v>
      </c>
      <c r="AM21">
        <v>840.5</v>
      </c>
      <c r="AN21">
        <v>626.3</v>
      </c>
      <c r="AO21">
        <v>583.4</v>
      </c>
      <c r="AP21">
        <v>890.3</v>
      </c>
      <c r="AQ21">
        <v>799</v>
      </c>
      <c r="AR21">
        <v>612.9</v>
      </c>
      <c r="AS21">
        <v>583.4</v>
      </c>
      <c r="AT21">
        <v>490.4</v>
      </c>
      <c r="AU21">
        <v>471.8</v>
      </c>
      <c r="AV21">
        <v>538.2</v>
      </c>
      <c r="AW21">
        <v>539.6</v>
      </c>
      <c r="AX21">
        <v>216.9</v>
      </c>
      <c r="AY21">
        <v>325.4</v>
      </c>
      <c r="AZ21">
        <v>417.3</v>
      </c>
      <c r="BA21">
        <v>283</v>
      </c>
      <c r="BC21">
        <v>74.4</v>
      </c>
      <c r="BD21">
        <v>111.6</v>
      </c>
      <c r="BE21">
        <v>55.8</v>
      </c>
    </row>
    <row r="22" spans="4:13" ht="12.75">
      <c r="D22">
        <v>823.5</v>
      </c>
      <c r="E22">
        <v>823.5</v>
      </c>
      <c r="F22">
        <v>823.5</v>
      </c>
      <c r="G22">
        <v>823.5</v>
      </c>
      <c r="H22">
        <v>823.5</v>
      </c>
      <c r="I22">
        <v>823.5</v>
      </c>
      <c r="J22">
        <v>823.5</v>
      </c>
      <c r="K22">
        <v>823.5</v>
      </c>
      <c r="L22">
        <v>823.5</v>
      </c>
      <c r="M22">
        <v>823.5</v>
      </c>
    </row>
    <row r="23" spans="4:13" ht="12.75">
      <c r="D23">
        <v>46</v>
      </c>
      <c r="E23">
        <v>46</v>
      </c>
      <c r="F23">
        <v>46</v>
      </c>
      <c r="G23">
        <v>46</v>
      </c>
      <c r="H23">
        <v>46</v>
      </c>
      <c r="I23">
        <v>46</v>
      </c>
      <c r="J23">
        <v>46</v>
      </c>
      <c r="K23">
        <v>46</v>
      </c>
      <c r="L23">
        <v>46</v>
      </c>
      <c r="M23">
        <v>46</v>
      </c>
    </row>
    <row r="25" spans="4:13" ht="12.75">
      <c r="D25">
        <v>835</v>
      </c>
      <c r="E25">
        <v>835</v>
      </c>
      <c r="F25">
        <v>871</v>
      </c>
      <c r="G25">
        <v>871</v>
      </c>
      <c r="H25">
        <v>795</v>
      </c>
      <c r="I25">
        <v>796</v>
      </c>
      <c r="J25">
        <v>756</v>
      </c>
      <c r="K25">
        <v>756</v>
      </c>
      <c r="L25">
        <v>860</v>
      </c>
      <c r="M25">
        <v>860</v>
      </c>
    </row>
    <row r="26" spans="4:13" ht="12.75">
      <c r="D26">
        <v>84</v>
      </c>
      <c r="E26">
        <v>84</v>
      </c>
      <c r="F26">
        <v>15</v>
      </c>
      <c r="G26">
        <v>15</v>
      </c>
      <c r="H26">
        <v>2</v>
      </c>
      <c r="I26">
        <v>2</v>
      </c>
      <c r="J26">
        <v>52</v>
      </c>
      <c r="K26">
        <v>52</v>
      </c>
      <c r="L26">
        <v>77</v>
      </c>
      <c r="M26">
        <v>77</v>
      </c>
    </row>
    <row r="28" ht="12.75">
      <c r="G28" t="s">
        <v>239</v>
      </c>
    </row>
  </sheetData>
  <printOptions/>
  <pageMargins left="0.21" right="0.17" top="1" bottom="1" header="0.5" footer="0.5"/>
  <pageSetup horizontalDpi="600" verticalDpi="600" orientation="landscape" scale="45" r:id="rId2"/>
  <headerFooter alignWithMargins="0">
    <oddFooter>&amp;L&amp;F&amp;C&amp;A    page &amp;P of &amp;N&amp;R&amp;D   &amp;T</oddFooter>
  </headerFooter>
  <rowBreaks count="2" manualBreakCount="2">
    <brk id="58" min="1" max="65" man="1"/>
    <brk id="106" min="1" max="6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2007-07-02T17:30:21Z</cp:lastPrinted>
  <dcterms:created xsi:type="dcterms:W3CDTF">2001-10-24T18:11:20Z</dcterms:created>
  <dcterms:modified xsi:type="dcterms:W3CDTF">2007-07-02T17:31:34Z</dcterms:modified>
  <cp:category/>
  <cp:version/>
  <cp:contentType/>
  <cp:contentStatus/>
</cp:coreProperties>
</file>