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44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'Sheet1'!$A$4:$N$183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<sst xmlns="http://schemas.openxmlformats.org/spreadsheetml/2006/main" count="144" uniqueCount="144">
  <si>
    <t>Subtotal WBS 11</t>
  </si>
  <si>
    <t>Subtotal WBS 12</t>
  </si>
  <si>
    <t>Subtotal WBS 13</t>
  </si>
  <si>
    <t>Subtotal WBS 14</t>
  </si>
  <si>
    <t>Subtotal WBS 15</t>
  </si>
  <si>
    <t>Subtotal WBS 16</t>
  </si>
  <si>
    <t>Subtotal WBS 17</t>
  </si>
  <si>
    <t>Subtotal WBS 18</t>
  </si>
  <si>
    <t>Subtotal WBS 19</t>
  </si>
  <si>
    <t>Subtotal WBS 21</t>
  </si>
  <si>
    <t>Subtotal WBS 22</t>
  </si>
  <si>
    <t>Subtotal WBS 25</t>
  </si>
  <si>
    <t>Subtotal WBS 31</t>
  </si>
  <si>
    <t>Subtotal WBS 36</t>
  </si>
  <si>
    <t>Subtotal WBS 38</t>
  </si>
  <si>
    <t>Subtotal WBS 39</t>
  </si>
  <si>
    <t>Subtotal WBS 41</t>
  </si>
  <si>
    <t>Subtotal WBS 42</t>
  </si>
  <si>
    <t>Subtotal WBS 43</t>
  </si>
  <si>
    <t>Subtotal WBS 44</t>
  </si>
  <si>
    <t>Subtotal WBS 45</t>
  </si>
  <si>
    <t>Subtotal WBS 51</t>
  </si>
  <si>
    <t>Subtotal WBS 52</t>
  </si>
  <si>
    <t>Subtotal WBS 53</t>
  </si>
  <si>
    <t>Subtotal WBS 54</t>
  </si>
  <si>
    <t>Subtotal WBS 55</t>
  </si>
  <si>
    <t>Subtotal WBS 56</t>
  </si>
  <si>
    <t>Subtotal WBS 57</t>
  </si>
  <si>
    <t>Subtotal WBS 61</t>
  </si>
  <si>
    <t>623 - 623 - GN2 Cryostat Cooling System</t>
  </si>
  <si>
    <t>Subtotal WBS 62</t>
  </si>
  <si>
    <t>Subtotal WBS 63</t>
  </si>
  <si>
    <t>Subtotal WBS 64</t>
  </si>
  <si>
    <t>Subtotal WBS 65</t>
  </si>
  <si>
    <t>Subtotal WBS 71</t>
  </si>
  <si>
    <t>Subtotal WBS 72</t>
  </si>
  <si>
    <t>Subtotal WBS 73</t>
  </si>
  <si>
    <t>Subtotal WBS 74</t>
  </si>
  <si>
    <t>Subtotal WBS 75</t>
  </si>
  <si>
    <t>Subtotal WBS 76</t>
  </si>
  <si>
    <t>Subtotal WBS 81</t>
  </si>
  <si>
    <t>Subtotal WBS 82</t>
  </si>
  <si>
    <t>Subtotal WBS 84</t>
  </si>
  <si>
    <t>Subtotal WBS 85</t>
  </si>
  <si>
    <t>AA - PPPL Allocations</t>
  </si>
  <si>
    <t>Subtotal Allocations</t>
  </si>
  <si>
    <t>CC - Contingency</t>
  </si>
  <si>
    <t>Subtotal Contingency</t>
  </si>
  <si>
    <t>Totals</t>
  </si>
  <si>
    <t>111 - Limiters</t>
  </si>
  <si>
    <t>121 - Vacuum Vessel Assembly</t>
  </si>
  <si>
    <t>122 - Vacuum Vessel Thermal Insulation</t>
  </si>
  <si>
    <t>123 - Vacuum Vessel Heating and Cooling Distrib</t>
  </si>
  <si>
    <t>124 - Vacuum Vessel Supports</t>
  </si>
  <si>
    <t>125 - Vacuum Vessel Local I&amp;C</t>
  </si>
  <si>
    <t>131 - TF Coils</t>
  </si>
  <si>
    <t>141 - Modular Coil Winding Form</t>
  </si>
  <si>
    <t>142 - Modular Coil Windings and Assembly</t>
  </si>
  <si>
    <t>143 - Modular Coil Local I&amp;C</t>
  </si>
  <si>
    <t>144 - Modular Coil Winding Facility &amp; Fixtures</t>
  </si>
  <si>
    <t>151 - Coil Support Structure</t>
  </si>
  <si>
    <t>161 - LN2 Distribution</t>
  </si>
  <si>
    <t>162 - Electrical Leads</t>
  </si>
  <si>
    <t>163 - Coil Protection System</t>
  </si>
  <si>
    <t>171 -Cryostat</t>
  </si>
  <si>
    <t>172 - Base Support Structure</t>
  </si>
  <si>
    <t>181 - Field Period Assembly Planning/Oversight</t>
  </si>
  <si>
    <t>182 - TFTR Test Cell Area preparations</t>
  </si>
  <si>
    <t>183 - Receive Inspect  and Test Coils</t>
  </si>
  <si>
    <t>184 - Receive  Inspect  and Test VV</t>
  </si>
  <si>
    <t>185 - Assemble Field Periods</t>
  </si>
  <si>
    <t>186 - Tooling Design and Fabrication</t>
  </si>
  <si>
    <t>187 - Measurement Systems</t>
  </si>
  <si>
    <t>191 - Stellarator Core Management &amp; Oversight</t>
  </si>
  <si>
    <t>192 - Stellarator Core Integration &amp; Analysis</t>
  </si>
  <si>
    <t>21 - Fueling Systems</t>
  </si>
  <si>
    <t>22 - Torus Vacuum Pumping Systems</t>
  </si>
  <si>
    <t>25 - Neutral Beam Injection System</t>
  </si>
  <si>
    <t>31 - Magnetic Diagnostics</t>
  </si>
  <si>
    <t>36 - Edge and Divertor Diagnostics</t>
  </si>
  <si>
    <t>38 - Electron Beam (EB) Mapping</t>
  </si>
  <si>
    <t>39 - Diagnostics Integration</t>
  </si>
  <si>
    <t>411 - Auxliary AC Power Systems</t>
  </si>
  <si>
    <t>412 - Experimental AC Power Systems</t>
  </si>
  <si>
    <t>422 - D-Site AC/DC Converters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</si>
  <si>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</si>
  <si>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</si>
  <si>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</si>
  <si>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</si>
  <si>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</si>
  <si>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>443 - Real Time Control Systems</t>
  </si>
  <si>
    <t>444 - Instrument Systems</t>
  </si>
  <si>
    <t>451 - System Design and Interfaces</t>
  </si>
  <si>
    <t>452 - Electrical Systems Support</t>
  </si>
  <si>
    <t>453 - System Testing (PTP's)</t>
  </si>
  <si>
    <t>46 - FCPC Building Modifications</t>
  </si>
  <si>
    <t>51 - TCP/IP Infrastructure Systems</t>
  </si>
  <si>
    <t>Subtotal WBS 46</t>
  </si>
  <si>
    <t>52 - Central Instrumentation &amp; Control</t>
  </si>
  <si>
    <t>53 - Data Acquisition &amp; Facility Computing</t>
  </si>
  <si>
    <t>54 - Facility Timing &amp; Synchronization</t>
  </si>
  <si>
    <t>55 - Real Time Plasma &amp; Power Supply Control Sys</t>
  </si>
  <si>
    <t>56 - Central Safety Interlock Systems</t>
  </si>
  <si>
    <t>57 - Control Room Facility</t>
  </si>
  <si>
    <t>611 - C-Site Cooling System</t>
  </si>
  <si>
    <t>612 - NB Water Cooling Systems</t>
  </si>
  <si>
    <t>613 - Vacuum Pumping System</t>
  </si>
  <si>
    <t>614 - Bakeout Water System</t>
  </si>
  <si>
    <t>621 - LN2-LHe Supply System</t>
  </si>
  <si>
    <t>622 - LN2 Coil Cooling Supply</t>
  </si>
  <si>
    <t>63 - Utility Systems</t>
  </si>
  <si>
    <t>64 - PFC/VV Heating &amp; Cooling</t>
  </si>
  <si>
    <t>65 - Facility Systems Integration</t>
  </si>
  <si>
    <t>71 - Shield Wall Reconfiguration</t>
  </si>
  <si>
    <t>72 - Control Room Refurbishment</t>
  </si>
  <si>
    <t>73 - Platform Design &amp; Fabrication</t>
  </si>
  <si>
    <t>741 - Planning Prior to Machine Assembly</t>
  </si>
  <si>
    <t>742 - Construction Management</t>
  </si>
  <si>
    <t>75 - Test Cell and Basement Assembly Operations</t>
  </si>
  <si>
    <t>76 - Tooling Design &amp; Fabrication</t>
  </si>
  <si>
    <t>77 - Measurement Systems</t>
  </si>
  <si>
    <t>Subtotal WBS 77</t>
  </si>
  <si>
    <t>81 - Project Management and Control</t>
  </si>
  <si>
    <t>82 - Project Engineering</t>
  </si>
  <si>
    <t>84 - Project Physics</t>
  </si>
  <si>
    <t>85 - Integrated Systems Testing</t>
  </si>
  <si>
    <t>132 - CS Solenoid/133-PF Ring Coils</t>
  </si>
  <si>
    <t>130 - General Conventional Coil Design</t>
  </si>
  <si>
    <t>WBS</t>
  </si>
  <si>
    <t>133 - External Trim Coils</t>
  </si>
  <si>
    <t>134 - Conventional Coil Local I&amp;C</t>
  </si>
  <si>
    <t>445 - Coil Protection Systems</t>
  </si>
  <si>
    <t>446 - Ground Fault Monitoring System</t>
  </si>
  <si>
    <t>Re-Estimate of R&amp;D Tasks</t>
  </si>
  <si>
    <t>ECP-04-005 Baseline</t>
  </si>
  <si>
    <t>ECP-04-006 Estimate</t>
  </si>
  <si>
    <t xml:space="preserve">Delta </t>
  </si>
  <si>
    <t>Underestimate</t>
  </si>
  <si>
    <t xml:space="preserve">TOTALS ADDED     </t>
  </si>
  <si>
    <t>w/o Contingency</t>
  </si>
  <si>
    <t>Re-Estimate of Analyses &amp; Design Tasks</t>
  </si>
  <si>
    <t>Revised M&amp;S Estimate for Prototype Contracts</t>
  </si>
  <si>
    <t xml:space="preserve">Added Scope </t>
  </si>
  <si>
    <t>Coil Test Facility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</si>
</sst>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\K_);\(&quot;$&quot;#,##0.0\K\)"/>
    <numFmt numFmtId="165" formatCode="#,##0.0"/>
    <numFmt numFmtId="166" formatCode="&quot;$&quot;#,##0"/>
    <numFmt numFmtId="167" formatCode="#,##0.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top" wrapText="1"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centerContinuous" vertical="top" wrapText="1"/>
    </xf>
    <xf numFmtId="0" fontId="3" fillId="0" borderId="0" xfId="0" applyFont="1" applyAlignment="1">
      <alignment horizontal="center"/>
    </xf>
    <xf numFmtId="164" fontId="0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3" fillId="0" borderId="0" xfId="0" applyNumberFormat="1" applyFont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Fill="1" applyAlignment="1">
      <alignment horizontal="centerContinuous" vertical="top" wrapText="1"/>
    </xf>
    <xf numFmtId="164" fontId="0" fillId="0" borderId="0" xfId="0" applyNumberFormat="1" applyFill="1" applyAlignment="1">
      <alignment/>
    </xf>
    <xf numFmtId="164" fontId="3" fillId="0" borderId="0" xfId="15" applyNumberFormat="1" applyFont="1" applyAlignment="1">
      <alignment/>
    </xf>
    <xf numFmtId="164" fontId="1" fillId="0" borderId="1" xfId="0" applyNumberFormat="1" applyFont="1" applyBorder="1" applyAlignment="1">
      <alignment horizontal="centerContinuous" vertical="top" wrapText="1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Alignment="1">
      <alignment/>
    </xf>
    <xf numFmtId="164" fontId="0" fillId="2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5"/>
  <sheetViews>
    <sheetView tabSelected="1" workbookViewId="0" topLeftCell="A2">
      <pane ySplit="1980" topLeftCell="BM156" activePane="bottomLeft" state="split"/>
      <selection pane="topLeft" activeCell="K2" sqref="K1:K16384"/>
      <selection pane="bottomLeft" activeCell="N183" sqref="N183"/>
    </sheetView>
  </sheetViews>
  <sheetFormatPr defaultColWidth="9.140625" defaultRowHeight="12.75"/>
  <cols>
    <col min="1" max="1" width="45.140625" style="0" bestFit="1" customWidth="1"/>
    <col min="2" max="3" width="11.57421875" style="8" customWidth="1"/>
    <col min="4" max="4" width="10.7109375" style="8" customWidth="1"/>
    <col min="5" max="5" width="2.7109375" style="7" customWidth="1"/>
    <col min="6" max="6" width="15.7109375" style="8" customWidth="1"/>
    <col min="7" max="7" width="2.7109375" style="7" customWidth="1"/>
    <col min="8" max="8" width="14.7109375" style="8" customWidth="1"/>
    <col min="9" max="9" width="2.7109375" style="7" customWidth="1"/>
    <col min="10" max="10" width="15.57421875" style="8" customWidth="1"/>
    <col min="11" max="11" width="2.7109375" style="7" customWidth="1"/>
    <col min="12" max="12" width="13.7109375" style="22" customWidth="1"/>
    <col min="13" max="13" width="2.7109375" style="7" customWidth="1"/>
    <col min="14" max="14" width="14.421875" style="8" customWidth="1"/>
  </cols>
  <sheetData>
    <row r="1" spans="1:14" s="12" customFormat="1" ht="37.5" customHeight="1" thickBot="1">
      <c r="A1" s="2" t="s">
        <v>128</v>
      </c>
      <c r="B1" s="6" t="s">
        <v>134</v>
      </c>
      <c r="C1" s="6" t="s">
        <v>135</v>
      </c>
      <c r="D1" s="6" t="s">
        <v>136</v>
      </c>
      <c r="E1" s="11"/>
      <c r="F1" s="13" t="s">
        <v>137</v>
      </c>
      <c r="G1" s="13"/>
      <c r="H1" s="13"/>
      <c r="I1" s="13"/>
      <c r="J1" s="13"/>
      <c r="K1" s="11"/>
      <c r="L1" s="21" t="s">
        <v>142</v>
      </c>
      <c r="M1" s="11"/>
      <c r="N1" s="6" t="s">
        <v>138</v>
      </c>
    </row>
    <row r="2" spans="1:14" s="12" customFormat="1" ht="54.75" customHeight="1">
      <c r="A2" s="2"/>
      <c r="B2" s="6"/>
      <c r="C2" s="6"/>
      <c r="D2" s="6"/>
      <c r="E2" s="11"/>
      <c r="F2" s="24" t="s">
        <v>133</v>
      </c>
      <c r="G2" s="25"/>
      <c r="H2" s="24" t="s">
        <v>141</v>
      </c>
      <c r="I2" s="25"/>
      <c r="J2" s="24" t="s">
        <v>140</v>
      </c>
      <c r="K2" s="25"/>
      <c r="L2" s="26" t="s">
        <v>143</v>
      </c>
      <c r="M2" s="11"/>
      <c r="N2" s="6" t="s">
        <v>139</v>
      </c>
    </row>
    <row r="3" spans="2:14" s="3" customFormat="1" ht="12.75">
      <c r="B3" s="7"/>
      <c r="C3" s="7"/>
      <c r="D3" s="7"/>
      <c r="E3" s="7"/>
      <c r="F3" s="7"/>
      <c r="G3" s="7"/>
      <c r="H3" s="7"/>
      <c r="I3" s="7"/>
      <c r="J3" s="7"/>
      <c r="K3" s="11"/>
      <c r="L3" s="11"/>
      <c r="M3" s="7"/>
      <c r="N3" s="7"/>
    </row>
    <row r="4" spans="1:14" ht="12.75">
      <c r="A4" t="s">
        <v>49</v>
      </c>
      <c r="B4" s="8">
        <v>0.06</v>
      </c>
      <c r="C4" s="8">
        <v>0.1</v>
      </c>
      <c r="D4" s="8">
        <f>C4-B4</f>
        <v>0.04000000000000001</v>
      </c>
      <c r="N4" s="8">
        <f>D4</f>
        <v>0.04000000000000001</v>
      </c>
    </row>
    <row r="5" spans="1:14" s="14" customFormat="1" ht="12.75">
      <c r="A5" s="14" t="s">
        <v>0</v>
      </c>
      <c r="B5" s="17">
        <f>SUM(B4)</f>
        <v>0.06</v>
      </c>
      <c r="C5" s="17">
        <f>SUM(C4)</f>
        <v>0.1</v>
      </c>
      <c r="D5" s="17">
        <f>SUM(D4)</f>
        <v>0.04000000000000001</v>
      </c>
      <c r="E5" s="18"/>
      <c r="F5" s="17">
        <f>SUM(F4)</f>
        <v>0</v>
      </c>
      <c r="G5" s="18"/>
      <c r="H5" s="17">
        <f>SUM(H4)</f>
        <v>0</v>
      </c>
      <c r="I5" s="18"/>
      <c r="J5" s="17">
        <f>SUM(J4)</f>
        <v>0</v>
      </c>
      <c r="K5" s="18"/>
      <c r="L5" s="17">
        <f>SUM(L4)</f>
        <v>0</v>
      </c>
      <c r="M5" s="18"/>
      <c r="N5" s="17">
        <f>N4</f>
        <v>0.04000000000000001</v>
      </c>
    </row>
    <row r="7" spans="1:14" ht="12.75">
      <c r="A7" t="s">
        <v>50</v>
      </c>
      <c r="B7" s="15">
        <v>5929</v>
      </c>
      <c r="C7" s="15">
        <f>B7+SUM(F7:L7)</f>
        <v>6260.287</v>
      </c>
      <c r="D7" s="8">
        <f aca="true" t="shared" si="0" ref="D7:D12">C7-B7</f>
        <v>331.28700000000026</v>
      </c>
      <c r="F7" s="8">
        <v>43.75</v>
      </c>
      <c r="H7" s="8">
        <f>85.01+127.527</f>
        <v>212.537</v>
      </c>
      <c r="J7" s="8">
        <v>75</v>
      </c>
      <c r="N7" s="8">
        <f>D7</f>
        <v>331.28700000000026</v>
      </c>
    </row>
    <row r="8" spans="1:14" ht="12.75">
      <c r="A8" t="s">
        <v>51</v>
      </c>
      <c r="B8" s="16">
        <v>174.9</v>
      </c>
      <c r="C8" s="15">
        <f>B8+SUM(F8:L8)</f>
        <v>174.9</v>
      </c>
      <c r="D8" s="8">
        <f t="shared" si="0"/>
        <v>0</v>
      </c>
      <c r="N8" s="8">
        <f>D8</f>
        <v>0</v>
      </c>
    </row>
    <row r="9" spans="1:14" ht="12.75">
      <c r="A9" t="s">
        <v>52</v>
      </c>
      <c r="B9" s="16">
        <v>375.8</v>
      </c>
      <c r="C9" s="15">
        <f>B9+SUM(F9:L9)</f>
        <v>375.8</v>
      </c>
      <c r="D9" s="8">
        <f t="shared" si="0"/>
        <v>0</v>
      </c>
      <c r="N9" s="8">
        <f>D9</f>
        <v>0</v>
      </c>
    </row>
    <row r="10" spans="1:14" ht="12.75">
      <c r="A10" t="s">
        <v>53</v>
      </c>
      <c r="B10" s="16">
        <v>62.6</v>
      </c>
      <c r="C10" s="15">
        <f>B10+SUM(F10:L10)</f>
        <v>62.6</v>
      </c>
      <c r="D10" s="8">
        <f t="shared" si="0"/>
        <v>0</v>
      </c>
      <c r="N10" s="8">
        <f>D10</f>
        <v>0</v>
      </c>
    </row>
    <row r="11" spans="1:14" ht="12.75">
      <c r="A11" t="s">
        <v>54</v>
      </c>
      <c r="B11" s="16">
        <v>26.7</v>
      </c>
      <c r="C11" s="15">
        <f>B11+SUM(F11:L11)</f>
        <v>26.7</v>
      </c>
      <c r="D11" s="8">
        <f t="shared" si="0"/>
        <v>0</v>
      </c>
      <c r="N11" s="8">
        <f>D11</f>
        <v>0</v>
      </c>
    </row>
    <row r="12" spans="1:14" s="14" customFormat="1" ht="12.75">
      <c r="A12" s="14" t="s">
        <v>1</v>
      </c>
      <c r="B12" s="17">
        <f>SUM(B7:B11)</f>
        <v>6569</v>
      </c>
      <c r="C12" s="17">
        <f>SUM(C7:C11)</f>
        <v>6900.287</v>
      </c>
      <c r="D12" s="9">
        <f t="shared" si="0"/>
        <v>331.28700000000026</v>
      </c>
      <c r="E12" s="18"/>
      <c r="F12" s="17">
        <f>SUM(F7:F11)</f>
        <v>43.75</v>
      </c>
      <c r="G12" s="18"/>
      <c r="H12" s="17">
        <f>SUM(H7:H11)</f>
        <v>212.537</v>
      </c>
      <c r="I12" s="18"/>
      <c r="J12" s="17">
        <f>SUM(J7:J11)</f>
        <v>75</v>
      </c>
      <c r="K12" s="18"/>
      <c r="L12" s="17">
        <f>SUM(L7:L11)</f>
        <v>0</v>
      </c>
      <c r="M12" s="18"/>
      <c r="N12" s="17">
        <f>SUM(N7:N11)</f>
        <v>331.28700000000026</v>
      </c>
    </row>
    <row r="14" spans="1:14" ht="12.75">
      <c r="A14" t="s">
        <v>127</v>
      </c>
      <c r="B14" s="16">
        <v>407.1</v>
      </c>
      <c r="C14" s="15">
        <f>B14+SUM(F14:L14)</f>
        <v>460.09000000000003</v>
      </c>
      <c r="D14" s="8">
        <f aca="true" t="shared" si="1" ref="D14:D19">C14-B14</f>
        <v>52.99000000000001</v>
      </c>
      <c r="J14" s="8">
        <v>52.99</v>
      </c>
      <c r="N14" s="8">
        <f>D14</f>
        <v>52.99000000000001</v>
      </c>
    </row>
    <row r="15" spans="1:14" ht="12.75">
      <c r="A15" t="s">
        <v>55</v>
      </c>
      <c r="B15" s="16">
        <v>1546.3</v>
      </c>
      <c r="C15" s="15">
        <f>B15+SUM(F15:L15)</f>
        <v>1546.3</v>
      </c>
      <c r="D15" s="8">
        <f t="shared" si="1"/>
        <v>0</v>
      </c>
      <c r="N15" s="8">
        <f>D15</f>
        <v>0</v>
      </c>
    </row>
    <row r="16" spans="1:14" ht="12.75">
      <c r="A16" t="s">
        <v>126</v>
      </c>
      <c r="B16" s="16">
        <v>1747.4</v>
      </c>
      <c r="C16" s="15">
        <f>B16+SUM(F16:L16)</f>
        <v>1747.4</v>
      </c>
      <c r="D16" s="8">
        <f t="shared" si="1"/>
        <v>0</v>
      </c>
      <c r="N16" s="8">
        <f>D16</f>
        <v>0</v>
      </c>
    </row>
    <row r="17" spans="1:14" ht="12.75">
      <c r="A17" t="s">
        <v>129</v>
      </c>
      <c r="B17" s="16">
        <v>372</v>
      </c>
      <c r="C17" s="15">
        <f>B17+SUM(F17:L17)</f>
        <v>372</v>
      </c>
      <c r="D17" s="8">
        <f t="shared" si="1"/>
        <v>0</v>
      </c>
      <c r="N17" s="8">
        <f>D17</f>
        <v>0</v>
      </c>
    </row>
    <row r="18" spans="1:14" ht="12.75">
      <c r="A18" t="s">
        <v>130</v>
      </c>
      <c r="B18" s="16">
        <v>85.5</v>
      </c>
      <c r="C18" s="15">
        <f>B18+SUM(F18:L18)</f>
        <v>85.5</v>
      </c>
      <c r="D18" s="8">
        <f t="shared" si="1"/>
        <v>0</v>
      </c>
      <c r="N18" s="8">
        <f>D18</f>
        <v>0</v>
      </c>
    </row>
    <row r="19" spans="1:14" s="14" customFormat="1" ht="12.75">
      <c r="A19" s="14" t="s">
        <v>2</v>
      </c>
      <c r="B19" s="17">
        <f>SUM(B14:B18)</f>
        <v>4158.3</v>
      </c>
      <c r="C19" s="17">
        <f>SUM(C14:C18)</f>
        <v>4211.29</v>
      </c>
      <c r="D19" s="9">
        <f t="shared" si="1"/>
        <v>52.98999999999978</v>
      </c>
      <c r="E19" s="18"/>
      <c r="F19" s="17">
        <f>SUM(F14:F18)</f>
        <v>0</v>
      </c>
      <c r="G19" s="18"/>
      <c r="H19" s="17">
        <f>SUM(H14:H18)</f>
        <v>0</v>
      </c>
      <c r="I19" s="18"/>
      <c r="J19" s="17">
        <f>SUM(J14:J18)</f>
        <v>52.99</v>
      </c>
      <c r="K19" s="18"/>
      <c r="L19" s="17">
        <f>SUM(L14:L18)</f>
        <v>0</v>
      </c>
      <c r="M19" s="18"/>
      <c r="N19" s="17">
        <f>SUM(N14:N18)</f>
        <v>52.99000000000001</v>
      </c>
    </row>
    <row r="21" spans="1:14" ht="12.75">
      <c r="A21" t="s">
        <v>56</v>
      </c>
      <c r="B21" s="16">
        <v>9171.9</v>
      </c>
      <c r="C21" s="15">
        <f>B21+SUM(F21:L21)</f>
        <v>9198.9</v>
      </c>
      <c r="D21" s="8">
        <f>C21-B21</f>
        <v>27</v>
      </c>
      <c r="J21" s="8">
        <v>27</v>
      </c>
      <c r="N21" s="8">
        <f>D21</f>
        <v>27</v>
      </c>
    </row>
    <row r="22" spans="1:14" ht="12.75">
      <c r="A22" t="s">
        <v>57</v>
      </c>
      <c r="B22" s="16">
        <v>8683.4</v>
      </c>
      <c r="C22" s="15">
        <f>B22+SUM(F22:L22)</f>
        <v>8683.4</v>
      </c>
      <c r="D22" s="8">
        <f>C22-B22</f>
        <v>0</v>
      </c>
      <c r="N22" s="8">
        <f>D22</f>
        <v>0</v>
      </c>
    </row>
    <row r="23" spans="1:14" ht="12.75">
      <c r="A23" t="s">
        <v>58</v>
      </c>
      <c r="B23" s="16">
        <v>121.2</v>
      </c>
      <c r="C23" s="15">
        <f>B23+SUM(F23:L23)</f>
        <v>121.2</v>
      </c>
      <c r="D23" s="8">
        <f>C23-B23</f>
        <v>0</v>
      </c>
      <c r="N23" s="8">
        <f>D23</f>
        <v>0</v>
      </c>
    </row>
    <row r="24" spans="1:14" ht="12.75">
      <c r="A24" t="s">
        <v>59</v>
      </c>
      <c r="B24" s="16">
        <v>2283.4</v>
      </c>
      <c r="C24" s="15">
        <f>B24+SUM(F24:L24)</f>
        <v>2501.4</v>
      </c>
      <c r="D24" s="8">
        <f>C24-B24</f>
        <v>218</v>
      </c>
      <c r="J24" s="27">
        <v>80</v>
      </c>
      <c r="K24" s="28"/>
      <c r="L24" s="29">
        <v>138</v>
      </c>
      <c r="N24" s="8">
        <f>D24</f>
        <v>218</v>
      </c>
    </row>
    <row r="25" spans="1:14" s="14" customFormat="1" ht="12.75">
      <c r="A25" s="14" t="s">
        <v>3</v>
      </c>
      <c r="B25" s="17">
        <f>SUM(B21:B24)</f>
        <v>20259.9</v>
      </c>
      <c r="C25" s="17">
        <f>SUM(C21:C24)</f>
        <v>20504.9</v>
      </c>
      <c r="D25" s="17">
        <f>SUM(D21:D24)</f>
        <v>245</v>
      </c>
      <c r="E25" s="18"/>
      <c r="F25" s="17">
        <f>SUM(F21:F24)</f>
        <v>0</v>
      </c>
      <c r="G25" s="18"/>
      <c r="H25" s="17">
        <f>SUM(H21:H24)</f>
        <v>0</v>
      </c>
      <c r="I25" s="18"/>
      <c r="J25" s="17">
        <f>SUM(J21:J24)</f>
        <v>107</v>
      </c>
      <c r="K25" s="18"/>
      <c r="L25" s="17">
        <f>SUM(L21:L24)</f>
        <v>138</v>
      </c>
      <c r="M25" s="18"/>
      <c r="N25" s="17">
        <f>SUM(N21:N24)</f>
        <v>245</v>
      </c>
    </row>
    <row r="27" spans="1:14" ht="12.75">
      <c r="A27" t="s">
        <v>60</v>
      </c>
      <c r="B27" s="16">
        <v>1435.9</v>
      </c>
      <c r="C27" s="15">
        <f>B27+SUM(F27:L27)</f>
        <v>1435.9</v>
      </c>
      <c r="D27" s="8">
        <f>C27-B27</f>
        <v>0</v>
      </c>
      <c r="N27" s="8">
        <f>D27</f>
        <v>0</v>
      </c>
    </row>
    <row r="28" spans="1:14" s="14" customFormat="1" ht="12.75">
      <c r="A28" s="14" t="s">
        <v>4</v>
      </c>
      <c r="B28" s="17">
        <f>SUM(B27:B27)</f>
        <v>1435.9</v>
      </c>
      <c r="C28" s="17">
        <f>SUM(C27:C27)</f>
        <v>1435.9</v>
      </c>
      <c r="D28" s="17">
        <f>SUM(D27:D27)</f>
        <v>0</v>
      </c>
      <c r="E28" s="18"/>
      <c r="F28" s="17">
        <f>SUM(F27:F27)</f>
        <v>0</v>
      </c>
      <c r="G28" s="18"/>
      <c r="H28" s="17">
        <f>SUM(H27:H27)</f>
        <v>0</v>
      </c>
      <c r="I28" s="18"/>
      <c r="J28" s="17">
        <f>SUM(J27:J27)</f>
        <v>0</v>
      </c>
      <c r="K28" s="18"/>
      <c r="L28" s="17">
        <f>SUM(L27:L27)</f>
        <v>0</v>
      </c>
      <c r="M28" s="18"/>
      <c r="N28" s="17">
        <f>N27</f>
        <v>0</v>
      </c>
    </row>
    <row r="30" spans="1:14" ht="12.75">
      <c r="A30" t="s">
        <v>61</v>
      </c>
      <c r="B30" s="16">
        <v>337.5</v>
      </c>
      <c r="C30" s="15">
        <f>B30+SUM(F30:L30)</f>
        <v>337.5</v>
      </c>
      <c r="D30" s="8">
        <f>C30-B30</f>
        <v>0</v>
      </c>
      <c r="N30" s="8">
        <f>D30</f>
        <v>0</v>
      </c>
    </row>
    <row r="31" spans="1:14" ht="12.75">
      <c r="A31" t="s">
        <v>62</v>
      </c>
      <c r="B31" s="16">
        <v>621.3</v>
      </c>
      <c r="C31" s="15">
        <f>B31+SUM(F31:L31)</f>
        <v>621.3</v>
      </c>
      <c r="D31" s="8">
        <f>C31-B31</f>
        <v>0</v>
      </c>
      <c r="N31" s="8">
        <f>D31</f>
        <v>0</v>
      </c>
    </row>
    <row r="32" spans="1:14" ht="12.75">
      <c r="A32" t="s">
        <v>63</v>
      </c>
      <c r="B32" s="16">
        <v>78.1</v>
      </c>
      <c r="C32" s="15">
        <f>B32+SUM(F32:L32)</f>
        <v>78.1</v>
      </c>
      <c r="D32" s="8">
        <f>C32-B32</f>
        <v>0</v>
      </c>
      <c r="N32" s="8">
        <f>D32</f>
        <v>0</v>
      </c>
    </row>
    <row r="33" spans="1:14" s="1" customFormat="1" ht="12.75">
      <c r="A33" s="14" t="s">
        <v>5</v>
      </c>
      <c r="B33" s="17">
        <f>SUM(B30:B32)</f>
        <v>1036.8999999999999</v>
      </c>
      <c r="C33" s="17">
        <f>SUM(C30:C32)</f>
        <v>1036.8999999999999</v>
      </c>
      <c r="D33" s="17">
        <f>SUM(D30:D32)</f>
        <v>0</v>
      </c>
      <c r="E33" s="10"/>
      <c r="F33" s="17">
        <f>SUM(F30:F32)</f>
        <v>0</v>
      </c>
      <c r="G33" s="10"/>
      <c r="H33" s="17">
        <f>SUM(H30:H32)</f>
        <v>0</v>
      </c>
      <c r="I33" s="10"/>
      <c r="J33" s="17">
        <f>SUM(J30:J32)</f>
        <v>0</v>
      </c>
      <c r="K33" s="10"/>
      <c r="L33" s="17">
        <f>SUM(L30:L32)</f>
        <v>0</v>
      </c>
      <c r="M33" s="10"/>
      <c r="N33" s="17">
        <f>SUM(N30:N32)</f>
        <v>0</v>
      </c>
    </row>
    <row r="35" spans="1:14" ht="12.75">
      <c r="A35" t="s">
        <v>64</v>
      </c>
      <c r="B35" s="16">
        <v>858.5</v>
      </c>
      <c r="C35" s="15">
        <f>B35+SUM(F35:L35)</f>
        <v>858.5</v>
      </c>
      <c r="D35" s="8">
        <f>C35-B35</f>
        <v>0</v>
      </c>
      <c r="N35" s="8">
        <f>D35</f>
        <v>0</v>
      </c>
    </row>
    <row r="36" spans="1:14" ht="12.75">
      <c r="A36" t="s">
        <v>65</v>
      </c>
      <c r="B36" s="16">
        <v>438.2</v>
      </c>
      <c r="C36" s="15">
        <f>B36+SUM(F36:L36)</f>
        <v>438.2</v>
      </c>
      <c r="D36" s="8">
        <f>C36-B36</f>
        <v>0</v>
      </c>
      <c r="N36" s="8">
        <f>D36</f>
        <v>0</v>
      </c>
    </row>
    <row r="37" spans="1:14" s="14" customFormat="1" ht="12.75">
      <c r="A37" s="14" t="s">
        <v>6</v>
      </c>
      <c r="B37" s="17">
        <f>SUM(B35:B36)</f>
        <v>1296.7</v>
      </c>
      <c r="C37" s="17">
        <f>SUM(C35:C36)</f>
        <v>1296.7</v>
      </c>
      <c r="D37" s="17">
        <f>SUM(D35:D36)</f>
        <v>0</v>
      </c>
      <c r="E37" s="18"/>
      <c r="F37" s="17">
        <f>SUM(F35:F36)</f>
        <v>0</v>
      </c>
      <c r="G37" s="18"/>
      <c r="H37" s="17">
        <f>SUM(H35:H36)</f>
        <v>0</v>
      </c>
      <c r="I37" s="18"/>
      <c r="J37" s="17">
        <f>SUM(J35:J36)</f>
        <v>0</v>
      </c>
      <c r="K37" s="18"/>
      <c r="L37" s="17">
        <f>SUM(L35:L36)</f>
        <v>0</v>
      </c>
      <c r="M37" s="18"/>
      <c r="N37" s="17">
        <f>SUM(N35:N36)</f>
        <v>0</v>
      </c>
    </row>
    <row r="39" spans="1:14" ht="12.75">
      <c r="A39" t="s">
        <v>66</v>
      </c>
      <c r="B39" s="16">
        <v>1379.3</v>
      </c>
      <c r="C39" s="15">
        <f aca="true" t="shared" si="2" ref="C39:C45">B39+SUM(F39:L39)</f>
        <v>1379.3</v>
      </c>
      <c r="D39" s="8">
        <f aca="true" t="shared" si="3" ref="D39:D45">C39-B39</f>
        <v>0</v>
      </c>
      <c r="N39" s="8">
        <f aca="true" t="shared" si="4" ref="N39:N45">D39</f>
        <v>0</v>
      </c>
    </row>
    <row r="40" spans="1:14" ht="12.75">
      <c r="A40" t="s">
        <v>67</v>
      </c>
      <c r="B40" s="16">
        <v>92.9</v>
      </c>
      <c r="C40" s="15">
        <f t="shared" si="2"/>
        <v>92.9</v>
      </c>
      <c r="D40" s="8">
        <f t="shared" si="3"/>
        <v>0</v>
      </c>
      <c r="N40" s="8">
        <f t="shared" si="4"/>
        <v>0</v>
      </c>
    </row>
    <row r="41" spans="1:14" ht="12.75">
      <c r="A41" t="s">
        <v>68</v>
      </c>
      <c r="B41" s="16">
        <v>77.4</v>
      </c>
      <c r="C41" s="15">
        <f t="shared" si="2"/>
        <v>77.4</v>
      </c>
      <c r="D41" s="8">
        <f t="shared" si="3"/>
        <v>0</v>
      </c>
      <c r="N41" s="8">
        <f t="shared" si="4"/>
        <v>0</v>
      </c>
    </row>
    <row r="42" spans="1:14" ht="12.75">
      <c r="A42" t="s">
        <v>69</v>
      </c>
      <c r="B42" s="16">
        <v>326.3</v>
      </c>
      <c r="C42" s="15">
        <f t="shared" si="2"/>
        <v>326.3</v>
      </c>
      <c r="D42" s="8">
        <f t="shared" si="3"/>
        <v>0</v>
      </c>
      <c r="N42" s="8">
        <f t="shared" si="4"/>
        <v>0</v>
      </c>
    </row>
    <row r="43" spans="1:14" ht="12.75">
      <c r="A43" t="s">
        <v>70</v>
      </c>
      <c r="B43" s="16">
        <v>1357.3</v>
      </c>
      <c r="C43" s="15">
        <f t="shared" si="2"/>
        <v>1357.3</v>
      </c>
      <c r="D43" s="8">
        <f t="shared" si="3"/>
        <v>0</v>
      </c>
      <c r="N43" s="8">
        <f t="shared" si="4"/>
        <v>0</v>
      </c>
    </row>
    <row r="44" spans="1:14" ht="12.75">
      <c r="A44" t="s">
        <v>71</v>
      </c>
      <c r="B44" s="16">
        <f>1388.5-47</f>
        <v>1341.5</v>
      </c>
      <c r="C44" s="15">
        <f t="shared" si="2"/>
        <v>1341.5</v>
      </c>
      <c r="D44" s="8">
        <f t="shared" si="3"/>
        <v>0</v>
      </c>
      <c r="N44" s="8">
        <f t="shared" si="4"/>
        <v>0</v>
      </c>
    </row>
    <row r="45" spans="1:14" ht="12.75">
      <c r="A45" t="s">
        <v>72</v>
      </c>
      <c r="B45" s="16">
        <v>588.8</v>
      </c>
      <c r="C45" s="15">
        <f t="shared" si="2"/>
        <v>588.8</v>
      </c>
      <c r="D45" s="8">
        <f t="shared" si="3"/>
        <v>0</v>
      </c>
      <c r="N45" s="8">
        <f t="shared" si="4"/>
        <v>0</v>
      </c>
    </row>
    <row r="46" spans="1:14" s="14" customFormat="1" ht="12.75">
      <c r="A46" s="14" t="s">
        <v>7</v>
      </c>
      <c r="B46" s="23">
        <f>SUM(B39:B45)</f>
        <v>5163.5</v>
      </c>
      <c r="C46" s="23">
        <f>SUM(C39:C45)</f>
        <v>5163.5</v>
      </c>
      <c r="D46" s="17">
        <f>SUM(D39:D45)</f>
        <v>0</v>
      </c>
      <c r="E46" s="18"/>
      <c r="F46" s="23">
        <f>SUM(F39:F45)</f>
        <v>0</v>
      </c>
      <c r="G46" s="18"/>
      <c r="H46" s="23">
        <f>SUM(H39:H45)</f>
        <v>0</v>
      </c>
      <c r="I46" s="18"/>
      <c r="J46" s="23">
        <f>SUM(J39:J45)</f>
        <v>0</v>
      </c>
      <c r="K46" s="18"/>
      <c r="L46" s="23">
        <f>SUM(L39:L45)</f>
        <v>0</v>
      </c>
      <c r="M46" s="18"/>
      <c r="N46" s="17">
        <f>SUM(N39:N45)</f>
        <v>0</v>
      </c>
    </row>
    <row r="48" spans="1:14" ht="12.75">
      <c r="A48" t="s">
        <v>73</v>
      </c>
      <c r="B48" s="16">
        <v>1083</v>
      </c>
      <c r="C48" s="15">
        <f>B48+SUM(F48:L48)</f>
        <v>1083</v>
      </c>
      <c r="D48" s="8">
        <f>C48-B48</f>
        <v>0</v>
      </c>
      <c r="N48" s="8">
        <f>D48</f>
        <v>0</v>
      </c>
    </row>
    <row r="49" spans="1:14" ht="12.75">
      <c r="A49" t="s">
        <v>74</v>
      </c>
      <c r="B49" s="16">
        <v>1581.6</v>
      </c>
      <c r="C49" s="15">
        <f>B49+SUM(F49:L49)</f>
        <v>1581.6</v>
      </c>
      <c r="D49" s="8">
        <f>C49-B49</f>
        <v>0</v>
      </c>
      <c r="N49" s="8">
        <f>D49</f>
        <v>0</v>
      </c>
    </row>
    <row r="50" spans="1:14" s="14" customFormat="1" ht="12.75">
      <c r="A50" s="14" t="s">
        <v>8</v>
      </c>
      <c r="B50" s="17">
        <f>SUM(B48:B49)</f>
        <v>2664.6</v>
      </c>
      <c r="C50" s="17">
        <f>SUM(C48:C49)</f>
        <v>2664.6</v>
      </c>
      <c r="D50" s="17">
        <f>SUM(D48:D49)</f>
        <v>0</v>
      </c>
      <c r="E50" s="18"/>
      <c r="F50" s="17">
        <f>SUM(F48:F49)</f>
        <v>0</v>
      </c>
      <c r="G50" s="18"/>
      <c r="H50" s="17">
        <f>SUM(H48:H49)</f>
        <v>0</v>
      </c>
      <c r="I50" s="18"/>
      <c r="J50" s="17">
        <f>SUM(J48:J49)</f>
        <v>0</v>
      </c>
      <c r="K50" s="18"/>
      <c r="L50" s="17">
        <f>SUM(L48:L49)</f>
        <v>0</v>
      </c>
      <c r="M50" s="18"/>
      <c r="N50" s="17">
        <f>SUM(N48:N49)</f>
        <v>0</v>
      </c>
    </row>
    <row r="52" spans="1:14" ht="12.75">
      <c r="A52" t="s">
        <v>75</v>
      </c>
      <c r="B52" s="16">
        <v>140</v>
      </c>
      <c r="C52" s="15">
        <f>B52+SUM(F52:L52)</f>
        <v>140</v>
      </c>
      <c r="D52" s="8">
        <f>C52-B52</f>
        <v>0</v>
      </c>
      <c r="N52" s="8">
        <f>D52</f>
        <v>0</v>
      </c>
    </row>
    <row r="53" spans="1:14" s="14" customFormat="1" ht="12.75">
      <c r="A53" s="14" t="s">
        <v>9</v>
      </c>
      <c r="B53" s="17">
        <f>SUM(B52)</f>
        <v>140</v>
      </c>
      <c r="C53" s="17">
        <f>SUM(C52)</f>
        <v>140</v>
      </c>
      <c r="D53" s="17">
        <f>SUM(D52)</f>
        <v>0</v>
      </c>
      <c r="E53" s="18"/>
      <c r="F53" s="17">
        <f>SUM(F52)</f>
        <v>0</v>
      </c>
      <c r="G53" s="18"/>
      <c r="H53" s="17">
        <f>SUM(H52)</f>
        <v>0</v>
      </c>
      <c r="I53" s="18"/>
      <c r="J53" s="17">
        <f>SUM(J52)</f>
        <v>0</v>
      </c>
      <c r="K53" s="18"/>
      <c r="L53" s="17">
        <f>SUM(L52)</f>
        <v>0</v>
      </c>
      <c r="M53" s="18"/>
      <c r="N53" s="17">
        <f>SUM(N52)</f>
        <v>0</v>
      </c>
    </row>
    <row r="55" spans="1:14" ht="12.75">
      <c r="A55" t="s">
        <v>76</v>
      </c>
      <c r="B55" s="16">
        <v>384.2</v>
      </c>
      <c r="C55" s="15">
        <f>B55+SUM(F55:L55)</f>
        <v>384.2</v>
      </c>
      <c r="D55" s="8">
        <f>C55-B55</f>
        <v>0</v>
      </c>
      <c r="N55" s="8">
        <f>D55</f>
        <v>0</v>
      </c>
    </row>
    <row r="56" spans="1:14" s="20" customFormat="1" ht="12.75">
      <c r="A56" s="14" t="s">
        <v>10</v>
      </c>
      <c r="B56" s="17">
        <f>SUM(B55)</f>
        <v>384.2</v>
      </c>
      <c r="C56" s="17">
        <f>SUM(C55)</f>
        <v>384.2</v>
      </c>
      <c r="D56" s="17">
        <f>SUM(D55)</f>
        <v>0</v>
      </c>
      <c r="E56" s="19"/>
      <c r="F56" s="17">
        <f>SUM(F55)</f>
        <v>0</v>
      </c>
      <c r="G56" s="19"/>
      <c r="H56" s="17">
        <f>SUM(H55)</f>
        <v>0</v>
      </c>
      <c r="I56" s="19"/>
      <c r="J56" s="17">
        <f>SUM(J55)</f>
        <v>0</v>
      </c>
      <c r="K56" s="19"/>
      <c r="L56" s="17">
        <f>SUM(L55)</f>
        <v>0</v>
      </c>
      <c r="M56" s="19"/>
      <c r="N56" s="17">
        <f>SUM(N55)</f>
        <v>0</v>
      </c>
    </row>
    <row r="58" spans="1:14" ht="12.75">
      <c r="A58" t="s">
        <v>77</v>
      </c>
      <c r="B58" s="16">
        <v>1169.1</v>
      </c>
      <c r="C58" s="15">
        <f>B58+SUM(F58:L58)</f>
        <v>1169.1</v>
      </c>
      <c r="D58" s="8">
        <f>C58-B58</f>
        <v>0</v>
      </c>
      <c r="N58" s="8">
        <f>D58</f>
        <v>0</v>
      </c>
    </row>
    <row r="59" spans="1:14" s="20" customFormat="1" ht="12.75">
      <c r="A59" s="14" t="s">
        <v>11</v>
      </c>
      <c r="B59" s="17">
        <f>SUM(B58)</f>
        <v>1169.1</v>
      </c>
      <c r="C59" s="17">
        <f>SUM(C58)</f>
        <v>1169.1</v>
      </c>
      <c r="D59" s="17">
        <f>SUM(D58)</f>
        <v>0</v>
      </c>
      <c r="E59" s="19"/>
      <c r="F59" s="17">
        <f>SUM(F58)</f>
        <v>0</v>
      </c>
      <c r="G59" s="19"/>
      <c r="H59" s="17">
        <f>SUM(H58)</f>
        <v>0</v>
      </c>
      <c r="I59" s="19"/>
      <c r="J59" s="17">
        <f>SUM(J58)</f>
        <v>0</v>
      </c>
      <c r="K59" s="19"/>
      <c r="L59" s="17">
        <f>SUM(L58)</f>
        <v>0</v>
      </c>
      <c r="M59" s="19"/>
      <c r="N59" s="17">
        <f>SUM(N58)</f>
        <v>0</v>
      </c>
    </row>
    <row r="61" spans="1:14" ht="12.75">
      <c r="A61" t="s">
        <v>78</v>
      </c>
      <c r="B61" s="16">
        <v>454.1</v>
      </c>
      <c r="C61" s="15">
        <f>B61+SUM(F61:L61)</f>
        <v>454.1</v>
      </c>
      <c r="D61" s="8">
        <f>C61-B61</f>
        <v>0</v>
      </c>
      <c r="N61" s="8">
        <f>D61</f>
        <v>0</v>
      </c>
    </row>
    <row r="62" spans="1:14" s="20" customFormat="1" ht="12.75">
      <c r="A62" s="14" t="s">
        <v>12</v>
      </c>
      <c r="B62" s="17">
        <f>SUM(B61)</f>
        <v>454.1</v>
      </c>
      <c r="C62" s="17">
        <f>SUM(C61)</f>
        <v>454.1</v>
      </c>
      <c r="D62" s="17">
        <f>SUM(D61)</f>
        <v>0</v>
      </c>
      <c r="E62" s="19"/>
      <c r="F62" s="17">
        <f>SUM(F61)</f>
        <v>0</v>
      </c>
      <c r="G62" s="19"/>
      <c r="H62" s="17">
        <f>SUM(H61)</f>
        <v>0</v>
      </c>
      <c r="I62" s="19"/>
      <c r="J62" s="17">
        <f>SUM(J61)</f>
        <v>0</v>
      </c>
      <c r="K62" s="19"/>
      <c r="L62" s="17">
        <f>SUM(L61)</f>
        <v>0</v>
      </c>
      <c r="M62" s="19"/>
      <c r="N62" s="17">
        <f>SUM(N61)</f>
        <v>0</v>
      </c>
    </row>
    <row r="64" spans="1:14" ht="12.75">
      <c r="A64" t="s">
        <v>79</v>
      </c>
      <c r="B64" s="16">
        <v>99.3</v>
      </c>
      <c r="C64" s="15">
        <f>B64+SUM(F64:L64)</f>
        <v>99.3</v>
      </c>
      <c r="D64" s="8">
        <f>C64-B64</f>
        <v>0</v>
      </c>
      <c r="N64" s="8">
        <f>D64</f>
        <v>0</v>
      </c>
    </row>
    <row r="65" spans="1:14" s="20" customFormat="1" ht="12.75">
      <c r="A65" s="14" t="s">
        <v>13</v>
      </c>
      <c r="B65" s="17">
        <f>SUM(B64)</f>
        <v>99.3</v>
      </c>
      <c r="C65" s="17">
        <f>SUM(C64)</f>
        <v>99.3</v>
      </c>
      <c r="D65" s="17">
        <f>SUM(D64)</f>
        <v>0</v>
      </c>
      <c r="E65" s="19"/>
      <c r="F65" s="17">
        <f>SUM(F64)</f>
        <v>0</v>
      </c>
      <c r="G65" s="19"/>
      <c r="H65" s="17">
        <f>SUM(H64)</f>
        <v>0</v>
      </c>
      <c r="I65" s="19"/>
      <c r="J65" s="17">
        <f>SUM(J64)</f>
        <v>0</v>
      </c>
      <c r="K65" s="19"/>
      <c r="L65" s="17">
        <f>SUM(L64)</f>
        <v>0</v>
      </c>
      <c r="M65" s="19"/>
      <c r="N65" s="17">
        <f>SUM(N64)</f>
        <v>0</v>
      </c>
    </row>
    <row r="67" spans="1:14" ht="12.75">
      <c r="A67" t="s">
        <v>80</v>
      </c>
      <c r="B67" s="16">
        <v>292.1</v>
      </c>
      <c r="C67" s="15">
        <f>B67+SUM(F67:L67)</f>
        <v>292.1</v>
      </c>
      <c r="D67" s="8">
        <f>C67-B67</f>
        <v>0</v>
      </c>
      <c r="N67" s="8">
        <f>D67</f>
        <v>0</v>
      </c>
    </row>
    <row r="68" spans="1:14" s="20" customFormat="1" ht="12.75">
      <c r="A68" s="14" t="s">
        <v>14</v>
      </c>
      <c r="B68" s="17">
        <f>SUM(B67)</f>
        <v>292.1</v>
      </c>
      <c r="C68" s="17">
        <f>SUM(C67)</f>
        <v>292.1</v>
      </c>
      <c r="D68" s="17">
        <f>SUM(D67)</f>
        <v>0</v>
      </c>
      <c r="E68" s="19"/>
      <c r="F68" s="17">
        <f>SUM(F67)</f>
        <v>0</v>
      </c>
      <c r="G68" s="19"/>
      <c r="H68" s="17">
        <f>SUM(H67)</f>
        <v>0</v>
      </c>
      <c r="I68" s="19"/>
      <c r="J68" s="17">
        <f>SUM(J67)</f>
        <v>0</v>
      </c>
      <c r="K68" s="19"/>
      <c r="L68" s="17">
        <f>SUM(L67)</f>
        <v>0</v>
      </c>
      <c r="M68" s="19"/>
      <c r="N68" s="17">
        <f>SUM(N67)</f>
        <v>0</v>
      </c>
    </row>
    <row r="70" spans="1:14" ht="12.75">
      <c r="A70" t="s">
        <v>81</v>
      </c>
      <c r="B70" s="16">
        <v>847.2</v>
      </c>
      <c r="C70" s="15">
        <f>B70+SUM(F70:L70)</f>
        <v>847.2</v>
      </c>
      <c r="D70" s="8">
        <f>C70-B70</f>
        <v>0</v>
      </c>
      <c r="N70" s="8">
        <f>D70</f>
        <v>0</v>
      </c>
    </row>
    <row r="71" spans="1:14" s="20" customFormat="1" ht="12.75">
      <c r="A71" s="14" t="s">
        <v>15</v>
      </c>
      <c r="B71" s="17">
        <f>SUM(B70)</f>
        <v>847.2</v>
      </c>
      <c r="C71" s="17">
        <f>SUM(C70)</f>
        <v>847.2</v>
      </c>
      <c r="D71" s="17">
        <f>SUM(D70)</f>
        <v>0</v>
      </c>
      <c r="E71" s="19"/>
      <c r="F71" s="17">
        <f>SUM(F70)</f>
        <v>0</v>
      </c>
      <c r="G71" s="19"/>
      <c r="H71" s="17">
        <f>SUM(H70)</f>
        <v>0</v>
      </c>
      <c r="I71" s="19"/>
      <c r="J71" s="17">
        <f>SUM(J70)</f>
        <v>0</v>
      </c>
      <c r="K71" s="19"/>
      <c r="L71" s="17">
        <f>SUM(L70)</f>
        <v>0</v>
      </c>
      <c r="M71" s="19"/>
      <c r="N71" s="17">
        <f>SUM(N70)</f>
        <v>0</v>
      </c>
    </row>
    <row r="73" spans="1:14" ht="12.75">
      <c r="A73" t="s">
        <v>82</v>
      </c>
      <c r="B73" s="16">
        <v>569.3</v>
      </c>
      <c r="C73" s="15">
        <f>B73+SUM(F73:L73)</f>
        <v>569.3</v>
      </c>
      <c r="D73" s="8">
        <f>C73-B73</f>
        <v>0</v>
      </c>
      <c r="N73" s="8">
        <f>D73</f>
        <v>0</v>
      </c>
    </row>
    <row r="74" spans="1:14" ht="12.75">
      <c r="A74" t="s">
        <v>83</v>
      </c>
      <c r="B74" s="16">
        <v>42.8</v>
      </c>
      <c r="C74" s="15">
        <f>B74+SUM(F74:L74)</f>
        <v>42.8</v>
      </c>
      <c r="D74" s="8">
        <f>C74-B74</f>
        <v>0</v>
      </c>
      <c r="N74" s="8">
        <f>D74</f>
        <v>0</v>
      </c>
    </row>
    <row r="75" spans="1:14" s="14" customFormat="1" ht="12.75">
      <c r="A75" s="14" t="s">
        <v>16</v>
      </c>
      <c r="B75" s="17">
        <f>SUM(B73:B74)</f>
        <v>612.0999999999999</v>
      </c>
      <c r="C75" s="17">
        <f>SUM(C73:C74)</f>
        <v>612.0999999999999</v>
      </c>
      <c r="D75" s="17">
        <f>SUM(D73:D74)</f>
        <v>0</v>
      </c>
      <c r="E75" s="18"/>
      <c r="F75" s="17">
        <f>SUM(F73:F74)</f>
        <v>0</v>
      </c>
      <c r="G75" s="18"/>
      <c r="H75" s="17">
        <f>SUM(H73:H74)</f>
        <v>0</v>
      </c>
      <c r="I75" s="18"/>
      <c r="J75" s="17">
        <f>SUM(J73:J74)</f>
        <v>0</v>
      </c>
      <c r="K75" s="18"/>
      <c r="L75" s="17">
        <f>SUM(L73:L74)</f>
        <v>0</v>
      </c>
      <c r="M75" s="18"/>
      <c r="N75" s="17">
        <f>SUM(N73:N74)</f>
        <v>0</v>
      </c>
    </row>
    <row r="77" spans="1:14" ht="12.75">
      <c r="A77" t="s">
        <v>84</v>
      </c>
      <c r="B77" s="16">
        <v>23.5</v>
      </c>
      <c r="C77" s="15">
        <f>B77+SUM(F77:L77)</f>
        <v>23.5</v>
      </c>
      <c r="D77" s="8">
        <f>C77-B77</f>
        <v>0</v>
      </c>
      <c r="N77" s="8">
        <f>D77</f>
        <v>0</v>
      </c>
    </row>
    <row r="78" spans="1:14" s="20" customFormat="1" ht="12.75">
      <c r="A78" s="14" t="s">
        <v>17</v>
      </c>
      <c r="B78" s="17">
        <f>SUM(B77)</f>
        <v>23.5</v>
      </c>
      <c r="C78" s="17">
        <f>SUM(C77)</f>
        <v>23.5</v>
      </c>
      <c r="D78" s="17">
        <f>SUM(D77)</f>
        <v>0</v>
      </c>
      <c r="E78" s="19"/>
      <c r="F78" s="17">
        <f>SUM(F77)</f>
        <v>0</v>
      </c>
      <c r="G78" s="19"/>
      <c r="H78" s="17">
        <f>SUM(H77)</f>
        <v>0</v>
      </c>
      <c r="I78" s="19"/>
      <c r="J78" s="17">
        <f>SUM(J77)</f>
        <v>0</v>
      </c>
      <c r="K78" s="19"/>
      <c r="L78" s="17">
        <f>SUM(L77)</f>
        <v>0</v>
      </c>
      <c r="M78" s="19"/>
      <c r="N78" s="17">
        <f>SUM(N77)</f>
        <v>0</v>
      </c>
    </row>
    <row r="80" spans="1:14" ht="12.75">
      <c r="A80" t="s">
        <v>85</v>
      </c>
      <c r="B80" s="16">
        <v>326.7</v>
      </c>
      <c r="C80" s="15">
        <f>B80+SUM(F80:L80)</f>
        <v>326.7</v>
      </c>
      <c r="D80" s="8">
        <f>C80-B80</f>
        <v>0</v>
      </c>
      <c r="N80" s="8">
        <f>D80</f>
        <v>0</v>
      </c>
    </row>
    <row r="81" spans="1:14" ht="12.75">
      <c r="A81" t="s">
        <v>86</v>
      </c>
      <c r="B81" s="16">
        <v>1328.7</v>
      </c>
      <c r="C81" s="15">
        <f>B81+SUM(F81:L81)</f>
        <v>1328.7</v>
      </c>
      <c r="D81" s="8">
        <f>C81-B81</f>
        <v>0</v>
      </c>
      <c r="N81" s="8">
        <f>D81</f>
        <v>0</v>
      </c>
    </row>
    <row r="82" spans="1:14" ht="12.75">
      <c r="A82" t="s">
        <v>87</v>
      </c>
      <c r="B82" s="16">
        <v>487.9</v>
      </c>
      <c r="C82" s="15">
        <f>B82+SUM(F82:L82)</f>
        <v>487.9</v>
      </c>
      <c r="D82" s="8">
        <f>C82-B82</f>
        <v>0</v>
      </c>
      <c r="N82" s="8">
        <f>D82</f>
        <v>0</v>
      </c>
    </row>
    <row r="83" spans="1:14" s="20" customFormat="1" ht="12.75">
      <c r="A83" s="14" t="s">
        <v>18</v>
      </c>
      <c r="B83" s="17">
        <f>SUM(B80:B82)</f>
        <v>2143.3</v>
      </c>
      <c r="C83" s="17">
        <f>SUM(C80:C82)</f>
        <v>2143.3</v>
      </c>
      <c r="D83" s="17">
        <f>SUM(D80:D82)</f>
        <v>0</v>
      </c>
      <c r="E83" s="19"/>
      <c r="F83" s="17">
        <f>SUM(F80:F82)</f>
        <v>0</v>
      </c>
      <c r="G83" s="19"/>
      <c r="H83" s="17">
        <f>SUM(H80:H82)</f>
        <v>0</v>
      </c>
      <c r="I83" s="19"/>
      <c r="J83" s="17">
        <f>SUM(J80:J82)</f>
        <v>0</v>
      </c>
      <c r="K83" s="19"/>
      <c r="L83" s="17">
        <f>SUM(L80:L82)</f>
        <v>0</v>
      </c>
      <c r="M83" s="19"/>
      <c r="N83" s="17">
        <f>SUM(N80:N82)</f>
        <v>0</v>
      </c>
    </row>
    <row r="85" spans="1:14" ht="12.75">
      <c r="A85" t="s">
        <v>88</v>
      </c>
      <c r="B85" s="16">
        <v>578.6</v>
      </c>
      <c r="C85" s="15">
        <f aca="true" t="shared" si="5" ref="C85:C90">B85+SUM(F85:L85)</f>
        <v>578.6</v>
      </c>
      <c r="D85" s="8">
        <f aca="true" t="shared" si="6" ref="D85:D90">C85-B85</f>
        <v>0</v>
      </c>
      <c r="N85" s="8">
        <f aca="true" t="shared" si="7" ref="N85:N90">D85</f>
        <v>0</v>
      </c>
    </row>
    <row r="86" spans="1:14" ht="12.75">
      <c r="A86" t="s">
        <v>89</v>
      </c>
      <c r="B86" s="16">
        <v>98</v>
      </c>
      <c r="C86" s="15">
        <f t="shared" si="5"/>
        <v>98</v>
      </c>
      <c r="D86" s="8">
        <f t="shared" si="6"/>
        <v>0</v>
      </c>
      <c r="N86" s="8">
        <f t="shared" si="7"/>
        <v>0</v>
      </c>
    </row>
    <row r="87" spans="1:14" ht="12.75">
      <c r="A87" t="s">
        <v>90</v>
      </c>
      <c r="B87" s="16">
        <v>38.4</v>
      </c>
      <c r="C87" s="15">
        <f t="shared" si="5"/>
        <v>38.4</v>
      </c>
      <c r="D87" s="8">
        <f t="shared" si="6"/>
        <v>0</v>
      </c>
      <c r="N87" s="8">
        <f t="shared" si="7"/>
        <v>0</v>
      </c>
    </row>
    <row r="88" spans="1:14" ht="12.75">
      <c r="A88" t="s">
        <v>91</v>
      </c>
      <c r="B88" s="16">
        <v>433.2</v>
      </c>
      <c r="C88" s="15">
        <f t="shared" si="5"/>
        <v>433.2</v>
      </c>
      <c r="D88" s="8">
        <f t="shared" si="6"/>
        <v>0</v>
      </c>
      <c r="N88" s="8">
        <f t="shared" si="7"/>
        <v>0</v>
      </c>
    </row>
    <row r="89" spans="1:14" ht="12.75">
      <c r="A89" t="s">
        <v>131</v>
      </c>
      <c r="B89" s="16">
        <v>283.4</v>
      </c>
      <c r="C89" s="15">
        <f t="shared" si="5"/>
        <v>283.4</v>
      </c>
      <c r="D89" s="8">
        <f t="shared" si="6"/>
        <v>0</v>
      </c>
      <c r="N89" s="8">
        <f t="shared" si="7"/>
        <v>0</v>
      </c>
    </row>
    <row r="90" spans="1:14" ht="12.75">
      <c r="A90" t="s">
        <v>132</v>
      </c>
      <c r="B90" s="16">
        <v>167</v>
      </c>
      <c r="C90" s="15">
        <f t="shared" si="5"/>
        <v>167</v>
      </c>
      <c r="D90" s="8">
        <f t="shared" si="6"/>
        <v>0</v>
      </c>
      <c r="N90" s="8">
        <f t="shared" si="7"/>
        <v>0</v>
      </c>
    </row>
    <row r="91" spans="1:14" s="14" customFormat="1" ht="12.75">
      <c r="A91" s="14" t="s">
        <v>19</v>
      </c>
      <c r="B91" s="17">
        <f>SUM(B85:B90)</f>
        <v>1598.6</v>
      </c>
      <c r="C91" s="17">
        <f>SUM(C85:C90)</f>
        <v>1598.6</v>
      </c>
      <c r="D91" s="17">
        <f>SUM(D85:D90)</f>
        <v>0</v>
      </c>
      <c r="E91" s="18"/>
      <c r="F91" s="17">
        <f>SUM(F85:F90)</f>
        <v>0</v>
      </c>
      <c r="G91" s="18"/>
      <c r="H91" s="17">
        <f>SUM(H85:H90)</f>
        <v>0</v>
      </c>
      <c r="I91" s="18"/>
      <c r="J91" s="17">
        <f>SUM(J85:J90)</f>
        <v>0</v>
      </c>
      <c r="K91" s="18"/>
      <c r="L91" s="17">
        <f>SUM(L85:L90)</f>
        <v>0</v>
      </c>
      <c r="M91" s="18"/>
      <c r="N91" s="17">
        <f>SUM(N85:N90)</f>
        <v>0</v>
      </c>
    </row>
    <row r="93" spans="1:14" ht="12.75">
      <c r="A93" t="s">
        <v>92</v>
      </c>
      <c r="B93" s="16">
        <v>591.4</v>
      </c>
      <c r="C93" s="15">
        <f>B93+SUM(F93:L93)</f>
        <v>591.4</v>
      </c>
      <c r="D93" s="8">
        <f>C93-B93</f>
        <v>0</v>
      </c>
      <c r="N93" s="8">
        <f>D93</f>
        <v>0</v>
      </c>
    </row>
    <row r="94" spans="1:14" ht="12.75">
      <c r="A94" t="s">
        <v>93</v>
      </c>
      <c r="B94" s="16">
        <v>91.4</v>
      </c>
      <c r="C94" s="15">
        <f>B94+SUM(F94:L94)</f>
        <v>91.4</v>
      </c>
      <c r="D94" s="8">
        <f>C94-B94</f>
        <v>0</v>
      </c>
      <c r="N94" s="8">
        <f>D94</f>
        <v>0</v>
      </c>
    </row>
    <row r="95" spans="1:14" ht="12.75">
      <c r="A95" t="s">
        <v>94</v>
      </c>
      <c r="B95" s="16">
        <v>192</v>
      </c>
      <c r="C95" s="15">
        <f>B95+SUM(F95:L95)</f>
        <v>192</v>
      </c>
      <c r="D95" s="8">
        <f>C95-B95</f>
        <v>0</v>
      </c>
      <c r="N95" s="8">
        <f>D95</f>
        <v>0</v>
      </c>
    </row>
    <row r="96" spans="1:14" s="14" customFormat="1" ht="12.75">
      <c r="A96" s="14" t="s">
        <v>20</v>
      </c>
      <c r="B96" s="17">
        <f>SUM(B93:B95)</f>
        <v>874.8</v>
      </c>
      <c r="C96" s="17">
        <f>SUM(C93:C95)</f>
        <v>874.8</v>
      </c>
      <c r="D96" s="17">
        <f>SUM(D93:D95)</f>
        <v>0</v>
      </c>
      <c r="E96" s="19"/>
      <c r="F96" s="17">
        <f>SUM(F93:F95)</f>
        <v>0</v>
      </c>
      <c r="G96" s="19"/>
      <c r="H96" s="17">
        <f>SUM(H93:H95)</f>
        <v>0</v>
      </c>
      <c r="I96" s="19"/>
      <c r="J96" s="17">
        <f>SUM(J93:J95)</f>
        <v>0</v>
      </c>
      <c r="K96" s="19"/>
      <c r="L96" s="17">
        <f>SUM(L93:L95)</f>
        <v>0</v>
      </c>
      <c r="M96" s="19"/>
      <c r="N96" s="17">
        <f>SUM(N93:N95)</f>
        <v>0</v>
      </c>
    </row>
    <row r="98" spans="1:14" ht="12.75">
      <c r="A98" t="s">
        <v>95</v>
      </c>
      <c r="B98" s="16">
        <v>78.6</v>
      </c>
      <c r="C98" s="15">
        <f>B98+SUM(F98:L98)</f>
        <v>78.6</v>
      </c>
      <c r="D98" s="8">
        <f>C98-B98</f>
        <v>0</v>
      </c>
      <c r="N98" s="8">
        <f>D98</f>
        <v>0</v>
      </c>
    </row>
    <row r="99" spans="1:14" s="20" customFormat="1" ht="12.75">
      <c r="A99" s="14" t="s">
        <v>97</v>
      </c>
      <c r="B99" s="17">
        <f>SUM(B98)</f>
        <v>78.6</v>
      </c>
      <c r="C99" s="17">
        <f>SUM(C98)</f>
        <v>78.6</v>
      </c>
      <c r="D99" s="17">
        <f>SUM(D98)</f>
        <v>0</v>
      </c>
      <c r="E99" s="19"/>
      <c r="F99" s="17">
        <f>SUM(F98)</f>
        <v>0</v>
      </c>
      <c r="G99" s="19"/>
      <c r="H99" s="17">
        <f>SUM(H98)</f>
        <v>0</v>
      </c>
      <c r="I99" s="19"/>
      <c r="J99" s="17">
        <f>SUM(J98)</f>
        <v>0</v>
      </c>
      <c r="K99" s="19"/>
      <c r="L99" s="17">
        <f>SUM(L98)</f>
        <v>0</v>
      </c>
      <c r="M99" s="19"/>
      <c r="N99" s="17">
        <f>SUM(N98)</f>
        <v>0</v>
      </c>
    </row>
    <row r="101" spans="1:14" ht="12.75">
      <c r="A101" t="s">
        <v>96</v>
      </c>
      <c r="B101" s="16">
        <v>429</v>
      </c>
      <c r="C101" s="15">
        <f>B101+SUM(F101:L101)</f>
        <v>429</v>
      </c>
      <c r="D101" s="8">
        <f>C101-B101</f>
        <v>0</v>
      </c>
      <c r="N101" s="8">
        <f>D101</f>
        <v>0</v>
      </c>
    </row>
    <row r="102" spans="1:14" s="20" customFormat="1" ht="12.75">
      <c r="A102" s="14" t="s">
        <v>21</v>
      </c>
      <c r="B102" s="17">
        <f>SUM(B101)</f>
        <v>429</v>
      </c>
      <c r="C102" s="17">
        <f>SUM(C101)</f>
        <v>429</v>
      </c>
      <c r="D102" s="17">
        <f>SUM(D101)</f>
        <v>0</v>
      </c>
      <c r="E102" s="19"/>
      <c r="F102" s="17">
        <f>SUM(F101)</f>
        <v>0</v>
      </c>
      <c r="G102" s="19"/>
      <c r="H102" s="17">
        <f>SUM(H101)</f>
        <v>0</v>
      </c>
      <c r="I102" s="19"/>
      <c r="J102" s="17">
        <f>SUM(J101)</f>
        <v>0</v>
      </c>
      <c r="K102" s="19"/>
      <c r="L102" s="17">
        <f>SUM(L101)</f>
        <v>0</v>
      </c>
      <c r="M102" s="19"/>
      <c r="N102" s="17">
        <f>SUM(N101)</f>
        <v>0</v>
      </c>
    </row>
    <row r="104" spans="1:14" ht="12.75">
      <c r="A104" t="s">
        <v>98</v>
      </c>
      <c r="B104" s="16">
        <v>578</v>
      </c>
      <c r="C104" s="15">
        <f>B104+SUM(F104:L104)</f>
        <v>578</v>
      </c>
      <c r="D104" s="8">
        <f>C104-B104</f>
        <v>0</v>
      </c>
      <c r="N104" s="8">
        <f>D104</f>
        <v>0</v>
      </c>
    </row>
    <row r="105" spans="1:14" s="20" customFormat="1" ht="12.75">
      <c r="A105" s="14" t="s">
        <v>22</v>
      </c>
      <c r="B105" s="17">
        <f>SUM(B104)</f>
        <v>578</v>
      </c>
      <c r="C105" s="17">
        <f>SUM(C104)</f>
        <v>578</v>
      </c>
      <c r="D105" s="17">
        <f>SUM(D104)</f>
        <v>0</v>
      </c>
      <c r="E105" s="19"/>
      <c r="F105" s="17">
        <f>SUM(F104)</f>
        <v>0</v>
      </c>
      <c r="G105" s="19"/>
      <c r="H105" s="17">
        <f>SUM(H104)</f>
        <v>0</v>
      </c>
      <c r="I105" s="19"/>
      <c r="J105" s="17">
        <f>SUM(J104)</f>
        <v>0</v>
      </c>
      <c r="K105" s="19"/>
      <c r="L105" s="17">
        <f>SUM(L104)</f>
        <v>0</v>
      </c>
      <c r="M105" s="19"/>
      <c r="N105" s="17">
        <f>SUM(N104)</f>
        <v>0</v>
      </c>
    </row>
    <row r="107" spans="1:14" ht="12.75">
      <c r="A107" t="s">
        <v>99</v>
      </c>
      <c r="B107" s="16">
        <v>407.8</v>
      </c>
      <c r="C107" s="15">
        <f>B107+SUM(F107:L107)</f>
        <v>407.8</v>
      </c>
      <c r="D107" s="8">
        <f>C107-B107</f>
        <v>0</v>
      </c>
      <c r="N107" s="8">
        <f>D107</f>
        <v>0</v>
      </c>
    </row>
    <row r="108" spans="1:14" s="20" customFormat="1" ht="12.75">
      <c r="A108" s="14" t="s">
        <v>23</v>
      </c>
      <c r="B108" s="17">
        <f>SUM(B107)</f>
        <v>407.8</v>
      </c>
      <c r="C108" s="17">
        <f>SUM(C107)</f>
        <v>407.8</v>
      </c>
      <c r="D108" s="17">
        <f>SUM(D107)</f>
        <v>0</v>
      </c>
      <c r="E108" s="19"/>
      <c r="F108" s="17">
        <f>SUM(F107)</f>
        <v>0</v>
      </c>
      <c r="G108" s="19"/>
      <c r="H108" s="17">
        <f>SUM(H107)</f>
        <v>0</v>
      </c>
      <c r="I108" s="19"/>
      <c r="J108" s="17">
        <f>SUM(J107)</f>
        <v>0</v>
      </c>
      <c r="K108" s="19"/>
      <c r="L108" s="17">
        <f>SUM(L107)</f>
        <v>0</v>
      </c>
      <c r="M108" s="19"/>
      <c r="N108" s="17">
        <f>SUM(N107)</f>
        <v>0</v>
      </c>
    </row>
    <row r="110" spans="1:14" ht="12.75">
      <c r="A110" t="s">
        <v>100</v>
      </c>
      <c r="B110" s="16">
        <v>352</v>
      </c>
      <c r="C110" s="15">
        <f>B110+SUM(F110:L110)</f>
        <v>352</v>
      </c>
      <c r="D110" s="8">
        <f>C110-B110</f>
        <v>0</v>
      </c>
      <c r="N110" s="8">
        <f>D110</f>
        <v>0</v>
      </c>
    </row>
    <row r="111" spans="1:14" s="20" customFormat="1" ht="12.75">
      <c r="A111" s="14" t="s">
        <v>24</v>
      </c>
      <c r="B111" s="17">
        <f>SUM(B110)</f>
        <v>352</v>
      </c>
      <c r="C111" s="17">
        <f>SUM(C110)</f>
        <v>352</v>
      </c>
      <c r="D111" s="17">
        <f>SUM(D110)</f>
        <v>0</v>
      </c>
      <c r="E111" s="19"/>
      <c r="F111" s="17">
        <f>SUM(F110)</f>
        <v>0</v>
      </c>
      <c r="G111" s="19"/>
      <c r="H111" s="17">
        <f>SUM(H110)</f>
        <v>0</v>
      </c>
      <c r="I111" s="19"/>
      <c r="J111" s="17">
        <f>SUM(J110)</f>
        <v>0</v>
      </c>
      <c r="K111" s="19"/>
      <c r="L111" s="17">
        <f>SUM(L110)</f>
        <v>0</v>
      </c>
      <c r="M111" s="19"/>
      <c r="N111" s="17">
        <f>SUM(N110)</f>
        <v>0</v>
      </c>
    </row>
    <row r="113" spans="1:14" ht="12.75">
      <c r="A113" t="s">
        <v>101</v>
      </c>
      <c r="B113" s="16">
        <v>293.3</v>
      </c>
      <c r="C113" s="15">
        <f>B113+SUM(F113:L113)</f>
        <v>293.3</v>
      </c>
      <c r="D113" s="8">
        <f>C113-B113</f>
        <v>0</v>
      </c>
      <c r="N113" s="8">
        <f>D113</f>
        <v>0</v>
      </c>
    </row>
    <row r="114" spans="1:14" s="20" customFormat="1" ht="12.75">
      <c r="A114" s="14" t="s">
        <v>25</v>
      </c>
      <c r="B114" s="17">
        <f>SUM(B113)</f>
        <v>293.3</v>
      </c>
      <c r="C114" s="17">
        <f>SUM(C113)</f>
        <v>293.3</v>
      </c>
      <c r="D114" s="17">
        <f>SUM(D113)</f>
        <v>0</v>
      </c>
      <c r="E114" s="19"/>
      <c r="F114" s="17">
        <f>SUM(F113)</f>
        <v>0</v>
      </c>
      <c r="G114" s="19"/>
      <c r="H114" s="17">
        <f>SUM(H113)</f>
        <v>0</v>
      </c>
      <c r="I114" s="19"/>
      <c r="J114" s="17">
        <f>SUM(J113)</f>
        <v>0</v>
      </c>
      <c r="K114" s="19"/>
      <c r="L114" s="17">
        <f>SUM(L113)</f>
        <v>0</v>
      </c>
      <c r="M114" s="19"/>
      <c r="N114" s="17">
        <f>SUM(N113)</f>
        <v>0</v>
      </c>
    </row>
    <row r="116" spans="1:14" ht="12.75">
      <c r="A116" t="s">
        <v>102</v>
      </c>
      <c r="B116" s="16">
        <v>399.9</v>
      </c>
      <c r="C116" s="15">
        <f>B116+SUM(F116:L116)</f>
        <v>399.9</v>
      </c>
      <c r="D116" s="8">
        <f>C116-B116</f>
        <v>0</v>
      </c>
      <c r="N116" s="8">
        <f>D116</f>
        <v>0</v>
      </c>
    </row>
    <row r="117" spans="1:14" s="20" customFormat="1" ht="12.75">
      <c r="A117" s="14" t="s">
        <v>26</v>
      </c>
      <c r="B117" s="17">
        <f>SUM(B116)</f>
        <v>399.9</v>
      </c>
      <c r="C117" s="17">
        <f>SUM(C116)</f>
        <v>399.9</v>
      </c>
      <c r="D117" s="17">
        <f>SUM(D116)</f>
        <v>0</v>
      </c>
      <c r="E117" s="19"/>
      <c r="F117" s="17">
        <f>SUM(F116)</f>
        <v>0</v>
      </c>
      <c r="G117" s="19"/>
      <c r="H117" s="17">
        <f>SUM(H116)</f>
        <v>0</v>
      </c>
      <c r="I117" s="19"/>
      <c r="J117" s="17">
        <f>SUM(J116)</f>
        <v>0</v>
      </c>
      <c r="K117" s="19"/>
      <c r="L117" s="17">
        <f>SUM(L116)</f>
        <v>0</v>
      </c>
      <c r="M117" s="19"/>
      <c r="N117" s="17">
        <f>SUM(N116)</f>
        <v>0</v>
      </c>
    </row>
    <row r="119" spans="1:14" ht="12.75">
      <c r="A119" t="s">
        <v>103</v>
      </c>
      <c r="B119" s="16">
        <v>119.7</v>
      </c>
      <c r="C119" s="15">
        <f>B119+SUM(F119:L119)</f>
        <v>119.7</v>
      </c>
      <c r="D119" s="8">
        <f>C119-B119</f>
        <v>0</v>
      </c>
      <c r="N119" s="8">
        <f>D119</f>
        <v>0</v>
      </c>
    </row>
    <row r="120" spans="1:14" s="20" customFormat="1" ht="12.75">
      <c r="A120" s="14" t="s">
        <v>27</v>
      </c>
      <c r="B120" s="17">
        <f>SUM(B119)</f>
        <v>119.7</v>
      </c>
      <c r="C120" s="17">
        <f>SUM(C119)</f>
        <v>119.7</v>
      </c>
      <c r="D120" s="17">
        <f>SUM(D119)</f>
        <v>0</v>
      </c>
      <c r="E120" s="19"/>
      <c r="F120" s="17">
        <f>SUM(F119)</f>
        <v>0</v>
      </c>
      <c r="G120" s="19"/>
      <c r="H120" s="17">
        <f>SUM(H119)</f>
        <v>0</v>
      </c>
      <c r="I120" s="19"/>
      <c r="J120" s="17">
        <f>SUM(J119)</f>
        <v>0</v>
      </c>
      <c r="K120" s="19"/>
      <c r="L120" s="17">
        <f>SUM(L119)</f>
        <v>0</v>
      </c>
      <c r="M120" s="19"/>
      <c r="N120" s="17">
        <f>SUM(N119)</f>
        <v>0</v>
      </c>
    </row>
    <row r="122" spans="1:14" ht="12.75">
      <c r="A122" t="s">
        <v>104</v>
      </c>
      <c r="B122" s="16">
        <v>153.3</v>
      </c>
      <c r="C122" s="15">
        <f>B122+SUM(F122:L122)</f>
        <v>153.3</v>
      </c>
      <c r="D122" s="8">
        <f>C122-B122</f>
        <v>0</v>
      </c>
      <c r="N122" s="8">
        <f>D122</f>
        <v>0</v>
      </c>
    </row>
    <row r="123" spans="1:14" ht="12.75">
      <c r="A123" t="s">
        <v>105</v>
      </c>
      <c r="B123" s="16">
        <v>239.9</v>
      </c>
      <c r="C123" s="15">
        <f>B123+SUM(F123:L123)</f>
        <v>239.9</v>
      </c>
      <c r="D123" s="8">
        <f>C123-B123</f>
        <v>0</v>
      </c>
      <c r="N123" s="8">
        <f>D123</f>
        <v>0</v>
      </c>
    </row>
    <row r="124" spans="1:14" ht="12.75">
      <c r="A124" t="s">
        <v>106</v>
      </c>
      <c r="B124" s="16">
        <v>100</v>
      </c>
      <c r="C124" s="15">
        <f>B124+SUM(F124:L124)</f>
        <v>100</v>
      </c>
      <c r="D124" s="8">
        <f>C124-B124</f>
        <v>0</v>
      </c>
      <c r="N124" s="8">
        <f>D124</f>
        <v>0</v>
      </c>
    </row>
    <row r="125" spans="1:14" ht="12.75">
      <c r="A125" t="s">
        <v>107</v>
      </c>
      <c r="B125" s="16">
        <v>38.5</v>
      </c>
      <c r="C125" s="15">
        <f>B125+SUM(F125:L125)</f>
        <v>38.5</v>
      </c>
      <c r="D125" s="8">
        <f>C125-B125</f>
        <v>0</v>
      </c>
      <c r="N125" s="8">
        <f>D125</f>
        <v>0</v>
      </c>
    </row>
    <row r="126" spans="1:14" s="14" customFormat="1" ht="12.75">
      <c r="A126" s="14" t="s">
        <v>28</v>
      </c>
      <c r="B126" s="17">
        <f>SUM(B122:B125)</f>
        <v>531.7</v>
      </c>
      <c r="C126" s="17">
        <f>SUM(C122:C125)</f>
        <v>531.7</v>
      </c>
      <c r="D126" s="17">
        <f>SUM(D122:D125)</f>
        <v>0</v>
      </c>
      <c r="E126" s="18"/>
      <c r="F126" s="17">
        <f>SUM(F122:F125)</f>
        <v>0</v>
      </c>
      <c r="G126" s="18"/>
      <c r="H126" s="17">
        <f>SUM(H122:H125)</f>
        <v>0</v>
      </c>
      <c r="I126" s="18"/>
      <c r="J126" s="17">
        <f>SUM(J122:J125)</f>
        <v>0</v>
      </c>
      <c r="K126" s="18"/>
      <c r="L126" s="17">
        <f>SUM(L122:L125)</f>
        <v>0</v>
      </c>
      <c r="M126" s="18"/>
      <c r="N126" s="17">
        <f>SUM(N122:N125)</f>
        <v>0</v>
      </c>
    </row>
    <row r="128" spans="1:14" ht="12.75">
      <c r="A128" t="s">
        <v>108</v>
      </c>
      <c r="B128" s="16">
        <v>252.9</v>
      </c>
      <c r="C128" s="15">
        <f>B128+SUM(F128:L128)</f>
        <v>252.9</v>
      </c>
      <c r="D128" s="8">
        <f>C128-B128</f>
        <v>0</v>
      </c>
      <c r="N128" s="8">
        <f>D128</f>
        <v>0</v>
      </c>
    </row>
    <row r="129" spans="1:14" ht="12.75">
      <c r="A129" t="s">
        <v>109</v>
      </c>
      <c r="B129" s="16">
        <v>274.4</v>
      </c>
      <c r="C129" s="15">
        <f>B129+SUM(F129:L129)</f>
        <v>274.4</v>
      </c>
      <c r="D129" s="8">
        <f>C129-B129</f>
        <v>0</v>
      </c>
      <c r="N129" s="8">
        <f>D129</f>
        <v>0</v>
      </c>
    </row>
    <row r="130" spans="1:14" ht="12.75">
      <c r="A130" t="s">
        <v>29</v>
      </c>
      <c r="B130" s="16">
        <v>220.2</v>
      </c>
      <c r="C130" s="15">
        <f>B130+SUM(F130:L130)</f>
        <v>220.2</v>
      </c>
      <c r="D130" s="8">
        <f>C130-B130</f>
        <v>0</v>
      </c>
      <c r="N130" s="8">
        <f>D130</f>
        <v>0</v>
      </c>
    </row>
    <row r="131" spans="1:14" s="14" customFormat="1" ht="12.75">
      <c r="A131" s="14" t="s">
        <v>30</v>
      </c>
      <c r="B131" s="17">
        <f>SUM(B128:B130)</f>
        <v>747.5</v>
      </c>
      <c r="C131" s="17">
        <f>SUM(C128:C130)</f>
        <v>747.5</v>
      </c>
      <c r="D131" s="17">
        <f>SUM(D128:D130)</f>
        <v>0</v>
      </c>
      <c r="E131" s="18"/>
      <c r="F131" s="17">
        <f>SUM(F128:F130)</f>
        <v>0</v>
      </c>
      <c r="G131" s="18"/>
      <c r="H131" s="17">
        <f>SUM(H128:H130)</f>
        <v>0</v>
      </c>
      <c r="I131" s="18"/>
      <c r="J131" s="17">
        <f>SUM(J128:J130)</f>
        <v>0</v>
      </c>
      <c r="K131" s="18"/>
      <c r="L131" s="17">
        <f>SUM(L128:L130)</f>
        <v>0</v>
      </c>
      <c r="M131" s="18"/>
      <c r="N131" s="17">
        <f>SUM(N128:N130)</f>
        <v>0</v>
      </c>
    </row>
    <row r="133" spans="1:14" ht="12.75">
      <c r="A133" t="s">
        <v>110</v>
      </c>
      <c r="B133" s="16">
        <v>120.9</v>
      </c>
      <c r="C133" s="15">
        <f>B133+SUM(F133:L133)</f>
        <v>120.9</v>
      </c>
      <c r="D133" s="8">
        <f>C133-B133</f>
        <v>0</v>
      </c>
      <c r="N133" s="8">
        <f>D133</f>
        <v>0</v>
      </c>
    </row>
    <row r="134" spans="1:14" s="20" customFormat="1" ht="12.75">
      <c r="A134" s="14" t="s">
        <v>31</v>
      </c>
      <c r="B134" s="17">
        <f>SUM(B133)</f>
        <v>120.9</v>
      </c>
      <c r="C134" s="17">
        <f>SUM(C133)</f>
        <v>120.9</v>
      </c>
      <c r="D134" s="17">
        <f>SUM(D133)</f>
        <v>0</v>
      </c>
      <c r="E134" s="19"/>
      <c r="F134" s="17">
        <f>SUM(F133)</f>
        <v>0</v>
      </c>
      <c r="G134" s="19"/>
      <c r="H134" s="17">
        <f>SUM(H133)</f>
        <v>0</v>
      </c>
      <c r="I134" s="19"/>
      <c r="J134" s="17">
        <f>SUM(J133)</f>
        <v>0</v>
      </c>
      <c r="K134" s="19"/>
      <c r="L134" s="17">
        <f>SUM(L133)</f>
        <v>0</v>
      </c>
      <c r="M134" s="19"/>
      <c r="N134" s="17">
        <f>SUM(N133)</f>
        <v>0</v>
      </c>
    </row>
    <row r="136" spans="1:14" ht="12.75">
      <c r="A136" t="s">
        <v>111</v>
      </c>
      <c r="B136" s="16">
        <v>628.9</v>
      </c>
      <c r="C136" s="15">
        <f>B136+SUM(F136:L136)</f>
        <v>628.9</v>
      </c>
      <c r="D136" s="8">
        <f>C136-B136</f>
        <v>0</v>
      </c>
      <c r="N136" s="8">
        <f>D136</f>
        <v>0</v>
      </c>
    </row>
    <row r="137" spans="1:14" s="20" customFormat="1" ht="12.75">
      <c r="A137" s="14" t="s">
        <v>32</v>
      </c>
      <c r="B137" s="17">
        <f>SUM(B136)</f>
        <v>628.9</v>
      </c>
      <c r="C137" s="17">
        <f>SUM(C136)</f>
        <v>628.9</v>
      </c>
      <c r="D137" s="17">
        <f>SUM(D136)</f>
        <v>0</v>
      </c>
      <c r="E137" s="19"/>
      <c r="F137" s="17">
        <f>SUM(F136)</f>
        <v>0</v>
      </c>
      <c r="G137" s="19"/>
      <c r="H137" s="17">
        <f>SUM(H136)</f>
        <v>0</v>
      </c>
      <c r="I137" s="19"/>
      <c r="J137" s="17">
        <f>SUM(J136)</f>
        <v>0</v>
      </c>
      <c r="K137" s="19"/>
      <c r="L137" s="17">
        <f>SUM(L136)</f>
        <v>0</v>
      </c>
      <c r="M137" s="19"/>
      <c r="N137" s="17">
        <f>SUM(N136)</f>
        <v>0</v>
      </c>
    </row>
    <row r="139" spans="1:14" ht="12.75">
      <c r="A139" t="s">
        <v>112</v>
      </c>
      <c r="B139" s="16">
        <v>41.6</v>
      </c>
      <c r="C139" s="15">
        <f>B139+SUM(F139:L139)</f>
        <v>41.6</v>
      </c>
      <c r="D139" s="8">
        <f>C139-B139</f>
        <v>0</v>
      </c>
      <c r="N139" s="8">
        <f>D139</f>
        <v>0</v>
      </c>
    </row>
    <row r="140" spans="1:14" s="20" customFormat="1" ht="12.75">
      <c r="A140" s="14" t="s">
        <v>33</v>
      </c>
      <c r="B140" s="17">
        <f>SUM(B139)</f>
        <v>41.6</v>
      </c>
      <c r="C140" s="17">
        <f>SUM(C139)</f>
        <v>41.6</v>
      </c>
      <c r="D140" s="17">
        <f>SUM(D139)</f>
        <v>0</v>
      </c>
      <c r="E140" s="19"/>
      <c r="F140" s="17">
        <f>SUM(F139)</f>
        <v>0</v>
      </c>
      <c r="G140" s="19"/>
      <c r="H140" s="17">
        <f>SUM(H139)</f>
        <v>0</v>
      </c>
      <c r="I140" s="19"/>
      <c r="J140" s="17">
        <f>SUM(J139)</f>
        <v>0</v>
      </c>
      <c r="K140" s="19"/>
      <c r="L140" s="17">
        <f>SUM(L139)</f>
        <v>0</v>
      </c>
      <c r="M140" s="19"/>
      <c r="N140" s="17">
        <f>SUM(N139)</f>
        <v>0</v>
      </c>
    </row>
    <row r="142" spans="1:14" ht="12.75">
      <c r="A142" t="s">
        <v>113</v>
      </c>
      <c r="B142" s="16">
        <v>32.2</v>
      </c>
      <c r="C142" s="15">
        <f>B142+SUM(F142:L142)</f>
        <v>32.2</v>
      </c>
      <c r="D142" s="8">
        <f>C142-B142</f>
        <v>0</v>
      </c>
      <c r="N142" s="8">
        <f>D142</f>
        <v>0</v>
      </c>
    </row>
    <row r="143" spans="1:14" s="20" customFormat="1" ht="12.75">
      <c r="A143" s="14" t="s">
        <v>34</v>
      </c>
      <c r="B143" s="17">
        <f>SUM(B142)</f>
        <v>32.2</v>
      </c>
      <c r="C143" s="17">
        <f>SUM(C142)</f>
        <v>32.2</v>
      </c>
      <c r="D143" s="17">
        <f>SUM(D142)</f>
        <v>0</v>
      </c>
      <c r="E143" s="19"/>
      <c r="F143" s="17">
        <f>SUM(F142)</f>
        <v>0</v>
      </c>
      <c r="G143" s="19"/>
      <c r="H143" s="17">
        <f>SUM(H142)</f>
        <v>0</v>
      </c>
      <c r="I143" s="19"/>
      <c r="J143" s="17">
        <f>SUM(J142)</f>
        <v>0</v>
      </c>
      <c r="K143" s="19"/>
      <c r="L143" s="17">
        <f>SUM(L142)</f>
        <v>0</v>
      </c>
      <c r="M143" s="19"/>
      <c r="N143" s="17">
        <f>SUM(N142)</f>
        <v>0</v>
      </c>
    </row>
    <row r="145" spans="1:14" ht="12.75">
      <c r="A145" t="s">
        <v>114</v>
      </c>
      <c r="B145" s="16">
        <v>47.6</v>
      </c>
      <c r="C145" s="15">
        <f>B145+SUM(F145:L145)</f>
        <v>47.6</v>
      </c>
      <c r="D145" s="8">
        <f>C145-B145</f>
        <v>0</v>
      </c>
      <c r="N145" s="8">
        <f>D145</f>
        <v>0</v>
      </c>
    </row>
    <row r="146" spans="1:14" s="20" customFormat="1" ht="12.75">
      <c r="A146" s="14" t="s">
        <v>35</v>
      </c>
      <c r="B146" s="17">
        <f>SUM(B145)</f>
        <v>47.6</v>
      </c>
      <c r="C146" s="17">
        <f>SUM(C145)</f>
        <v>47.6</v>
      </c>
      <c r="D146" s="17">
        <f>SUM(D145)</f>
        <v>0</v>
      </c>
      <c r="E146" s="19"/>
      <c r="F146" s="17">
        <f>SUM(F145)</f>
        <v>0</v>
      </c>
      <c r="G146" s="19"/>
      <c r="H146" s="17">
        <f>SUM(H145)</f>
        <v>0</v>
      </c>
      <c r="I146" s="19"/>
      <c r="J146" s="17">
        <f>SUM(J145)</f>
        <v>0</v>
      </c>
      <c r="K146" s="19"/>
      <c r="L146" s="17">
        <f>SUM(L145)</f>
        <v>0</v>
      </c>
      <c r="M146" s="19"/>
      <c r="N146" s="17">
        <f>SUM(N145)</f>
        <v>0</v>
      </c>
    </row>
    <row r="148" spans="1:14" ht="12.75">
      <c r="A148" t="s">
        <v>115</v>
      </c>
      <c r="B148" s="16">
        <v>159.6</v>
      </c>
      <c r="C148" s="15">
        <f>B148+SUM(F148:L148)</f>
        <v>159.6</v>
      </c>
      <c r="D148" s="8">
        <f>C148-B148</f>
        <v>0</v>
      </c>
      <c r="N148" s="8">
        <f>D148</f>
        <v>0</v>
      </c>
    </row>
    <row r="149" spans="1:14" s="20" customFormat="1" ht="12.75">
      <c r="A149" s="14" t="s">
        <v>36</v>
      </c>
      <c r="B149" s="17">
        <f>SUM(B148)</f>
        <v>159.6</v>
      </c>
      <c r="C149" s="17">
        <f>SUM(C148)</f>
        <v>159.6</v>
      </c>
      <c r="D149" s="17">
        <f>SUM(D148)</f>
        <v>0</v>
      </c>
      <c r="E149" s="19"/>
      <c r="F149" s="17">
        <f>SUM(F148)</f>
        <v>0</v>
      </c>
      <c r="G149" s="19"/>
      <c r="H149" s="17">
        <f>SUM(H148)</f>
        <v>0</v>
      </c>
      <c r="I149" s="19"/>
      <c r="J149" s="17">
        <f>SUM(J148)</f>
        <v>0</v>
      </c>
      <c r="K149" s="19"/>
      <c r="L149" s="17">
        <f>SUM(L148)</f>
        <v>0</v>
      </c>
      <c r="M149" s="19"/>
      <c r="N149" s="17">
        <f>SUM(N148)</f>
        <v>0</v>
      </c>
    </row>
    <row r="151" spans="1:14" ht="12.75">
      <c r="A151" t="s">
        <v>116</v>
      </c>
      <c r="B151" s="16">
        <v>430</v>
      </c>
      <c r="C151" s="15">
        <f>B151+SUM(F151:L151)</f>
        <v>430</v>
      </c>
      <c r="D151" s="8">
        <f>C151-B151</f>
        <v>0</v>
      </c>
      <c r="N151" s="8">
        <f>D151</f>
        <v>0</v>
      </c>
    </row>
    <row r="152" spans="1:14" ht="12.75">
      <c r="A152" t="s">
        <v>117</v>
      </c>
      <c r="B152" s="16">
        <f>1184200/1000</f>
        <v>1184.2</v>
      </c>
      <c r="C152" s="15">
        <f>B152+SUM(F152:L152)</f>
        <v>1184.2</v>
      </c>
      <c r="D152" s="8">
        <f>C152-B152</f>
        <v>0</v>
      </c>
      <c r="N152" s="8">
        <f>D152</f>
        <v>0</v>
      </c>
    </row>
    <row r="153" spans="1:14" s="14" customFormat="1" ht="12.75">
      <c r="A153" s="14" t="s">
        <v>37</v>
      </c>
      <c r="B153" s="17">
        <f>SUM(B151:B152)</f>
        <v>1614.2</v>
      </c>
      <c r="C153" s="17">
        <f>SUM(C151:C152)</f>
        <v>1614.2</v>
      </c>
      <c r="D153" s="17">
        <f>SUM(D151:D152)</f>
        <v>0</v>
      </c>
      <c r="E153" s="18"/>
      <c r="F153" s="17">
        <f>SUM(F151:F152)</f>
        <v>0</v>
      </c>
      <c r="G153" s="18"/>
      <c r="H153" s="17">
        <f>SUM(H151:H152)</f>
        <v>0</v>
      </c>
      <c r="I153" s="18"/>
      <c r="J153" s="17">
        <f>SUM(J151:J152)</f>
        <v>0</v>
      </c>
      <c r="K153" s="18"/>
      <c r="L153" s="17">
        <f>SUM(L151:L152)</f>
        <v>0</v>
      </c>
      <c r="M153" s="18"/>
      <c r="N153" s="17">
        <f>SUM(N151:N152)</f>
        <v>0</v>
      </c>
    </row>
    <row r="155" spans="1:14" ht="12.75">
      <c r="A155" t="s">
        <v>118</v>
      </c>
      <c r="B155" s="16">
        <v>2160</v>
      </c>
      <c r="C155" s="15">
        <f>B155+SUM(F155:L155)</f>
        <v>2160</v>
      </c>
      <c r="D155" s="8">
        <f>C155-B155</f>
        <v>0</v>
      </c>
      <c r="N155" s="8">
        <f>D155</f>
        <v>0</v>
      </c>
    </row>
    <row r="156" spans="1:14" s="14" customFormat="1" ht="12.75">
      <c r="A156" s="14" t="s">
        <v>38</v>
      </c>
      <c r="B156" s="17">
        <f>SUM(B155)</f>
        <v>2160</v>
      </c>
      <c r="C156" s="17">
        <f>SUM(C155)</f>
        <v>2160</v>
      </c>
      <c r="D156" s="17">
        <f>SUM(D155)</f>
        <v>0</v>
      </c>
      <c r="E156" s="19"/>
      <c r="F156" s="17">
        <f>SUM(F155)</f>
        <v>0</v>
      </c>
      <c r="G156" s="19"/>
      <c r="H156" s="17">
        <f>SUM(H155)</f>
        <v>0</v>
      </c>
      <c r="I156" s="19"/>
      <c r="J156" s="17">
        <f>SUM(J155)</f>
        <v>0</v>
      </c>
      <c r="K156" s="19"/>
      <c r="L156" s="17">
        <f>SUM(L155)</f>
        <v>0</v>
      </c>
      <c r="M156" s="19"/>
      <c r="N156" s="17">
        <f>SUM(N155)</f>
        <v>0</v>
      </c>
    </row>
    <row r="158" spans="1:14" ht="12.75">
      <c r="A158" t="s">
        <v>119</v>
      </c>
      <c r="B158" s="16">
        <v>223.7</v>
      </c>
      <c r="C158" s="15">
        <f>B158+SUM(F158:L158)</f>
        <v>223.7</v>
      </c>
      <c r="D158" s="8">
        <f>C158-B158</f>
        <v>0</v>
      </c>
      <c r="N158" s="8">
        <f>D158</f>
        <v>0</v>
      </c>
    </row>
    <row r="159" spans="1:14" s="20" customFormat="1" ht="12.75">
      <c r="A159" s="14" t="s">
        <v>39</v>
      </c>
      <c r="B159" s="17">
        <f>SUM(B158)</f>
        <v>223.7</v>
      </c>
      <c r="C159" s="17">
        <f>SUM(C158)</f>
        <v>223.7</v>
      </c>
      <c r="D159" s="17">
        <f>SUM(D158)</f>
        <v>0</v>
      </c>
      <c r="E159" s="19"/>
      <c r="F159" s="17">
        <f>SUM(F158)</f>
        <v>0</v>
      </c>
      <c r="G159" s="19"/>
      <c r="H159" s="17">
        <f>SUM(H158)</f>
        <v>0</v>
      </c>
      <c r="I159" s="19"/>
      <c r="J159" s="17">
        <f>SUM(J158)</f>
        <v>0</v>
      </c>
      <c r="K159" s="19"/>
      <c r="L159" s="17">
        <f>SUM(L158)</f>
        <v>0</v>
      </c>
      <c r="M159" s="19"/>
      <c r="N159" s="17">
        <f>SUM(N158)</f>
        <v>0</v>
      </c>
    </row>
    <row r="160" ht="12.75">
      <c r="A160" s="4"/>
    </row>
    <row r="161" spans="1:14" ht="12.75">
      <c r="A161" t="s">
        <v>120</v>
      </c>
      <c r="B161" s="8">
        <v>0</v>
      </c>
      <c r="C161" s="15">
        <f>B161+SUM(F161:L161)</f>
        <v>0</v>
      </c>
      <c r="D161" s="8">
        <f>C161-B161</f>
        <v>0</v>
      </c>
      <c r="N161" s="8">
        <f>D161</f>
        <v>0</v>
      </c>
    </row>
    <row r="162" spans="1:14" s="1" customFormat="1" ht="12.75">
      <c r="A162" s="5" t="s">
        <v>121</v>
      </c>
      <c r="B162" s="17">
        <f>SUM(B161)</f>
        <v>0</v>
      </c>
      <c r="C162" s="17">
        <f>SUM(C161)</f>
        <v>0</v>
      </c>
      <c r="D162" s="17">
        <f>SUM(D161)</f>
        <v>0</v>
      </c>
      <c r="E162" s="19"/>
      <c r="F162" s="17">
        <f>SUM(F161)</f>
        <v>0</v>
      </c>
      <c r="G162" s="19"/>
      <c r="H162" s="17">
        <f>SUM(H161)</f>
        <v>0</v>
      </c>
      <c r="I162" s="19"/>
      <c r="J162" s="17">
        <f>SUM(J161)</f>
        <v>0</v>
      </c>
      <c r="K162" s="19"/>
      <c r="L162" s="17">
        <f>SUM(L161)</f>
        <v>0</v>
      </c>
      <c r="M162" s="19"/>
      <c r="N162" s="17">
        <f>SUM(N161)</f>
        <v>0</v>
      </c>
    </row>
    <row r="163" ht="12.75">
      <c r="A163" s="4"/>
    </row>
    <row r="164" spans="1:14" ht="12.75">
      <c r="A164" t="s">
        <v>122</v>
      </c>
      <c r="B164" s="16">
        <v>3354.3</v>
      </c>
      <c r="C164" s="15">
        <f>B164+SUM(F164:L164)</f>
        <v>3354.3</v>
      </c>
      <c r="D164" s="8">
        <f>C164-B164</f>
        <v>0</v>
      </c>
      <c r="N164" s="8">
        <f>D164</f>
        <v>0</v>
      </c>
    </row>
    <row r="165" spans="1:14" s="1" customFormat="1" ht="12.75">
      <c r="A165" s="5" t="s">
        <v>40</v>
      </c>
      <c r="B165" s="17">
        <f>SUM(B164)</f>
        <v>3354.3</v>
      </c>
      <c r="C165" s="17">
        <f>SUM(C164)</f>
        <v>3354.3</v>
      </c>
      <c r="D165" s="17">
        <f>SUM(D164)</f>
        <v>0</v>
      </c>
      <c r="E165" s="10"/>
      <c r="F165" s="17">
        <f>SUM(F164)</f>
        <v>0</v>
      </c>
      <c r="G165" s="10"/>
      <c r="H165" s="17">
        <f>SUM(H164)</f>
        <v>0</v>
      </c>
      <c r="I165" s="10"/>
      <c r="J165" s="17">
        <f>SUM(J164)</f>
        <v>0</v>
      </c>
      <c r="K165" s="10"/>
      <c r="L165" s="17">
        <f>SUM(L164)</f>
        <v>0</v>
      </c>
      <c r="M165" s="10"/>
      <c r="N165" s="17">
        <f>SUM(N164)</f>
        <v>0</v>
      </c>
    </row>
    <row r="167" spans="1:14" ht="12.75">
      <c r="A167" t="s">
        <v>123</v>
      </c>
      <c r="B167" s="16">
        <v>4723.1</v>
      </c>
      <c r="C167" s="15">
        <f>B167+SUM(F167:L167)</f>
        <v>4723.1</v>
      </c>
      <c r="D167" s="8">
        <f>C167-B167</f>
        <v>0</v>
      </c>
      <c r="N167" s="8">
        <f>D167</f>
        <v>0</v>
      </c>
    </row>
    <row r="168" spans="1:14" s="1" customFormat="1" ht="12.75">
      <c r="A168" s="5" t="s">
        <v>41</v>
      </c>
      <c r="B168" s="17">
        <f>SUM(B167)</f>
        <v>4723.1</v>
      </c>
      <c r="C168" s="17">
        <f>SUM(C167)</f>
        <v>4723.1</v>
      </c>
      <c r="D168" s="17">
        <f>SUM(D167)</f>
        <v>0</v>
      </c>
      <c r="E168" s="10"/>
      <c r="F168" s="17">
        <f>SUM(F167)</f>
        <v>0</v>
      </c>
      <c r="G168" s="10"/>
      <c r="H168" s="17">
        <f>SUM(H167)</f>
        <v>0</v>
      </c>
      <c r="I168" s="10"/>
      <c r="J168" s="17">
        <f>SUM(J167)</f>
        <v>0</v>
      </c>
      <c r="K168" s="10"/>
      <c r="L168" s="17">
        <f>SUM(L167)</f>
        <v>0</v>
      </c>
      <c r="M168" s="10"/>
      <c r="N168" s="17">
        <f>SUM(N167)</f>
        <v>0</v>
      </c>
    </row>
    <row r="170" spans="1:14" ht="12.75">
      <c r="A170" t="s">
        <v>124</v>
      </c>
      <c r="B170" s="16">
        <v>507.7</v>
      </c>
      <c r="C170" s="15">
        <f>B170+SUM(F170:L170)</f>
        <v>507.7</v>
      </c>
      <c r="D170" s="8">
        <f>C170-B170</f>
        <v>0</v>
      </c>
      <c r="N170" s="8">
        <f>D170</f>
        <v>0</v>
      </c>
    </row>
    <row r="171" spans="1:14" s="1" customFormat="1" ht="12.75">
      <c r="A171" s="5" t="s">
        <v>42</v>
      </c>
      <c r="B171" s="17">
        <f>SUM(B170)</f>
        <v>507.7</v>
      </c>
      <c r="C171" s="17">
        <f>SUM(C170)</f>
        <v>507.7</v>
      </c>
      <c r="D171" s="17">
        <f>SUM(D170)</f>
        <v>0</v>
      </c>
      <c r="E171" s="19"/>
      <c r="F171" s="17">
        <f>SUM(F170)</f>
        <v>0</v>
      </c>
      <c r="G171" s="19"/>
      <c r="H171" s="17">
        <f>SUM(H170)</f>
        <v>0</v>
      </c>
      <c r="I171" s="19"/>
      <c r="J171" s="17">
        <f>SUM(J170)</f>
        <v>0</v>
      </c>
      <c r="K171" s="19"/>
      <c r="L171" s="17">
        <f>SUM(L170)</f>
        <v>0</v>
      </c>
      <c r="M171" s="19"/>
      <c r="N171" s="17">
        <f>SUM(N170)</f>
        <v>0</v>
      </c>
    </row>
    <row r="173" spans="1:14" ht="12.75">
      <c r="A173" t="s">
        <v>125</v>
      </c>
      <c r="B173" s="16">
        <v>1225</v>
      </c>
      <c r="C173" s="15">
        <f>B173+SUM(F173:L173)</f>
        <v>1225</v>
      </c>
      <c r="D173" s="8">
        <f>C173-B173</f>
        <v>0</v>
      </c>
      <c r="N173" s="8">
        <f>D173</f>
        <v>0</v>
      </c>
    </row>
    <row r="174" spans="1:14" s="1" customFormat="1" ht="12.75">
      <c r="A174" s="5" t="s">
        <v>43</v>
      </c>
      <c r="B174" s="17">
        <f>SUM(B173)</f>
        <v>1225</v>
      </c>
      <c r="C174" s="17">
        <f>SUM(C173)</f>
        <v>1225</v>
      </c>
      <c r="D174" s="17">
        <f>SUM(D173)</f>
        <v>0</v>
      </c>
      <c r="E174" s="19"/>
      <c r="F174" s="17">
        <f>SUM(F173)</f>
        <v>0</v>
      </c>
      <c r="G174" s="19"/>
      <c r="H174" s="17">
        <f>SUM(H173)</f>
        <v>0</v>
      </c>
      <c r="I174" s="19"/>
      <c r="J174" s="17">
        <f>SUM(J173)</f>
        <v>0</v>
      </c>
      <c r="K174" s="19"/>
      <c r="L174" s="17">
        <f>SUM(L173)</f>
        <v>0</v>
      </c>
      <c r="M174" s="19"/>
      <c r="N174" s="17">
        <f>SUM(N173)</f>
        <v>0</v>
      </c>
    </row>
    <row r="176" spans="1:14" ht="12.75">
      <c r="A176" t="s">
        <v>44</v>
      </c>
      <c r="B176" s="8">
        <v>983.3</v>
      </c>
      <c r="C176" s="15">
        <f>B176+SUM(F176:L176)</f>
        <v>983.3</v>
      </c>
      <c r="D176" s="8">
        <f>C176-B176</f>
        <v>0</v>
      </c>
      <c r="N176" s="8">
        <f>D176</f>
        <v>0</v>
      </c>
    </row>
    <row r="177" spans="1:14" s="1" customFormat="1" ht="12.75">
      <c r="A177" s="5" t="s">
        <v>45</v>
      </c>
      <c r="B177" s="17">
        <f>SUM(B176)</f>
        <v>983.3</v>
      </c>
      <c r="C177" s="17">
        <f>SUM(C176)</f>
        <v>983.3</v>
      </c>
      <c r="D177" s="17">
        <f>SUM(D176)</f>
        <v>0</v>
      </c>
      <c r="E177" s="19"/>
      <c r="F177" s="17">
        <f>SUM(F176)</f>
        <v>0</v>
      </c>
      <c r="G177" s="19"/>
      <c r="H177" s="17">
        <f>SUM(H176)</f>
        <v>0</v>
      </c>
      <c r="I177" s="19"/>
      <c r="J177" s="17">
        <f>SUM(J176)</f>
        <v>0</v>
      </c>
      <c r="K177" s="19"/>
      <c r="L177" s="17">
        <f>SUM(L176)</f>
        <v>0</v>
      </c>
      <c r="M177" s="19"/>
      <c r="N177" s="17">
        <f>SUM(N176)</f>
        <v>0</v>
      </c>
    </row>
    <row r="179" spans="1:15" ht="12.75">
      <c r="A179" t="s">
        <v>46</v>
      </c>
      <c r="B179" s="16">
        <f>15347.8+3</f>
        <v>15350.8</v>
      </c>
      <c r="C179" s="16">
        <f>B179-629.3</f>
        <v>14721.5</v>
      </c>
      <c r="D179" s="8">
        <f>C179-B179</f>
        <v>-629.2999999999993</v>
      </c>
      <c r="F179" s="8">
        <v>-43.8</v>
      </c>
      <c r="H179" s="8">
        <v>-212.5</v>
      </c>
      <c r="J179" s="8">
        <f>-594.5+150+20+20+169.5</f>
        <v>-235</v>
      </c>
      <c r="L179" s="22">
        <v>-138</v>
      </c>
      <c r="N179" s="8">
        <f>D179</f>
        <v>-629.2999999999993</v>
      </c>
      <c r="O179" s="8"/>
    </row>
    <row r="180" spans="1:16" s="1" customFormat="1" ht="12.75">
      <c r="A180" s="5" t="s">
        <v>47</v>
      </c>
      <c r="B180" s="17">
        <f>SUM(B179)</f>
        <v>15350.8</v>
      </c>
      <c r="C180" s="17">
        <f>SUM(C179)</f>
        <v>14721.5</v>
      </c>
      <c r="D180" s="17">
        <f>SUM(D179)</f>
        <v>-629.2999999999993</v>
      </c>
      <c r="E180" s="10"/>
      <c r="F180" s="17">
        <f>SUM(F179)</f>
        <v>-43.8</v>
      </c>
      <c r="G180" s="7"/>
      <c r="H180" s="17">
        <f>SUM(H179)</f>
        <v>-212.5</v>
      </c>
      <c r="I180" s="7"/>
      <c r="J180" s="17">
        <f>SUM(J179)</f>
        <v>-235</v>
      </c>
      <c r="K180" s="7"/>
      <c r="L180" s="17">
        <f>SUM(L179)</f>
        <v>-138</v>
      </c>
      <c r="M180" s="7"/>
      <c r="N180" s="17">
        <f>SUM(N179)</f>
        <v>-629.2999999999993</v>
      </c>
      <c r="P180" s="9"/>
    </row>
    <row r="182" spans="1:14" s="1" customFormat="1" ht="12.75">
      <c r="A182" s="5" t="s">
        <v>48</v>
      </c>
      <c r="B182" s="9">
        <f>SUM(B5,B12,B19,B25,B28,B33,B37,B46,B50,B53,B56,B59,B62,B65,B68,B71,B75,B78,B83,B91,B96,B99,B102,B105,B108,B111,B114,B117,B120,B126)+SUM(B131,B134,B137,B140,B143,B146,B149,B153,B156,B159,B162,B165,B168,B171,B174,B177,B180)+3</f>
        <v>86336.56</v>
      </c>
      <c r="C182" s="9">
        <f>SUM(C5,C12,C19,C25,C28,C33,C37,C46,C50,C53,C56,C59,C62,C65,C68,C71,C75,C78,C83,C91,C96,C99,C102,C105,C108,C111,C114,C117,C120,C126)+SUM(C131,C134,C137,C140,C143,C146,C149,C153,C156,C159,C162,C165,C168,C171,C174,C177,C180)+3</f>
        <v>86336.57699999999</v>
      </c>
      <c r="D182" s="9"/>
      <c r="E182" s="10"/>
      <c r="F182" s="9"/>
      <c r="G182" s="10"/>
      <c r="H182" s="9"/>
      <c r="I182" s="10"/>
      <c r="J182" s="9"/>
      <c r="K182" s="10"/>
      <c r="L182" s="9"/>
      <c r="M182" s="10"/>
      <c r="N182" s="9"/>
    </row>
    <row r="185" spans="2:4" ht="12.75">
      <c r="B185"/>
      <c r="C185"/>
      <c r="D185"/>
    </row>
  </sheetData>
  <printOptions/>
  <pageMargins left="0.75" right="0.75" top="1" bottom="1" header="0.5" footer="0.5"/>
  <pageSetup horizontalDpi="600" verticalDpi="600" orientation="landscape" scale="70" r:id="rId1"/>
  <headerFooter alignWithMargins="0">
    <oddHeader>&amp;C&amp;"Arial,Bold"&amp;14ECP-04-006 Details
&amp;12Attachment 1</oddHeader>
    <oddFooter>&amp;L&amp;"Arial,Bold"Date: 4/26/04&amp;C&amp;"Arial,Bold"&amp;P</oddFooter>
  </headerFooter>
  <rowBreaks count="4" manualBreakCount="4">
    <brk id="47" max="255" man="1"/>
    <brk id="92" max="255" man="1"/>
    <brk id="135" max="255" man="1"/>
    <brk id="1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Simmons</dc:creator>
  <cp:keywords/>
  <dc:description/>
  <cp:lastModifiedBy>Robert Simmons</cp:lastModifiedBy>
  <cp:lastPrinted>2004-04-26T12:37:25Z</cp:lastPrinted>
  <dcterms:created xsi:type="dcterms:W3CDTF">2004-01-05T18:04:04Z</dcterms:created>
  <dcterms:modified xsi:type="dcterms:W3CDTF">2004-04-27T17:19:01Z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12340953</vt:i4>
  </property>
  <property fmtid="{D5CDD505-2E9C-101B-9397-08002B2CF9AE}" pid="3" name="_EmailSubject">
    <vt:lpwstr>ECP-04-004 Draft Details</vt:lpwstr>
  </property>
  <property fmtid="{D5CDD505-2E9C-101B-9397-08002B2CF9AE}" pid="4" name="_AuthorEmail">
    <vt:lpwstr>bsimmons@pppl.gov</vt:lpwstr>
  </property>
  <property fmtid="{D5CDD505-2E9C-101B-9397-08002B2CF9AE}" pid="5" name="_AuthorEmailDisplayName">
    <vt:lpwstr>Bob Simmons</vt:lpwstr>
  </property>
  <property fmtid="{D5CDD505-2E9C-101B-9397-08002B2CF9AE}" pid="6" name="_ReviewingToolsShownOnce">
    <vt:lpwstr/>
  </property>
</Properties>
</file>