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22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<sst xmlns="http://schemas.openxmlformats.org/spreadsheetml/2006/main" count="95" uniqueCount="80">
  <si>
    <t>Begin assembly activities</t>
  </si>
  <si>
    <t>Activity ID</t>
  </si>
  <si>
    <t>Activity Description</t>
  </si>
  <si>
    <t>Early Finish</t>
  </si>
  <si>
    <t>Work Days</t>
  </si>
  <si>
    <t>Early Start</t>
  </si>
  <si>
    <t>730.1000</t>
  </si>
  <si>
    <t>730.1020</t>
  </si>
  <si>
    <t>730.1070</t>
  </si>
  <si>
    <t>730.1061</t>
  </si>
  <si>
    <t>P1-241</t>
  </si>
  <si>
    <t>First field period ready for installation</t>
  </si>
  <si>
    <t>P2-241</t>
  </si>
  <si>
    <t>Second field period ready for installation</t>
  </si>
  <si>
    <t>P3-241</t>
  </si>
  <si>
    <t>Third field period ready for installation</t>
  </si>
  <si>
    <t>730.1091</t>
  </si>
  <si>
    <t>Position, level, and mount base support structure</t>
  </si>
  <si>
    <t>Install 3/4 of platform</t>
  </si>
  <si>
    <t>Pre-position lower ring coils on base support plates</t>
  </si>
  <si>
    <t>Deliver and mount all three field periods</t>
  </si>
  <si>
    <t>Install remaining platform section</t>
  </si>
  <si>
    <t>Install lighting, fire detection, and fire suppression systems under platform</t>
  </si>
  <si>
    <t>Complete shield wall installation</t>
  </si>
  <si>
    <t>Simulataneously move field periods to final radial position</t>
  </si>
  <si>
    <t>Position field periods and bolt modular coil and coil support structures together</t>
  </si>
  <si>
    <t>Align and wedge TF coils together.  Apply pre-load.</t>
  </si>
  <si>
    <t>Connect vacuum pump duct between VV and TVPS</t>
  </si>
  <si>
    <t>Install lower PF ring coils</t>
  </si>
  <si>
    <t>Install upper PF ring coils and central solenoid (CS) assembly</t>
  </si>
  <si>
    <t>Connect coil services (electrical leads, cooling, and I&amp;C) between field periods and to cryostat feedthroughs</t>
  </si>
  <si>
    <t>Install trim coils that cross assembly planes</t>
  </si>
  <si>
    <t>Perform pressure tests of coil cooling circuits to verify integrity of cooling loops inside the cryostat (PTP)</t>
  </si>
  <si>
    <t>Connect TC buswork (WBS 4) to cryostat feedthroughs</t>
  </si>
  <si>
    <t>Install cryostat</t>
  </si>
  <si>
    <t>Connect TC LN2 supply (WBS 622) to cryostat feedthroughs</t>
  </si>
  <si>
    <t>Install GN2 Cryostat Cooling System (WBS 623)</t>
  </si>
  <si>
    <t>Connect VV H/C equipment (WBS 64)</t>
  </si>
  <si>
    <t>Connect coil local I&amp;C</t>
  </si>
  <si>
    <t>Connect remaining local I&amp;C and diagnostics (WBS 3/5)</t>
  </si>
  <si>
    <t>Cool down stellarator core to 80K (PTP)</t>
  </si>
  <si>
    <t>Perform local, low power testing of coil electrical circuits to verify that electrical leads and instrumentation are properly connected and coils/leads are functioning as expected (PTP)</t>
  </si>
  <si>
    <t>Install and test hardwired interlock system (HIS) and hardwired control system (HCS)</t>
  </si>
  <si>
    <t>END OF CONSTRUCTION</t>
  </si>
  <si>
    <t>Perform operational readiness assessment (ACC)</t>
  </si>
  <si>
    <t>Install and test TC HVAC and Fire Protection</t>
  </si>
  <si>
    <t>Install and test Gas Fueling System (WBS 211) equipment</t>
  </si>
  <si>
    <t>ES&amp;H ESB review and approval of ACC recommendation.  Issue limited safety certificate.</t>
  </si>
  <si>
    <t>Install e-beam mapping system</t>
  </si>
  <si>
    <t>Perform e-beam mapping</t>
  </si>
  <si>
    <t>Complete facility preparations (TEP Section 6.1)</t>
  </si>
  <si>
    <t>Pump down VV, bake to 150C, and perform vacuum leak check (TEP Section 6.2).  Vent VV and resume final assembly operations.</t>
  </si>
  <si>
    <t>Connect and test water cooling (WBS 61) (TEP Section 6.3)</t>
  </si>
  <si>
    <t>Bake vacuum vessel for First Plasma (TEP Section 6.7)</t>
  </si>
  <si>
    <t>Complete First Plasma Approval Requirements (TEP Section 7.2)</t>
  </si>
  <si>
    <t>Perform coil energization testing (TEP Section 6.6) with coils at cryogenic temperature.</t>
  </si>
  <si>
    <t>FIRST PLASMA</t>
  </si>
  <si>
    <t>Work days after arrival of the last field period</t>
  </si>
  <si>
    <t>Install Electrical Systems (WBS 4) equipment in TC</t>
  </si>
  <si>
    <t>Install Neutral Beam (WBS 25) equipment in TC</t>
  </si>
  <si>
    <t>Install TVPS (WBS 22) equipment in TC</t>
  </si>
  <si>
    <t>Install VV H/C (WBS 64) equipment in TC</t>
  </si>
  <si>
    <t>Install Water Cooling System (WBS 61) equipment in TC</t>
  </si>
  <si>
    <t>Install Cryogenic System (WBS 62) equipment in TC</t>
  </si>
  <si>
    <t>Install Utility Systems (WBS 63) equipment in TC</t>
  </si>
  <si>
    <t>Work days after completion of platform</t>
  </si>
  <si>
    <t>Work days after all coil installations are complete</t>
  </si>
  <si>
    <t>Scrub stellarator core, clear all ground faults, perform hi-pot tests for equipment within the cryostat</t>
  </si>
  <si>
    <t>Work days after cryostat installation is completed</t>
  </si>
  <si>
    <t>Complete preparations for coil energization (TEP Section 6.5)</t>
  </si>
  <si>
    <t>Work days after completion of ISTP</t>
  </si>
  <si>
    <t>Complete by when the third field period is ready for installation</t>
  </si>
  <si>
    <t>Complete two weeks prior to arrival of the first field period</t>
  </si>
  <si>
    <t>Start at the beginning of FY07</t>
  </si>
  <si>
    <t>Position VV segment for welding to spool pieces.  Field weld (6) closure joints.  Leak check closure joints.  Connect final VV supports.</t>
  </si>
  <si>
    <t>Work done while VV is being pumped and baked</t>
  </si>
  <si>
    <t>Make sure we are not burying any problems</t>
  </si>
  <si>
    <t>Complete concurrently with the completion of facility preparations</t>
  </si>
  <si>
    <t>Complete Energy Conversion Systems testing (TEP Section 6.4)</t>
  </si>
  <si>
    <t>Start when ACC recommendation is received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</si>
</sst>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14" fontId="2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workbookViewId="0" topLeftCell="A1">
      <selection activeCell="A1" sqref="A1:IV1"/>
    </sheetView>
  </sheetViews>
  <sheetFormatPr defaultColWidth="9.140625" defaultRowHeight="12.75"/>
  <cols>
    <col min="1" max="1" width="9.28125" style="1" bestFit="1" customWidth="1"/>
    <col min="2" max="2" width="49.28125" style="4" bestFit="1" customWidth="1"/>
    <col min="3" max="3" width="10.140625" style="2" bestFit="1" customWidth="1"/>
    <col min="4" max="4" width="10.28125" style="0" bestFit="1" customWidth="1"/>
    <col min="5" max="5" width="10.8515625" style="2" bestFit="1" customWidth="1"/>
    <col min="6" max="6" width="56.28125" style="0" bestFit="1" customWidth="1"/>
  </cols>
  <sheetData>
    <row r="1" spans="1:5" s="10" customFormat="1" ht="12.75">
      <c r="A1" s="8" t="s">
        <v>1</v>
      </c>
      <c r="B1" s="9" t="s">
        <v>2</v>
      </c>
      <c r="C1" s="6" t="s">
        <v>5</v>
      </c>
      <c r="D1" s="10" t="s">
        <v>4</v>
      </c>
      <c r="E1" s="6" t="s">
        <v>3</v>
      </c>
    </row>
    <row r="3" spans="1:5" ht="12.75">
      <c r="A3" s="1" t="s">
        <v>10</v>
      </c>
      <c r="B3" s="4" t="s">
        <v>11</v>
      </c>
      <c r="E3" s="6">
        <v>39139</v>
      </c>
    </row>
    <row r="4" spans="1:5" ht="12.75">
      <c r="A4" s="1" t="s">
        <v>12</v>
      </c>
      <c r="B4" s="4" t="s">
        <v>13</v>
      </c>
      <c r="E4" s="6">
        <v>39155</v>
      </c>
    </row>
    <row r="5" spans="1:5" ht="12.75">
      <c r="A5" s="1" t="s">
        <v>14</v>
      </c>
      <c r="B5" s="4" t="s">
        <v>15</v>
      </c>
      <c r="E5" s="6">
        <v>39199</v>
      </c>
    </row>
    <row r="7" spans="2:5" ht="12.75">
      <c r="B7" s="4" t="s">
        <v>45</v>
      </c>
      <c r="C7" s="6">
        <v>38930</v>
      </c>
      <c r="D7">
        <v>40</v>
      </c>
      <c r="E7" s="2">
        <f>WORKDAY(C7,D7,0)</f>
        <v>38986</v>
      </c>
    </row>
    <row r="8" spans="1:6" ht="12.75">
      <c r="A8" s="1" t="s">
        <v>6</v>
      </c>
      <c r="B8" s="4" t="s">
        <v>0</v>
      </c>
      <c r="C8" s="6">
        <v>38991</v>
      </c>
      <c r="D8">
        <v>0</v>
      </c>
      <c r="E8" s="2">
        <f>WORKDAY(C8,D8,0)</f>
        <v>38991</v>
      </c>
      <c r="F8" t="s">
        <v>73</v>
      </c>
    </row>
    <row r="9" spans="1:5" ht="12.75">
      <c r="A9" s="1" t="s">
        <v>7</v>
      </c>
      <c r="B9" s="4" t="s">
        <v>17</v>
      </c>
      <c r="C9" s="2">
        <f>E8</f>
        <v>38991</v>
      </c>
      <c r="D9">
        <v>30</v>
      </c>
      <c r="E9" s="2">
        <f>WORKDAY(C9,D9,0)</f>
        <v>39031</v>
      </c>
    </row>
    <row r="10" spans="2:5" ht="12.75">
      <c r="B10" s="4" t="s">
        <v>18</v>
      </c>
      <c r="C10" s="2">
        <f>E8</f>
        <v>38991</v>
      </c>
      <c r="D10">
        <v>40</v>
      </c>
      <c r="E10" s="2">
        <f>WORKDAY(C10,D10,0)</f>
        <v>39045</v>
      </c>
    </row>
    <row r="11" spans="2:6" ht="12.75">
      <c r="B11" s="4" t="s">
        <v>58</v>
      </c>
      <c r="C11" s="2">
        <f aca="true" t="shared" si="0" ref="C11:C18">E$10</f>
        <v>39045</v>
      </c>
      <c r="E11" s="2">
        <f aca="true" t="shared" si="1" ref="E11:E17">E$5</f>
        <v>39199</v>
      </c>
      <c r="F11" t="s">
        <v>71</v>
      </c>
    </row>
    <row r="12" spans="2:6" ht="12.75">
      <c r="B12" s="4" t="s">
        <v>59</v>
      </c>
      <c r="C12" s="2">
        <f t="shared" si="0"/>
        <v>39045</v>
      </c>
      <c r="E12" s="2">
        <f t="shared" si="1"/>
        <v>39199</v>
      </c>
      <c r="F12" t="s">
        <v>71</v>
      </c>
    </row>
    <row r="13" spans="2:6" ht="12.75">
      <c r="B13" s="4" t="s">
        <v>60</v>
      </c>
      <c r="C13" s="2">
        <f t="shared" si="0"/>
        <v>39045</v>
      </c>
      <c r="E13" s="2">
        <f t="shared" si="1"/>
        <v>39199</v>
      </c>
      <c r="F13" t="s">
        <v>71</v>
      </c>
    </row>
    <row r="14" spans="2:6" ht="12.75">
      <c r="B14" s="4" t="s">
        <v>61</v>
      </c>
      <c r="C14" s="2">
        <f t="shared" si="0"/>
        <v>39045</v>
      </c>
      <c r="E14" s="2">
        <f t="shared" si="1"/>
        <v>39199</v>
      </c>
      <c r="F14" t="s">
        <v>71</v>
      </c>
    </row>
    <row r="15" spans="2:6" ht="12.75">
      <c r="B15" s="4" t="s">
        <v>62</v>
      </c>
      <c r="C15" s="2">
        <f t="shared" si="0"/>
        <v>39045</v>
      </c>
      <c r="E15" s="2">
        <f t="shared" si="1"/>
        <v>39199</v>
      </c>
      <c r="F15" t="s">
        <v>71</v>
      </c>
    </row>
    <row r="16" spans="2:6" ht="12.75">
      <c r="B16" s="4" t="s">
        <v>63</v>
      </c>
      <c r="C16" s="2">
        <f t="shared" si="0"/>
        <v>39045</v>
      </c>
      <c r="E16" s="2">
        <f t="shared" si="1"/>
        <v>39199</v>
      </c>
      <c r="F16" t="s">
        <v>71</v>
      </c>
    </row>
    <row r="17" spans="2:6" ht="12.75">
      <c r="B17" s="4" t="s">
        <v>64</v>
      </c>
      <c r="C17" s="2">
        <f t="shared" si="0"/>
        <v>39045</v>
      </c>
      <c r="E17" s="2">
        <f t="shared" si="1"/>
        <v>39199</v>
      </c>
      <c r="F17" t="s">
        <v>71</v>
      </c>
    </row>
    <row r="18" spans="2:6" ht="25.5">
      <c r="B18" s="4" t="s">
        <v>22</v>
      </c>
      <c r="C18" s="2">
        <f t="shared" si="0"/>
        <v>39045</v>
      </c>
      <c r="D18" s="3">
        <v>10</v>
      </c>
      <c r="E18" s="2">
        <f>WORKDAY(E21,D18,0)</f>
        <v>39232</v>
      </c>
      <c r="F18" t="s">
        <v>65</v>
      </c>
    </row>
    <row r="19" spans="1:6" ht="12.75">
      <c r="A19" s="1" t="s">
        <v>8</v>
      </c>
      <c r="B19" s="5" t="s">
        <v>19</v>
      </c>
      <c r="C19" s="7">
        <f>WORKDAY(E19,-D19,0)</f>
        <v>39111</v>
      </c>
      <c r="D19">
        <v>10</v>
      </c>
      <c r="E19" s="2">
        <f>WORKDAY(E3,-10,0)</f>
        <v>39125</v>
      </c>
      <c r="F19" t="s">
        <v>72</v>
      </c>
    </row>
    <row r="20" spans="1:6" ht="12.75">
      <c r="A20" s="1" t="s">
        <v>9</v>
      </c>
      <c r="B20" s="4" t="s">
        <v>20</v>
      </c>
      <c r="C20" s="2">
        <f>E3</f>
        <v>39139</v>
      </c>
      <c r="D20">
        <v>5</v>
      </c>
      <c r="E20" s="2">
        <f>E5+D20</f>
        <v>39204</v>
      </c>
      <c r="F20" t="s">
        <v>57</v>
      </c>
    </row>
    <row r="21" spans="1:5" ht="12.75">
      <c r="A21" s="1" t="s">
        <v>16</v>
      </c>
      <c r="B21" s="4" t="s">
        <v>21</v>
      </c>
      <c r="C21" s="2">
        <f aca="true" t="shared" si="2" ref="C21:C34">E20</f>
        <v>39204</v>
      </c>
      <c r="D21">
        <v>10</v>
      </c>
      <c r="E21" s="2">
        <f>WORKDAY(C21,D21,0)</f>
        <v>39218</v>
      </c>
    </row>
    <row r="22" spans="2:5" ht="12.75">
      <c r="B22" s="4" t="s">
        <v>24</v>
      </c>
      <c r="C22" s="2">
        <f>E21</f>
        <v>39218</v>
      </c>
      <c r="D22">
        <v>10</v>
      </c>
      <c r="E22" s="2">
        <f>WORKDAY(C22,D22,0)</f>
        <v>39232</v>
      </c>
    </row>
    <row r="23" spans="2:5" ht="25.5">
      <c r="B23" s="4" t="s">
        <v>25</v>
      </c>
      <c r="C23" s="2">
        <f t="shared" si="2"/>
        <v>39232</v>
      </c>
      <c r="D23">
        <v>20</v>
      </c>
      <c r="E23" s="2">
        <f>WORKDAY(C23,D23,0)</f>
        <v>39260</v>
      </c>
    </row>
    <row r="24" spans="2:5" ht="12.75">
      <c r="B24" s="4" t="s">
        <v>26</v>
      </c>
      <c r="C24" s="2">
        <f t="shared" si="2"/>
        <v>39260</v>
      </c>
      <c r="D24">
        <v>15</v>
      </c>
      <c r="E24" s="2">
        <f>WORKDAY(C24,D24,0)</f>
        <v>39281</v>
      </c>
    </row>
    <row r="25" spans="2:5" ht="12.75">
      <c r="B25" s="4" t="s">
        <v>28</v>
      </c>
      <c r="C25" s="2">
        <f t="shared" si="2"/>
        <v>39281</v>
      </c>
      <c r="D25">
        <v>5</v>
      </c>
      <c r="E25" s="2">
        <f>WORKDAY(C25,D25,0)</f>
        <v>39288</v>
      </c>
    </row>
    <row r="26" spans="2:5" ht="25.5">
      <c r="B26" s="4" t="s">
        <v>29</v>
      </c>
      <c r="C26" s="2">
        <f t="shared" si="2"/>
        <v>39288</v>
      </c>
      <c r="D26">
        <v>10</v>
      </c>
      <c r="E26" s="2">
        <f>WORKDAY(C26,D26,0)</f>
        <v>39302</v>
      </c>
    </row>
    <row r="27" spans="2:5" ht="12.75">
      <c r="B27" s="4" t="s">
        <v>31</v>
      </c>
      <c r="C27" s="2">
        <f t="shared" si="2"/>
        <v>39302</v>
      </c>
      <c r="D27">
        <v>5</v>
      </c>
      <c r="E27" s="2">
        <f>WORKDAY(C27,D27,0)</f>
        <v>39309</v>
      </c>
    </row>
    <row r="28" spans="2:6" ht="25.5">
      <c r="B28" s="4" t="s">
        <v>30</v>
      </c>
      <c r="C28" s="2">
        <f>E23</f>
        <v>39260</v>
      </c>
      <c r="D28">
        <v>10</v>
      </c>
      <c r="E28" s="2">
        <f>MAX(E23:E27)+D28</f>
        <v>39319</v>
      </c>
      <c r="F28" t="s">
        <v>66</v>
      </c>
    </row>
    <row r="29" spans="2:5" ht="51">
      <c r="B29" s="4" t="s">
        <v>41</v>
      </c>
      <c r="C29" s="2">
        <f t="shared" si="2"/>
        <v>39319</v>
      </c>
      <c r="D29">
        <v>5</v>
      </c>
      <c r="E29" s="2">
        <f>WORKDAY(C29,D29,0)</f>
        <v>39325</v>
      </c>
    </row>
    <row r="30" spans="2:5" ht="25.5">
      <c r="B30" s="4" t="s">
        <v>32</v>
      </c>
      <c r="C30" s="2">
        <f>E28</f>
        <v>39319</v>
      </c>
      <c r="D30">
        <v>5</v>
      </c>
      <c r="E30" s="2">
        <f>WORKDAY(C30,D30,0)</f>
        <v>39325</v>
      </c>
    </row>
    <row r="31" spans="2:5" ht="38.25">
      <c r="B31" s="4" t="s">
        <v>74</v>
      </c>
      <c r="C31" s="2">
        <f>E30</f>
        <v>39325</v>
      </c>
      <c r="D31">
        <v>20</v>
      </c>
      <c r="E31" s="2">
        <f>WORKDAY(C31,D31,0)</f>
        <v>39353</v>
      </c>
    </row>
    <row r="32" spans="2:5" ht="12.75">
      <c r="B32" s="4" t="s">
        <v>27</v>
      </c>
      <c r="C32" s="2">
        <f t="shared" si="2"/>
        <v>39353</v>
      </c>
      <c r="D32">
        <v>2</v>
      </c>
      <c r="E32" s="2">
        <f>WORKDAY(C32,D32,0)</f>
        <v>39357</v>
      </c>
    </row>
    <row r="33" spans="2:5" ht="12.75">
      <c r="B33" s="4" t="s">
        <v>37</v>
      </c>
      <c r="C33" s="2">
        <f>E32</f>
        <v>39357</v>
      </c>
      <c r="D33">
        <v>3</v>
      </c>
      <c r="E33" s="2">
        <f>WORKDAY(C33,D33,0)</f>
        <v>39360</v>
      </c>
    </row>
    <row r="34" spans="2:5" ht="38.25">
      <c r="B34" s="4" t="s">
        <v>51</v>
      </c>
      <c r="C34" s="2">
        <f t="shared" si="2"/>
        <v>39360</v>
      </c>
      <c r="D34">
        <v>10</v>
      </c>
      <c r="E34" s="2">
        <f>WORKDAY(C34,D34,0)</f>
        <v>39374</v>
      </c>
    </row>
    <row r="35" spans="2:6" ht="12.75">
      <c r="B35" s="4" t="s">
        <v>23</v>
      </c>
      <c r="C35" s="2">
        <f>C34</f>
        <v>39360</v>
      </c>
      <c r="D35">
        <v>10</v>
      </c>
      <c r="E35" s="2">
        <f>WORKDAY(C35,D35,0)</f>
        <v>39374</v>
      </c>
      <c r="F35" t="s">
        <v>75</v>
      </c>
    </row>
    <row r="36" spans="2:6" ht="25.5">
      <c r="B36" s="4" t="s">
        <v>67</v>
      </c>
      <c r="C36" s="2">
        <f>E34</f>
        <v>39374</v>
      </c>
      <c r="D36">
        <v>5</v>
      </c>
      <c r="E36" s="2">
        <f>WORKDAY(C36,D36,0)</f>
        <v>39381</v>
      </c>
      <c r="F36" t="s">
        <v>76</v>
      </c>
    </row>
    <row r="37" spans="2:5" ht="12.75">
      <c r="B37" s="4" t="s">
        <v>34</v>
      </c>
      <c r="C37" s="2">
        <f>E36</f>
        <v>39381</v>
      </c>
      <c r="D37">
        <v>20</v>
      </c>
      <c r="E37" s="2">
        <f>WORKDAY(C37,D37,0)</f>
        <v>39409</v>
      </c>
    </row>
    <row r="38" spans="2:6" ht="12.75">
      <c r="B38" s="4" t="s">
        <v>33</v>
      </c>
      <c r="C38" s="2">
        <f aca="true" t="shared" si="3" ref="C38:C47">E$36</f>
        <v>39381</v>
      </c>
      <c r="D38">
        <v>10</v>
      </c>
      <c r="E38" s="2">
        <f aca="true" t="shared" si="4" ref="E38:E47">E$37+D38</f>
        <v>39419</v>
      </c>
      <c r="F38" t="s">
        <v>68</v>
      </c>
    </row>
    <row r="39" spans="2:6" ht="12.75">
      <c r="B39" s="4" t="s">
        <v>38</v>
      </c>
      <c r="C39" s="2">
        <f t="shared" si="3"/>
        <v>39381</v>
      </c>
      <c r="D39">
        <v>10</v>
      </c>
      <c r="E39" s="2">
        <f t="shared" si="4"/>
        <v>39419</v>
      </c>
      <c r="F39" t="s">
        <v>68</v>
      </c>
    </row>
    <row r="40" spans="2:6" ht="25.5">
      <c r="B40" s="4" t="s">
        <v>35</v>
      </c>
      <c r="C40" s="2">
        <f t="shared" si="3"/>
        <v>39381</v>
      </c>
      <c r="D40">
        <v>10</v>
      </c>
      <c r="E40" s="2">
        <f t="shared" si="4"/>
        <v>39419</v>
      </c>
      <c r="F40" t="s">
        <v>68</v>
      </c>
    </row>
    <row r="41" spans="2:6" ht="25.5">
      <c r="B41" s="4" t="s">
        <v>46</v>
      </c>
      <c r="C41" s="2">
        <f t="shared" si="3"/>
        <v>39381</v>
      </c>
      <c r="D41">
        <v>10</v>
      </c>
      <c r="E41" s="2">
        <f t="shared" si="4"/>
        <v>39419</v>
      </c>
      <c r="F41" t="s">
        <v>68</v>
      </c>
    </row>
    <row r="42" spans="2:6" ht="12.75">
      <c r="B42" s="4" t="s">
        <v>39</v>
      </c>
      <c r="C42" s="2">
        <f t="shared" si="3"/>
        <v>39381</v>
      </c>
      <c r="D42">
        <v>10</v>
      </c>
      <c r="E42" s="2">
        <f t="shared" si="4"/>
        <v>39419</v>
      </c>
      <c r="F42" t="s">
        <v>68</v>
      </c>
    </row>
    <row r="43" spans="2:6" ht="25.5">
      <c r="B43" s="4" t="s">
        <v>52</v>
      </c>
      <c r="C43" s="2">
        <f t="shared" si="3"/>
        <v>39381</v>
      </c>
      <c r="D43">
        <v>10</v>
      </c>
      <c r="E43" s="2">
        <f t="shared" si="4"/>
        <v>39419</v>
      </c>
      <c r="F43" t="s">
        <v>68</v>
      </c>
    </row>
    <row r="44" spans="2:6" ht="12.75">
      <c r="B44" s="4" t="s">
        <v>36</v>
      </c>
      <c r="C44" s="2">
        <f t="shared" si="3"/>
        <v>39381</v>
      </c>
      <c r="D44">
        <v>10</v>
      </c>
      <c r="E44" s="2">
        <f t="shared" si="4"/>
        <v>39419</v>
      </c>
      <c r="F44" t="s">
        <v>68</v>
      </c>
    </row>
    <row r="45" spans="2:6" ht="12.75">
      <c r="B45" s="4" t="s">
        <v>40</v>
      </c>
      <c r="C45" s="2">
        <f t="shared" si="3"/>
        <v>39381</v>
      </c>
      <c r="D45">
        <v>10</v>
      </c>
      <c r="E45" s="2">
        <f t="shared" si="4"/>
        <v>39419</v>
      </c>
      <c r="F45" t="s">
        <v>68</v>
      </c>
    </row>
    <row r="46" spans="2:6" ht="25.5">
      <c r="B46" s="4" t="s">
        <v>42</v>
      </c>
      <c r="C46" s="2">
        <f t="shared" si="3"/>
        <v>39381</v>
      </c>
      <c r="D46">
        <v>10</v>
      </c>
      <c r="E46" s="2">
        <f t="shared" si="4"/>
        <v>39419</v>
      </c>
      <c r="F46" t="s">
        <v>68</v>
      </c>
    </row>
    <row r="47" spans="2:6" ht="12.75">
      <c r="B47" s="4" t="s">
        <v>48</v>
      </c>
      <c r="C47" s="2">
        <f t="shared" si="3"/>
        <v>39381</v>
      </c>
      <c r="D47">
        <v>10</v>
      </c>
      <c r="E47" s="2">
        <f t="shared" si="4"/>
        <v>39419</v>
      </c>
      <c r="F47" t="s">
        <v>68</v>
      </c>
    </row>
    <row r="48" spans="2:5" ht="12.75">
      <c r="B48" s="4" t="s">
        <v>50</v>
      </c>
      <c r="C48" s="2">
        <f>MAX(E38:E47)</f>
        <v>39419</v>
      </c>
      <c r="D48">
        <v>5</v>
      </c>
      <c r="E48" s="2">
        <f>WORKDAY(C48,D48,0)</f>
        <v>39426</v>
      </c>
    </row>
    <row r="49" spans="2:6" ht="12.75">
      <c r="B49" s="4" t="s">
        <v>44</v>
      </c>
      <c r="C49" s="2">
        <f>WORKDAY(E49,-D49,0)</f>
        <v>39398</v>
      </c>
      <c r="D49">
        <v>20</v>
      </c>
      <c r="E49" s="2">
        <f>E48</f>
        <v>39426</v>
      </c>
      <c r="F49" t="s">
        <v>77</v>
      </c>
    </row>
    <row r="50" spans="2:5" ht="12.75">
      <c r="B50" s="4" t="s">
        <v>43</v>
      </c>
      <c r="C50" s="2">
        <f>E49</f>
        <v>39426</v>
      </c>
      <c r="D50">
        <v>0</v>
      </c>
      <c r="E50" s="2">
        <f>WORKDAY(C50,D50,0)</f>
        <v>39426</v>
      </c>
    </row>
    <row r="51" spans="2:5" ht="25.5">
      <c r="B51" s="4" t="s">
        <v>78</v>
      </c>
      <c r="C51" s="2">
        <f>E50</f>
        <v>39426</v>
      </c>
      <c r="D51">
        <v>5</v>
      </c>
      <c r="E51" s="2">
        <f>WORKDAY(C51,D51,0)</f>
        <v>39433</v>
      </c>
    </row>
    <row r="52" spans="2:5" ht="25.5">
      <c r="B52" s="4" t="s">
        <v>69</v>
      </c>
      <c r="C52" s="2">
        <f>E50</f>
        <v>39426</v>
      </c>
      <c r="D52">
        <v>5</v>
      </c>
      <c r="E52" s="2">
        <f>WORKDAY(C52,D52,0)</f>
        <v>39433</v>
      </c>
    </row>
    <row r="53" spans="2:5" ht="12.75">
      <c r="B53" s="4" t="s">
        <v>49</v>
      </c>
      <c r="C53" s="2">
        <f>E52</f>
        <v>39433</v>
      </c>
      <c r="D53">
        <v>5</v>
      </c>
      <c r="E53" s="2">
        <f>WORKDAY(C53,D53,0)</f>
        <v>39440</v>
      </c>
    </row>
    <row r="54" spans="2:6" ht="25.5">
      <c r="B54" s="4" t="s">
        <v>47</v>
      </c>
      <c r="C54" s="2">
        <f>E50</f>
        <v>39426</v>
      </c>
      <c r="D54">
        <v>10</v>
      </c>
      <c r="E54" s="2">
        <f>WORKDAY(C54,D54,0)</f>
        <v>39440</v>
      </c>
      <c r="F54" t="s">
        <v>79</v>
      </c>
    </row>
    <row r="55" spans="2:5" ht="25.5">
      <c r="B55" s="4" t="s">
        <v>55</v>
      </c>
      <c r="C55" s="2">
        <f>MAX(E53,E54)</f>
        <v>39440</v>
      </c>
      <c r="D55">
        <v>5</v>
      </c>
      <c r="E55" s="2">
        <f>WORKDAY(C55,D55,0)</f>
        <v>39447</v>
      </c>
    </row>
    <row r="56" spans="2:5" ht="12.75">
      <c r="B56" s="4" t="s">
        <v>53</v>
      </c>
      <c r="C56" s="2">
        <f>E53</f>
        <v>39440</v>
      </c>
      <c r="D56">
        <v>5</v>
      </c>
      <c r="E56" s="2">
        <f>WORKDAY(C56,D56,0)</f>
        <v>39447</v>
      </c>
    </row>
    <row r="57" spans="2:6" ht="25.5">
      <c r="B57" s="4" t="s">
        <v>54</v>
      </c>
      <c r="C57" s="2">
        <f>E54</f>
        <v>39440</v>
      </c>
      <c r="D57">
        <v>5</v>
      </c>
      <c r="E57" s="2">
        <f>WORKDAY(MAX(E55:E56),5,0)</f>
        <v>39454</v>
      </c>
      <c r="F57" t="s">
        <v>70</v>
      </c>
    </row>
    <row r="58" spans="2:5" ht="12.75">
      <c r="B58" s="4" t="s">
        <v>56</v>
      </c>
      <c r="C58" s="2">
        <f>MAX(E55,E56,E57)</f>
        <v>39454</v>
      </c>
      <c r="D58">
        <v>0</v>
      </c>
      <c r="E58" s="2">
        <f>WORKDAY(C58,D58,0)</f>
        <v>39454</v>
      </c>
    </row>
  </sheetData>
  <printOptions gridLines="1"/>
  <pageMargins left="0.75" right="0.75" top="1" bottom="1" header="0.5" footer="0.5"/>
  <pageSetup fitToHeight="0" fitToWidth="1"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Robert Simmons</cp:lastModifiedBy>
  <cp:lastPrinted>2004-08-25T17:03:36Z</cp:lastPrinted>
  <dcterms:created xsi:type="dcterms:W3CDTF">2004-08-24T21:12:13Z</dcterms:created>
  <dcterms:modified xsi:type="dcterms:W3CDTF">2004-08-25T17:04:58Z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1283992495</vt:i4>
  </property>
  <property fmtid="{D5CDD505-2E9C-101B-9397-08002B2CF9AE}" pid="3" name="_EmailSubject">
    <vt:lpwstr>Final Assembly and Integrated Systems Testing</vt:lpwstr>
  </property>
  <property fmtid="{D5CDD505-2E9C-101B-9397-08002B2CF9AE}" pid="4" name="_AuthorEmail">
    <vt:lpwstr>reiersen@pppl.gov</vt:lpwstr>
  </property>
  <property fmtid="{D5CDD505-2E9C-101B-9397-08002B2CF9AE}" pid="5" name="_AuthorEmailDisplayName">
    <vt:lpwstr>Wayne T. Reiersen</vt:lpwstr>
  </property>
  <property fmtid="{D5CDD505-2E9C-101B-9397-08002B2CF9AE}" pid="6" name="_ReviewingToolsShownOnce">
    <vt:lpwstr/>
  </property>
</Properties>
</file>