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125" windowWidth="15315" windowHeight="4155" firstSheet="3" activeTab="3"/>
  </bookViews>
  <sheets>
    <sheet name="Ordered by Divi" sheetId="1" state="hidden" r:id="rId1"/>
    <sheet name="Ordered by grade" sheetId="2" state="hidden" r:id="rId2"/>
    <sheet name="Instruments" sheetId="3" r:id="rId3"/>
    <sheet name="Target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'Ordered by Divi'!$A$1:$F$116</definedName>
    <definedName name="_xlnm.Print_Area" localSheetId="1">'Ordered by grade'!$A$1:$I$83</definedName>
    <definedName name="_xlnm.Print_Titles" localSheetId="0">'Ordered by Divi'!$1:$1</definedName>
    <definedName name="_xlnm.Print_Titles" localSheetId="1">'Ordered by grade'!$1:$1</definedName>
  </definedNames>
  <calcPr fullCalcOnLoad="1"/>
</workbook>
</file>

<file path=xl/sharedStrings.xml><?xml version="1.0" encoding="utf-8"?>
<sst xmlns="http://schemas.openxmlformats.org/spreadsheetml/2006/main" count="267" uniqueCount="83">
  <si>
    <t>Impact</t>
  </si>
  <si>
    <t>Probability</t>
  </si>
  <si>
    <t>Very Likely</t>
  </si>
  <si>
    <t>Unlikely</t>
  </si>
  <si>
    <t>Likely</t>
  </si>
  <si>
    <t>Marginal</t>
  </si>
  <si>
    <t>Significant</t>
  </si>
  <si>
    <t>Critical</t>
  </si>
  <si>
    <t>Dollars by Classification</t>
  </si>
  <si>
    <t>Percentage by Classification</t>
  </si>
  <si>
    <t>High</t>
  </si>
  <si>
    <t>Moderate</t>
  </si>
  <si>
    <t>Low</t>
  </si>
  <si>
    <t>Risks against contingency by category</t>
  </si>
  <si>
    <t>Available Contingency:  Sep02</t>
  </si>
  <si>
    <t>10% on remaining work</t>
  </si>
  <si>
    <t>Available Contingency</t>
  </si>
  <si>
    <t>EAC Items</t>
  </si>
  <si>
    <t>High Risk</t>
  </si>
  <si>
    <t>Moderate Risk</t>
  </si>
  <si>
    <t>Low Risk</t>
  </si>
  <si>
    <t>Remaining Work (less commitments and phase funded)</t>
  </si>
  <si>
    <t>Forecasted Contingency balance after all risks considered</t>
  </si>
  <si>
    <t>Conventional Facilities</t>
  </si>
  <si>
    <t xml:space="preserve">5% on commitments and phase funded </t>
  </si>
  <si>
    <t>Overall Grade</t>
  </si>
  <si>
    <t>Descrition</t>
  </si>
  <si>
    <t>Subproject</t>
  </si>
  <si>
    <t>mm</t>
  </si>
  <si>
    <t>Cost Impact</t>
  </si>
  <si>
    <t>STL Probability</t>
  </si>
  <si>
    <t>Technical Consequence</t>
  </si>
  <si>
    <t>Schedule Consequence</t>
  </si>
  <si>
    <t>Overall Risk</t>
  </si>
  <si>
    <t>Management Likelihood</t>
  </si>
  <si>
    <t>sort</t>
  </si>
  <si>
    <t>L</t>
  </si>
  <si>
    <t>S</t>
  </si>
  <si>
    <t>M</t>
  </si>
  <si>
    <t>Remaining Equipment Instln</t>
  </si>
  <si>
    <t>Target</t>
  </si>
  <si>
    <t xml:space="preserve">Remaining Steel Procurement </t>
  </si>
  <si>
    <t>Specialty Shield Blocks</t>
  </si>
  <si>
    <t>Addl. ES&amp;H/engineering coverage</t>
  </si>
  <si>
    <t>Instruments</t>
  </si>
  <si>
    <t>Cost increase for inserts</t>
  </si>
  <si>
    <t>Labor for testing inserts</t>
  </si>
  <si>
    <t>U</t>
  </si>
  <si>
    <t>V</t>
  </si>
  <si>
    <t>Be Cost Increase</t>
  </si>
  <si>
    <t>Additional Field Survey Cost</t>
  </si>
  <si>
    <t>N&amp;S Analysis Support - ES&amp;H</t>
  </si>
  <si>
    <t>Mitigation Plan</t>
  </si>
  <si>
    <t>Risk Expiration</t>
  </si>
  <si>
    <t>Instruments Total</t>
  </si>
  <si>
    <t>Target Total</t>
  </si>
  <si>
    <t>WBS</t>
  </si>
  <si>
    <t>Installation</t>
  </si>
  <si>
    <t>Offset w/ other Savings</t>
  </si>
  <si>
    <t>Description</t>
  </si>
  <si>
    <t>Type Risk</t>
  </si>
  <si>
    <t>Cost</t>
  </si>
  <si>
    <t>Increased Design costs</t>
  </si>
  <si>
    <t>Additional A-E Design/Process - Utility System</t>
  </si>
  <si>
    <t>Additional A-E Design -  Controls</t>
  </si>
  <si>
    <t>Circulator Cost Increase</t>
  </si>
  <si>
    <t>Plug Design Complexity - Reflector assemblies</t>
  </si>
  <si>
    <t>Cost/Schedule</t>
  </si>
  <si>
    <t>admin. effort can not be transferred to IDTs</t>
  </si>
  <si>
    <t>Cost Impact ($K)</t>
  </si>
  <si>
    <t>Utility Handling Cart Procurement</t>
  </si>
  <si>
    <t>Evaluting possibilites to reduce tolerances;integrated installation/construction schedule</t>
  </si>
  <si>
    <t>Offset w/ other Savings; Integrated installation/construction schedule</t>
  </si>
  <si>
    <t>Reduce staff as required</t>
  </si>
  <si>
    <t>none</t>
  </si>
  <si>
    <t>Early Finish Schedule Impact (#days if risk materializes)</t>
  </si>
  <si>
    <r>
      <t>SNS Risk Summary (</t>
    </r>
    <r>
      <rPr>
        <b/>
        <sz val="16"/>
        <rFont val="Arial"/>
        <family val="2"/>
      </rPr>
      <t>as of 1/09/03</t>
    </r>
    <r>
      <rPr>
        <b/>
        <sz val="18"/>
        <rFont val="Arial"/>
        <family val="2"/>
      </rPr>
      <t>)</t>
    </r>
  </si>
  <si>
    <t>STL Likelihood</t>
  </si>
  <si>
    <t>Cost Consequence</t>
  </si>
  <si>
    <r>
      <t>SNS Risk Summary (</t>
    </r>
    <r>
      <rPr>
        <b/>
        <sz val="16"/>
        <rFont val="Arial"/>
        <family val="2"/>
      </rPr>
      <t>as of 1/9/03</t>
    </r>
    <r>
      <rPr>
        <b/>
        <sz val="18"/>
        <rFont val="Arial"/>
        <family val="2"/>
      </rPr>
      <t>)</t>
    </r>
  </si>
  <si>
    <t>Cost Consequences</t>
  </si>
  <si>
    <r>
      <t xml:space="preserve">Core Vessel Design Complexity - </t>
    </r>
    <r>
      <rPr>
        <sz val="10"/>
        <color indexed="10"/>
        <rFont val="Arial"/>
        <family val="2"/>
      </rPr>
      <t>OFFSET BY OTHER ACTIONS</t>
    </r>
  </si>
  <si>
    <r>
      <t xml:space="preserve">Integrated Mdrtr/Plug Config - Moderator systems - </t>
    </r>
    <r>
      <rPr>
        <sz val="10"/>
        <color indexed="10"/>
        <rFont val="Arial"/>
        <family val="2"/>
      </rPr>
      <t>REMOVE, PCR APPROVED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</si>
</sst>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0" fillId="0" borderId="0" xfId="17" applyNumberFormat="1" applyFill="1" applyAlignment="1">
      <alignment/>
    </xf>
    <xf numFmtId="166" fontId="0" fillId="0" borderId="0" xfId="17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6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9" fontId="0" fillId="0" borderId="5" xfId="21" applyBorder="1" applyAlignment="1">
      <alignment/>
    </xf>
    <xf numFmtId="166" fontId="0" fillId="0" borderId="5" xfId="17" applyNumberFormat="1" applyFill="1" applyBorder="1" applyAlignment="1">
      <alignment/>
    </xf>
    <xf numFmtId="166" fontId="0" fillId="0" borderId="5" xfId="17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5" xfId="17" applyNumberFormat="1" applyBorder="1" applyAlignment="1">
      <alignment/>
    </xf>
    <xf numFmtId="166" fontId="0" fillId="0" borderId="3" xfId="17" applyNumberFormat="1" applyBorder="1" applyAlignment="1">
      <alignment/>
    </xf>
    <xf numFmtId="166" fontId="0" fillId="0" borderId="6" xfId="17" applyNumberFormat="1" applyBorder="1" applyAlignment="1">
      <alignment/>
    </xf>
    <xf numFmtId="166" fontId="0" fillId="0" borderId="4" xfId="17" applyNumberFormat="1" applyBorder="1" applyAlignment="1">
      <alignment/>
    </xf>
    <xf numFmtId="166" fontId="3" fillId="0" borderId="0" xfId="17" applyNumberFormat="1" applyFont="1" applyFill="1" applyAlignment="1">
      <alignment horizontal="centerContinuous"/>
    </xf>
    <xf numFmtId="166" fontId="0" fillId="0" borderId="0" xfId="17" applyNumberFormat="1" applyFont="1" applyFill="1" applyAlignment="1">
      <alignment horizontal="centerContinuous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21" applyBorder="1" applyAlignment="1">
      <alignment/>
    </xf>
    <xf numFmtId="9" fontId="0" fillId="0" borderId="6" xfId="21" applyBorder="1" applyAlignment="1">
      <alignment/>
    </xf>
    <xf numFmtId="9" fontId="0" fillId="0" borderId="4" xfId="21" applyBorder="1" applyAlignment="1">
      <alignment/>
    </xf>
    <xf numFmtId="3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168" fontId="0" fillId="3" borderId="0" xfId="15" applyNumberFormat="1" applyFill="1" applyAlignment="1">
      <alignment/>
    </xf>
    <xf numFmtId="168" fontId="0" fillId="2" borderId="0" xfId="15" applyNumberFormat="1" applyFill="1" applyAlignment="1">
      <alignment/>
    </xf>
    <xf numFmtId="166" fontId="0" fillId="0" borderId="0" xfId="17" applyNumberForma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center"/>
    </xf>
    <xf numFmtId="0" fontId="2" fillId="0" borderId="5" xfId="0" applyFont="1" applyBorder="1" applyAlignment="1">
      <alignment/>
    </xf>
    <xf numFmtId="166" fontId="2" fillId="0" borderId="5" xfId="17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6" fontId="0" fillId="0" borderId="6" xfId="21" applyNumberFormat="1" applyBorder="1" applyAlignment="1">
      <alignment/>
    </xf>
    <xf numFmtId="9" fontId="2" fillId="0" borderId="5" xfId="2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4" xfId="21" applyNumberFormat="1" applyBorder="1" applyAlignment="1">
      <alignment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66" fontId="2" fillId="0" borderId="5" xfId="1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5" xfId="0" applyFont="1" applyFill="1" applyBorder="1" applyAlignment="1">
      <alignment/>
    </xf>
    <xf numFmtId="0" fontId="2" fillId="5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5" borderId="6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8" fontId="2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17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5" borderId="6" xfId="0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8" fontId="0" fillId="0" borderId="5" xfId="0" applyNumberFormat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0" fillId="0" borderId="5" xfId="0" applyNumberFormat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68" fontId="2" fillId="3" borderId="5" xfId="0" applyNumberFormat="1" applyFont="1" applyFill="1" applyBorder="1" applyAlignment="1">
      <alignment vertical="center"/>
    </xf>
    <xf numFmtId="168" fontId="0" fillId="0" borderId="13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7" fontId="0" fillId="0" borderId="5" xfId="0" applyNumberFormat="1" applyBorder="1" applyAlignment="1">
      <alignment horizont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17" fontId="2" fillId="3" borderId="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" fontId="2" fillId="0" borderId="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" fontId="2" fillId="0" borderId="7" xfId="0" applyNumberFormat="1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8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17" fontId="2" fillId="3" borderId="16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7" fontId="0" fillId="0" borderId="5" xfId="0" applyNumberFormat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EBLO\Groups\Proj_Off\Proj_Ctls\risk%20analysis\Sep02%20Data\Round%202\XFD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EBLO\Groups\Proj_Off\Proj_Ctls\risk%20analysis\Sep02%20Data\Round%202\ASD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EBLO\Groups\Proj_Off\Proj_Ctls\risk%20analysis\Sep02%20Data\Round%202\PS%20Summa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EBLO\Groups\Proj_Off\Proj_Ctls\risk%20analysis\Sep02%20Data\Round%202\CF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FD Risk contingency"/>
      <sheetName val="Sheet1"/>
      <sheetName val="Sheet2"/>
      <sheetName val="Sheet3"/>
    </sheetNames>
    <sheetDataSet>
      <sheetData sheetId="1">
        <row r="1">
          <cell r="A1" t="str">
            <v>Target</v>
          </cell>
          <cell r="D1" t="str">
            <v>Likelihood</v>
          </cell>
          <cell r="E1" t="str">
            <v>Technical</v>
          </cell>
          <cell r="F1" t="str">
            <v>Schedule</v>
          </cell>
          <cell r="G1" t="str">
            <v>1,1</v>
          </cell>
          <cell r="H1" t="str">
            <v>1,2</v>
          </cell>
          <cell r="I1" t="str">
            <v>1,3</v>
          </cell>
          <cell r="J1" t="str">
            <v>2,1</v>
          </cell>
          <cell r="K1" t="str">
            <v>2,2</v>
          </cell>
          <cell r="L1" t="str">
            <v>2,3</v>
          </cell>
          <cell r="M1" t="str">
            <v>3,1</v>
          </cell>
          <cell r="N1" t="str">
            <v>3,2</v>
          </cell>
          <cell r="O1" t="str">
            <v>3,3</v>
          </cell>
        </row>
        <row r="2">
          <cell r="A2" t="str">
            <v>Additional A-E Design</v>
          </cell>
          <cell r="B2">
            <v>100</v>
          </cell>
          <cell r="C2">
            <v>1</v>
          </cell>
          <cell r="D2" t="str">
            <v>V</v>
          </cell>
          <cell r="E2" t="str">
            <v>M</v>
          </cell>
          <cell r="F2" t="str">
            <v>S</v>
          </cell>
          <cell r="G2">
            <v>0</v>
          </cell>
          <cell r="H2">
            <v>100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Additional A-E Design/Process Engr</v>
          </cell>
          <cell r="B3">
            <v>275</v>
          </cell>
          <cell r="C3">
            <v>1</v>
          </cell>
          <cell r="D3" t="str">
            <v>V</v>
          </cell>
          <cell r="E3" t="str">
            <v>M</v>
          </cell>
          <cell r="F3" t="str">
            <v>S</v>
          </cell>
          <cell r="G3">
            <v>0</v>
          </cell>
          <cell r="H3">
            <v>275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Additional Field Survey Cost</v>
          </cell>
          <cell r="B4">
            <v>270</v>
          </cell>
          <cell r="C4">
            <v>1</v>
          </cell>
          <cell r="D4" t="str">
            <v>V</v>
          </cell>
          <cell r="E4" t="str">
            <v>M</v>
          </cell>
          <cell r="F4" t="str">
            <v>M</v>
          </cell>
          <cell r="G4">
            <v>270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Be Cost Increase</v>
          </cell>
          <cell r="B5">
            <v>250</v>
          </cell>
          <cell r="C5">
            <v>0.75</v>
          </cell>
          <cell r="D5" t="str">
            <v>V</v>
          </cell>
          <cell r="E5" t="str">
            <v>M</v>
          </cell>
          <cell r="F5" t="str">
            <v>S</v>
          </cell>
          <cell r="G5">
            <v>0</v>
          </cell>
          <cell r="H5">
            <v>250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Circulator Cost Inc</v>
          </cell>
          <cell r="B6">
            <v>80</v>
          </cell>
          <cell r="C6">
            <v>0.75</v>
          </cell>
          <cell r="D6" t="str">
            <v>V</v>
          </cell>
          <cell r="E6" t="str">
            <v>M</v>
          </cell>
          <cell r="F6" t="str">
            <v>S</v>
          </cell>
          <cell r="G6">
            <v>0</v>
          </cell>
          <cell r="H6">
            <v>80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Core Vessel Design Complexity</v>
          </cell>
          <cell r="B7">
            <v>400</v>
          </cell>
          <cell r="C7">
            <v>1</v>
          </cell>
          <cell r="D7" t="str">
            <v>V</v>
          </cell>
          <cell r="E7" t="str">
            <v>M</v>
          </cell>
          <cell r="F7" t="str">
            <v>S</v>
          </cell>
          <cell r="G7">
            <v>0</v>
          </cell>
          <cell r="H7">
            <v>400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Increased Hg Tgt Dsn &amp; Fab</v>
          </cell>
          <cell r="B8">
            <v>1000</v>
          </cell>
          <cell r="C8">
            <v>0.65</v>
          </cell>
          <cell r="D8" t="str">
            <v>V</v>
          </cell>
          <cell r="E8" t="str">
            <v>M</v>
          </cell>
          <cell r="F8" t="str">
            <v>S</v>
          </cell>
          <cell r="G8">
            <v>0</v>
          </cell>
          <cell r="H8">
            <v>1000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Integrated Mdrtr/Plug Config</v>
          </cell>
          <cell r="B9">
            <v>450</v>
          </cell>
          <cell r="C9">
            <v>0.75</v>
          </cell>
          <cell r="D9" t="str">
            <v>V</v>
          </cell>
          <cell r="E9" t="str">
            <v>M</v>
          </cell>
          <cell r="F9" t="str">
            <v>S</v>
          </cell>
          <cell r="G9">
            <v>0</v>
          </cell>
          <cell r="H9">
            <v>450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Integrated Mdrtr/Plug Config</v>
          </cell>
          <cell r="B10">
            <v>150</v>
          </cell>
          <cell r="C10">
            <v>0.75</v>
          </cell>
          <cell r="D10" t="str">
            <v>V</v>
          </cell>
          <cell r="E10" t="str">
            <v>M</v>
          </cell>
          <cell r="F10" t="str">
            <v>S</v>
          </cell>
          <cell r="G10">
            <v>0</v>
          </cell>
          <cell r="H10">
            <v>150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N&amp;S Analysis Support - ES&amp;H</v>
          </cell>
          <cell r="B11">
            <v>255</v>
          </cell>
          <cell r="C11">
            <v>0.5</v>
          </cell>
          <cell r="D11" t="str">
            <v>V</v>
          </cell>
          <cell r="E11" t="str">
            <v>M</v>
          </cell>
          <cell r="F11" t="str">
            <v>M</v>
          </cell>
          <cell r="G11">
            <v>255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Plug Design Complexity</v>
          </cell>
          <cell r="B12">
            <v>450</v>
          </cell>
          <cell r="C12">
            <v>1</v>
          </cell>
          <cell r="D12" t="str">
            <v>V</v>
          </cell>
          <cell r="E12" t="str">
            <v>M</v>
          </cell>
          <cell r="F12" t="str">
            <v>S</v>
          </cell>
          <cell r="G12">
            <v>0</v>
          </cell>
          <cell r="H12">
            <v>450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Remaining Equipment Instln</v>
          </cell>
          <cell r="B13">
            <v>3800</v>
          </cell>
          <cell r="C13">
            <v>0.5</v>
          </cell>
          <cell r="D13" t="str">
            <v>L</v>
          </cell>
          <cell r="E13" t="str">
            <v>C</v>
          </cell>
          <cell r="F13" t="str">
            <v>S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3800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Remaining Steel Procurement </v>
          </cell>
          <cell r="B14">
            <v>2250</v>
          </cell>
          <cell r="C14">
            <v>0.5</v>
          </cell>
          <cell r="D14" t="str">
            <v>L</v>
          </cell>
          <cell r="E14" t="str">
            <v>C</v>
          </cell>
          <cell r="F14" t="str">
            <v>S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2250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Specialty Shield Blocks</v>
          </cell>
          <cell r="B15">
            <v>135</v>
          </cell>
          <cell r="C15">
            <v>0.75</v>
          </cell>
          <cell r="D15" t="str">
            <v>L</v>
          </cell>
          <cell r="E15" t="str">
            <v>C</v>
          </cell>
          <cell r="F15" t="str">
            <v>S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135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Utility Handling Cart Proc.</v>
          </cell>
          <cell r="B16">
            <v>235</v>
          </cell>
          <cell r="C16">
            <v>1</v>
          </cell>
          <cell r="D16" t="str">
            <v>V</v>
          </cell>
          <cell r="E16" t="str">
            <v>M</v>
          </cell>
          <cell r="F16" t="str">
            <v>S</v>
          </cell>
          <cell r="G16">
            <v>0</v>
          </cell>
          <cell r="H16">
            <v>235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9">
          <cell r="A19" t="str">
            <v>Instruments</v>
          </cell>
        </row>
        <row r="20">
          <cell r="A20" t="str">
            <v> Installation cost</v>
          </cell>
          <cell r="B20">
            <v>219.857</v>
          </cell>
          <cell r="C20">
            <v>0.2</v>
          </cell>
          <cell r="D20" t="str">
            <v>U</v>
          </cell>
          <cell r="E20" t="str">
            <v>M</v>
          </cell>
          <cell r="F20" t="str">
            <v>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219.857</v>
          </cell>
          <cell r="N20">
            <v>0</v>
          </cell>
          <cell r="O20">
            <v>0</v>
          </cell>
        </row>
        <row r="21">
          <cell r="A21" t="str">
            <v>Addl. ES&amp;H/engineering coverage</v>
          </cell>
          <cell r="B21">
            <v>595.2</v>
          </cell>
          <cell r="C21">
            <v>0.75</v>
          </cell>
          <cell r="D21" t="str">
            <v>L</v>
          </cell>
          <cell r="E21" t="str">
            <v>M</v>
          </cell>
          <cell r="F21" t="str">
            <v>M</v>
          </cell>
          <cell r="G21">
            <v>0</v>
          </cell>
          <cell r="H21">
            <v>0</v>
          </cell>
          <cell r="I21">
            <v>0</v>
          </cell>
          <cell r="J21">
            <v>595.2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Cost increase for inserts</v>
          </cell>
          <cell r="B22">
            <v>381.782</v>
          </cell>
          <cell r="C22">
            <v>0.75</v>
          </cell>
          <cell r="D22" t="str">
            <v>L</v>
          </cell>
          <cell r="E22" t="str">
            <v>M</v>
          </cell>
          <cell r="F22" t="str">
            <v>M</v>
          </cell>
          <cell r="G22">
            <v>0</v>
          </cell>
          <cell r="H22">
            <v>0</v>
          </cell>
          <cell r="I22">
            <v>0</v>
          </cell>
          <cell r="J22">
            <v>381.782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Installation cost</v>
          </cell>
          <cell r="B23">
            <v>182.485</v>
          </cell>
          <cell r="C23">
            <v>0.2</v>
          </cell>
          <cell r="D23" t="str">
            <v>U</v>
          </cell>
          <cell r="E23" t="str">
            <v>M</v>
          </cell>
          <cell r="F23" t="str">
            <v>M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182.485</v>
          </cell>
          <cell r="N23">
            <v>0</v>
          </cell>
          <cell r="O23">
            <v>0</v>
          </cell>
        </row>
        <row r="24">
          <cell r="A24" t="str">
            <v>Installation cost</v>
          </cell>
          <cell r="B24">
            <v>209.205</v>
          </cell>
          <cell r="C24">
            <v>0.2</v>
          </cell>
          <cell r="D24" t="str">
            <v>U</v>
          </cell>
          <cell r="E24" t="str">
            <v>M</v>
          </cell>
          <cell r="F24" t="str">
            <v>M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209.205</v>
          </cell>
          <cell r="N24">
            <v>0</v>
          </cell>
          <cell r="O24">
            <v>0</v>
          </cell>
        </row>
        <row r="25">
          <cell r="A25" t="str">
            <v>Instrument design</v>
          </cell>
          <cell r="B25">
            <v>70.164</v>
          </cell>
          <cell r="C25">
            <v>0.1</v>
          </cell>
          <cell r="D25" t="str">
            <v>U</v>
          </cell>
          <cell r="E25" t="str">
            <v>M</v>
          </cell>
          <cell r="F25" t="str">
            <v>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70.164</v>
          </cell>
          <cell r="N25">
            <v>0</v>
          </cell>
          <cell r="O25">
            <v>0</v>
          </cell>
        </row>
        <row r="26">
          <cell r="A26" t="str">
            <v>Instrument design</v>
          </cell>
          <cell r="B26">
            <v>22.517</v>
          </cell>
          <cell r="C26">
            <v>0.1</v>
          </cell>
          <cell r="D26" t="str">
            <v>U</v>
          </cell>
          <cell r="E26" t="str">
            <v>M</v>
          </cell>
          <cell r="F26" t="str">
            <v>M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22.517</v>
          </cell>
          <cell r="N26">
            <v>0</v>
          </cell>
          <cell r="O26">
            <v>0</v>
          </cell>
        </row>
        <row r="27">
          <cell r="A27" t="str">
            <v>Instrument design</v>
          </cell>
          <cell r="B27">
            <v>15.218</v>
          </cell>
          <cell r="C27">
            <v>0.1</v>
          </cell>
          <cell r="D27" t="str">
            <v>U</v>
          </cell>
          <cell r="E27" t="str">
            <v>M</v>
          </cell>
          <cell r="F27" t="str">
            <v>M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15.218</v>
          </cell>
          <cell r="N27">
            <v>0</v>
          </cell>
          <cell r="O27">
            <v>0</v>
          </cell>
        </row>
        <row r="28">
          <cell r="A28" t="str">
            <v>Instrument design</v>
          </cell>
          <cell r="B28">
            <v>57.5</v>
          </cell>
          <cell r="C28">
            <v>0</v>
          </cell>
          <cell r="D28" t="str">
            <v>U</v>
          </cell>
          <cell r="E28" t="str">
            <v>M</v>
          </cell>
          <cell r="F28" t="str">
            <v>M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57.5</v>
          </cell>
          <cell r="N28">
            <v>0</v>
          </cell>
          <cell r="O28">
            <v>0</v>
          </cell>
        </row>
        <row r="29">
          <cell r="A29" t="str">
            <v>Instrument design</v>
          </cell>
          <cell r="B29">
            <v>59.74</v>
          </cell>
          <cell r="C29">
            <v>0.1</v>
          </cell>
          <cell r="D29" t="str">
            <v>U</v>
          </cell>
          <cell r="E29" t="str">
            <v>M</v>
          </cell>
          <cell r="F29" t="str">
            <v>M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59.74</v>
          </cell>
          <cell r="N29">
            <v>0</v>
          </cell>
          <cell r="O29">
            <v>0</v>
          </cell>
        </row>
        <row r="30">
          <cell r="A30" t="str">
            <v>Labor for testing inserts</v>
          </cell>
          <cell r="B30">
            <v>126.636</v>
          </cell>
          <cell r="C30">
            <v>0.75</v>
          </cell>
          <cell r="D30" t="str">
            <v>L</v>
          </cell>
          <cell r="E30" t="str">
            <v>M</v>
          </cell>
          <cell r="F30" t="str">
            <v>M</v>
          </cell>
          <cell r="G30">
            <v>0</v>
          </cell>
          <cell r="H30">
            <v>0</v>
          </cell>
          <cell r="I30">
            <v>0</v>
          </cell>
          <cell r="J30">
            <v>126.636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PCR IS02006 (explained in detail in August EAC Report)</v>
          </cell>
          <cell r="B31">
            <v>511.8</v>
          </cell>
          <cell r="C31">
            <v>1</v>
          </cell>
          <cell r="D31" t="str">
            <v>L</v>
          </cell>
          <cell r="E31" t="str">
            <v>M</v>
          </cell>
          <cell r="F31" t="str">
            <v>M</v>
          </cell>
          <cell r="G31">
            <v>0</v>
          </cell>
          <cell r="H31">
            <v>0</v>
          </cell>
          <cell r="I31">
            <v>0</v>
          </cell>
          <cell r="J31">
            <v>511.8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PCR IS02006 (explained in detail in August EAC Report)</v>
          </cell>
          <cell r="B32">
            <v>-511.834</v>
          </cell>
          <cell r="C32">
            <v>1</v>
          </cell>
          <cell r="D32" t="str">
            <v>L</v>
          </cell>
          <cell r="E32" t="str">
            <v>M</v>
          </cell>
          <cell r="F32" t="str">
            <v>M</v>
          </cell>
          <cell r="G32">
            <v>0</v>
          </cell>
          <cell r="H32">
            <v>0</v>
          </cell>
          <cell r="I32">
            <v>0</v>
          </cell>
          <cell r="J32">
            <v>-511.834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Reassignment of unallocated budget to cover additional costs</v>
          </cell>
          <cell r="B33">
            <v>-751.178</v>
          </cell>
          <cell r="C33">
            <v>0.75</v>
          </cell>
          <cell r="D33" t="str">
            <v>L</v>
          </cell>
          <cell r="E33" t="str">
            <v>M</v>
          </cell>
          <cell r="F33" t="str">
            <v>M</v>
          </cell>
          <cell r="G33">
            <v>0</v>
          </cell>
          <cell r="H33">
            <v>0</v>
          </cell>
          <cell r="I33">
            <v>0</v>
          </cell>
          <cell r="J33">
            <v>-751.178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Shared component design</v>
          </cell>
          <cell r="B34">
            <v>252.996</v>
          </cell>
          <cell r="C34">
            <v>0.1</v>
          </cell>
          <cell r="D34" t="str">
            <v>U</v>
          </cell>
          <cell r="E34" t="str">
            <v>M</v>
          </cell>
          <cell r="F34" t="str">
            <v>M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252.996</v>
          </cell>
          <cell r="N34">
            <v>0</v>
          </cell>
          <cell r="O34">
            <v>0</v>
          </cell>
        </row>
        <row r="35">
          <cell r="A35" t="str">
            <v>Value of admin. effort transferred to IDTs</v>
          </cell>
          <cell r="B35">
            <v>-352.47</v>
          </cell>
          <cell r="C35">
            <v>0.75</v>
          </cell>
          <cell r="D35" t="str">
            <v>L</v>
          </cell>
          <cell r="E35" t="str">
            <v>M</v>
          </cell>
          <cell r="F35" t="str">
            <v>M</v>
          </cell>
          <cell r="G35">
            <v>0</v>
          </cell>
          <cell r="H35">
            <v>0</v>
          </cell>
          <cell r="I35">
            <v>0</v>
          </cell>
          <cell r="J35">
            <v>-352.47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D Risk contingency"/>
      <sheetName val="Sheet1"/>
      <sheetName val="Sheet2"/>
      <sheetName val="Sheet3"/>
    </sheetNames>
    <sheetDataSet>
      <sheetData sheetId="1">
        <row r="1">
          <cell r="A1" t="str">
            <v>Ring</v>
          </cell>
        </row>
        <row r="2">
          <cell r="A2" t="str">
            <v>2nd Magnet Measurement Station</v>
          </cell>
          <cell r="B2">
            <v>60</v>
          </cell>
          <cell r="C2">
            <v>1</v>
          </cell>
          <cell r="D2" t="str">
            <v>U</v>
          </cell>
          <cell r="E2" t="str">
            <v>M</v>
          </cell>
          <cell r="F2" t="str">
            <v>M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60</v>
          </cell>
          <cell r="N2">
            <v>0</v>
          </cell>
          <cell r="O2">
            <v>0</v>
          </cell>
        </row>
        <row r="3">
          <cell r="A3" t="str">
            <v>ASAC Recommendations</v>
          </cell>
          <cell r="B3">
            <v>120</v>
          </cell>
          <cell r="C3">
            <v>1</v>
          </cell>
          <cell r="D3" t="str">
            <v>U</v>
          </cell>
          <cell r="E3" t="str">
            <v>M</v>
          </cell>
          <cell r="F3" t="str">
            <v>M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120</v>
          </cell>
          <cell r="N3">
            <v>0</v>
          </cell>
          <cell r="O3">
            <v>0</v>
          </cell>
        </row>
        <row r="4">
          <cell r="A4" t="str">
            <v>Beam Tube extensions + flanges</v>
          </cell>
          <cell r="B4">
            <v>48</v>
          </cell>
          <cell r="C4">
            <v>1</v>
          </cell>
          <cell r="D4" t="str">
            <v>U</v>
          </cell>
          <cell r="E4" t="str">
            <v>M</v>
          </cell>
          <cell r="F4" t="str">
            <v>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48</v>
          </cell>
          <cell r="N4">
            <v>0</v>
          </cell>
          <cell r="O4">
            <v>0</v>
          </cell>
        </row>
        <row r="5">
          <cell r="A5" t="str">
            <v>Customs, special freight to ORNL</v>
          </cell>
          <cell r="B5">
            <v>72</v>
          </cell>
          <cell r="C5">
            <v>1</v>
          </cell>
          <cell r="D5" t="str">
            <v>U</v>
          </cell>
          <cell r="E5" t="str">
            <v>M</v>
          </cell>
          <cell r="F5" t="str">
            <v>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72</v>
          </cell>
          <cell r="N5">
            <v>0</v>
          </cell>
          <cell r="O5">
            <v>0</v>
          </cell>
        </row>
        <row r="6">
          <cell r="A6" t="str">
            <v>Diagnostics - magnet and video ASAC recommendation</v>
          </cell>
          <cell r="B6">
            <v>144</v>
          </cell>
          <cell r="C6">
            <v>1</v>
          </cell>
          <cell r="D6" t="str">
            <v>U</v>
          </cell>
          <cell r="E6" t="str">
            <v>M</v>
          </cell>
          <cell r="F6" t="str">
            <v>M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144</v>
          </cell>
          <cell r="N6">
            <v>0</v>
          </cell>
          <cell r="O6">
            <v>0</v>
          </cell>
        </row>
        <row r="7">
          <cell r="A7" t="str">
            <v>Dipole Shimming</v>
          </cell>
          <cell r="B7">
            <v>144</v>
          </cell>
          <cell r="C7">
            <v>1</v>
          </cell>
          <cell r="D7" t="str">
            <v>U</v>
          </cell>
          <cell r="E7" t="str">
            <v>M</v>
          </cell>
          <cell r="F7" t="str">
            <v>M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144</v>
          </cell>
          <cell r="N7">
            <v>0</v>
          </cell>
          <cell r="O7">
            <v>0</v>
          </cell>
        </row>
        <row r="8">
          <cell r="A8" t="str">
            <v>ECN's, Change Orders, Inspection and Repair of Components </v>
          </cell>
          <cell r="B8">
            <v>66.0433125</v>
          </cell>
          <cell r="C8">
            <v>0.75</v>
          </cell>
          <cell r="D8" t="str">
            <v>U</v>
          </cell>
          <cell r="E8" t="str">
            <v>M</v>
          </cell>
          <cell r="F8" t="str">
            <v>M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66.0433125</v>
          </cell>
          <cell r="N8">
            <v>0</v>
          </cell>
          <cell r="O8">
            <v>0</v>
          </cell>
        </row>
        <row r="9">
          <cell r="A9" t="str">
            <v>higher vendor cost 26S26</v>
          </cell>
          <cell r="B9">
            <v>69.645675</v>
          </cell>
          <cell r="C9">
            <v>0.75</v>
          </cell>
          <cell r="D9" t="str">
            <v>L</v>
          </cell>
          <cell r="E9" t="str">
            <v>M</v>
          </cell>
          <cell r="F9" t="str">
            <v>M</v>
          </cell>
          <cell r="G9">
            <v>0</v>
          </cell>
          <cell r="H9">
            <v>0</v>
          </cell>
          <cell r="I9">
            <v>0</v>
          </cell>
          <cell r="J9">
            <v>69.645675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higher vendor cost 27CD30</v>
          </cell>
          <cell r="B10">
            <v>43.22834999999999</v>
          </cell>
          <cell r="C10">
            <v>0.75</v>
          </cell>
          <cell r="D10" t="str">
            <v>L</v>
          </cell>
          <cell r="E10" t="str">
            <v>M</v>
          </cell>
          <cell r="F10" t="str">
            <v>M</v>
          </cell>
          <cell r="G10">
            <v>0</v>
          </cell>
          <cell r="H10">
            <v>0</v>
          </cell>
          <cell r="I10">
            <v>0</v>
          </cell>
          <cell r="J10">
            <v>43.22834999999999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higher vendor costs</v>
          </cell>
          <cell r="B11">
            <v>144</v>
          </cell>
          <cell r="C11">
            <v>0.75</v>
          </cell>
          <cell r="D11" t="str">
            <v>L</v>
          </cell>
          <cell r="E11" t="str">
            <v>M</v>
          </cell>
          <cell r="F11" t="str">
            <v>M</v>
          </cell>
          <cell r="G11">
            <v>0</v>
          </cell>
          <cell r="H11">
            <v>0</v>
          </cell>
          <cell r="I11">
            <v>0</v>
          </cell>
          <cell r="J11">
            <v>144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higher vendor costs for DC magnet</v>
          </cell>
          <cell r="B12">
            <v>36</v>
          </cell>
          <cell r="C12">
            <v>0.5</v>
          </cell>
          <cell r="D12" t="str">
            <v>L</v>
          </cell>
          <cell r="E12" t="str">
            <v>M</v>
          </cell>
          <cell r="F12" t="str">
            <v>M</v>
          </cell>
          <cell r="G12">
            <v>0</v>
          </cell>
          <cell r="H12">
            <v>0</v>
          </cell>
          <cell r="I12">
            <v>0</v>
          </cell>
          <cell r="J12">
            <v>36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higher vendor costs pulsed magnets</v>
          </cell>
          <cell r="B13">
            <v>72</v>
          </cell>
          <cell r="C13">
            <v>0.5</v>
          </cell>
          <cell r="D13" t="str">
            <v>L</v>
          </cell>
          <cell r="E13" t="str">
            <v>M</v>
          </cell>
          <cell r="F13" t="str">
            <v>M</v>
          </cell>
          <cell r="G13">
            <v>0</v>
          </cell>
          <cell r="H13">
            <v>0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Inner Box Shielding</v>
          </cell>
          <cell r="B14">
            <v>72</v>
          </cell>
          <cell r="C14">
            <v>1</v>
          </cell>
          <cell r="D14" t="str">
            <v>U</v>
          </cell>
          <cell r="E14" t="str">
            <v>M</v>
          </cell>
          <cell r="F14" t="str">
            <v>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72</v>
          </cell>
          <cell r="N14">
            <v>0</v>
          </cell>
          <cell r="O14">
            <v>0</v>
          </cell>
        </row>
        <row r="15">
          <cell r="A15" t="str">
            <v>Lo Mu Ferrite for Extraction Kicker testing</v>
          </cell>
          <cell r="B15">
            <v>30</v>
          </cell>
          <cell r="C15">
            <v>1</v>
          </cell>
          <cell r="D15" t="str">
            <v>U</v>
          </cell>
          <cell r="E15" t="str">
            <v>M</v>
          </cell>
          <cell r="F15" t="str">
            <v>M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30</v>
          </cell>
          <cell r="N15">
            <v>0</v>
          </cell>
          <cell r="O15">
            <v>0</v>
          </cell>
        </row>
        <row r="16">
          <cell r="A16" t="str">
            <v>lower vender cost extraction power supply</v>
          </cell>
          <cell r="B16">
            <v>-220</v>
          </cell>
          <cell r="C16">
            <v>1</v>
          </cell>
          <cell r="D16" t="str">
            <v>L</v>
          </cell>
          <cell r="E16" t="str">
            <v>M</v>
          </cell>
          <cell r="F16" t="str">
            <v>M</v>
          </cell>
          <cell r="G16">
            <v>0</v>
          </cell>
          <cell r="H16">
            <v>0</v>
          </cell>
          <cell r="I16">
            <v>0</v>
          </cell>
          <cell r="J16">
            <v>-220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Quadrupole Shimming</v>
          </cell>
          <cell r="B17">
            <v>144</v>
          </cell>
          <cell r="C17">
            <v>0.5</v>
          </cell>
          <cell r="D17" t="str">
            <v>U</v>
          </cell>
          <cell r="E17" t="str">
            <v>M</v>
          </cell>
          <cell r="F17" t="str">
            <v>M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144</v>
          </cell>
          <cell r="N17">
            <v>0</v>
          </cell>
          <cell r="O17">
            <v>0</v>
          </cell>
        </row>
        <row r="18">
          <cell r="A18" t="str">
            <v>vendor increase in Primary collimator cost</v>
          </cell>
          <cell r="B18">
            <v>72</v>
          </cell>
          <cell r="C18">
            <v>0.75</v>
          </cell>
          <cell r="D18" t="str">
            <v>U</v>
          </cell>
          <cell r="E18" t="str">
            <v>M</v>
          </cell>
          <cell r="F18" t="str">
            <v>M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72</v>
          </cell>
          <cell r="N18">
            <v>0</v>
          </cell>
          <cell r="O18">
            <v>0</v>
          </cell>
        </row>
        <row r="20">
          <cell r="A20" t="str">
            <v>LANL</v>
          </cell>
        </row>
        <row r="21">
          <cell r="A21" t="str">
            <v>HVCM Delivery Schedule does not support the current IPS</v>
          </cell>
          <cell r="B21">
            <v>0</v>
          </cell>
          <cell r="C21">
            <v>1</v>
          </cell>
          <cell r="D21" t="str">
            <v>L</v>
          </cell>
          <cell r="E21" t="str">
            <v>S</v>
          </cell>
          <cell r="F21" t="str">
            <v>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NC LLRF Delivery does not support the current IPS</v>
          </cell>
          <cell r="B22">
            <v>0</v>
          </cell>
          <cell r="C22">
            <v>1</v>
          </cell>
          <cell r="D22" t="str">
            <v>L</v>
          </cell>
          <cell r="E22" t="str">
            <v>S</v>
          </cell>
          <cell r="F22" t="str">
            <v>S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DTL Delivery Schedule does not support the current IPS</v>
          </cell>
          <cell r="B23">
            <v>0</v>
          </cell>
          <cell r="C23">
            <v>1</v>
          </cell>
          <cell r="D23" t="str">
            <v>L</v>
          </cell>
          <cell r="E23" t="str">
            <v>S</v>
          </cell>
          <cell r="F23" t="str">
            <v>S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6">
          <cell r="A26" t="str">
            <v>JLAB</v>
          </cell>
        </row>
        <row r="27">
          <cell r="A27" t="str">
            <v>Vacuum failure</v>
          </cell>
          <cell r="B27">
            <v>350</v>
          </cell>
          <cell r="C27" t="str">
            <v>3%perCM</v>
          </cell>
          <cell r="D27" t="str">
            <v>U</v>
          </cell>
          <cell r="E27" t="str">
            <v>M</v>
          </cell>
          <cell r="F27" t="str">
            <v>S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350</v>
          </cell>
          <cell r="O27">
            <v>0</v>
          </cell>
        </row>
        <row r="28">
          <cell r="A28" t="str">
            <v>FPC arc over, etc</v>
          </cell>
          <cell r="B28">
            <v>0</v>
          </cell>
          <cell r="C28" t="str">
            <v>2%perCM</v>
          </cell>
          <cell r="D28" t="str">
            <v>U</v>
          </cell>
          <cell r="E28" t="str">
            <v>M</v>
          </cell>
          <cell r="F28" t="str">
            <v>S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Low Gradient</v>
          </cell>
          <cell r="B29">
            <v>0</v>
          </cell>
          <cell r="C29" t="str">
            <v>5%perCM</v>
          </cell>
          <cell r="D29" t="str">
            <v>U</v>
          </cell>
          <cell r="E29" t="str">
            <v>M</v>
          </cell>
          <cell r="F29" t="str">
            <v>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Low Q0</v>
          </cell>
          <cell r="B30">
            <v>0</v>
          </cell>
          <cell r="C30" t="str">
            <v>5%perCM</v>
          </cell>
          <cell r="D30" t="str">
            <v>U</v>
          </cell>
          <cell r="E30" t="str">
            <v>M</v>
          </cell>
          <cell r="F30" t="str">
            <v>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Vacuum failure</v>
          </cell>
          <cell r="B31">
            <v>400</v>
          </cell>
          <cell r="C31" t="str">
            <v>3%perCM</v>
          </cell>
          <cell r="D31" t="str">
            <v>U</v>
          </cell>
          <cell r="E31" t="str">
            <v>M</v>
          </cell>
          <cell r="F31" t="str">
            <v>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400</v>
          </cell>
          <cell r="O31">
            <v>0</v>
          </cell>
        </row>
        <row r="32">
          <cell r="A32" t="str">
            <v>FPC arc over, etc</v>
          </cell>
          <cell r="B32">
            <v>0</v>
          </cell>
          <cell r="C32" t="str">
            <v>2%perCM</v>
          </cell>
          <cell r="D32" t="str">
            <v>U</v>
          </cell>
          <cell r="E32" t="str">
            <v>M</v>
          </cell>
          <cell r="F32" t="str">
            <v>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Low Gradient</v>
          </cell>
          <cell r="B33">
            <v>0</v>
          </cell>
          <cell r="C33" t="str">
            <v>5%perCM</v>
          </cell>
          <cell r="D33" t="str">
            <v>U</v>
          </cell>
          <cell r="E33" t="str">
            <v>M</v>
          </cell>
          <cell r="F33" t="str">
            <v>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Low Q0</v>
          </cell>
          <cell r="B34">
            <v>0</v>
          </cell>
          <cell r="C34" t="str">
            <v>5%perCM</v>
          </cell>
          <cell r="D34" t="str">
            <v>U</v>
          </cell>
          <cell r="E34" t="str">
            <v>M</v>
          </cell>
          <cell r="F34" t="str">
            <v>S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Rotating equipment failure</v>
          </cell>
          <cell r="B35">
            <v>0</v>
          </cell>
          <cell r="C35">
            <v>0.75</v>
          </cell>
          <cell r="D35" t="str">
            <v>U</v>
          </cell>
          <cell r="E35" t="str">
            <v>M</v>
          </cell>
          <cell r="F35" t="str">
            <v>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Maintaince &amp; repair 1MW RF system</v>
          </cell>
          <cell r="B36">
            <v>150</v>
          </cell>
          <cell r="C36">
            <v>1</v>
          </cell>
          <cell r="D36" t="str">
            <v>V</v>
          </cell>
          <cell r="E36" t="str">
            <v>M</v>
          </cell>
          <cell r="F36" t="str">
            <v>M</v>
          </cell>
          <cell r="G36">
            <v>150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Cryomodule Procedure Upgrade</v>
          </cell>
          <cell r="B37">
            <v>300</v>
          </cell>
          <cell r="C37">
            <v>1</v>
          </cell>
          <cell r="D37" t="str">
            <v>V</v>
          </cell>
          <cell r="E37" t="str">
            <v>M</v>
          </cell>
          <cell r="F37" t="str">
            <v>M</v>
          </cell>
          <cell r="G37">
            <v>300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LLRF test support</v>
          </cell>
          <cell r="B38">
            <v>100</v>
          </cell>
          <cell r="C38">
            <v>0.75</v>
          </cell>
          <cell r="D38" t="str">
            <v>U</v>
          </cell>
          <cell r="E38" t="str">
            <v>M</v>
          </cell>
          <cell r="F38" t="str">
            <v>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100</v>
          </cell>
          <cell r="O38">
            <v>0</v>
          </cell>
        </row>
        <row r="42">
          <cell r="A42" t="str">
            <v>Controls</v>
          </cell>
        </row>
        <row r="43">
          <cell r="A43" t="str">
            <v>PLC interface to FE for MPS</v>
          </cell>
          <cell r="B43">
            <v>100</v>
          </cell>
          <cell r="C43">
            <v>1</v>
          </cell>
          <cell r="D43" t="str">
            <v>V</v>
          </cell>
          <cell r="E43" t="str">
            <v>M</v>
          </cell>
          <cell r="F43" t="str">
            <v>M</v>
          </cell>
          <cell r="G43">
            <v>100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Fund former 1.10 Controls personnel 
(16 - 34 FTEs)</v>
          </cell>
          <cell r="B44">
            <v>3000</v>
          </cell>
          <cell r="C44">
            <v>0.4</v>
          </cell>
          <cell r="D44" t="str">
            <v>U</v>
          </cell>
          <cell r="E44" t="str">
            <v>C</v>
          </cell>
          <cell r="F44" t="str">
            <v>M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3000</v>
          </cell>
        </row>
        <row r="45">
          <cell r="A45" t="str">
            <v>Additional  stack monitoring</v>
          </cell>
          <cell r="B45">
            <v>50</v>
          </cell>
          <cell r="C45">
            <v>1</v>
          </cell>
          <cell r="D45" t="str">
            <v>V</v>
          </cell>
          <cell r="E45" t="str">
            <v>M</v>
          </cell>
          <cell r="F45" t="str">
            <v>M</v>
          </cell>
          <cell r="G45">
            <v>50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Additional PPS equip. to support DTL3</v>
          </cell>
          <cell r="B46">
            <v>35</v>
          </cell>
          <cell r="C46">
            <v>1</v>
          </cell>
          <cell r="D46" t="str">
            <v>V</v>
          </cell>
          <cell r="E46" t="str">
            <v>M</v>
          </cell>
          <cell r="F46" t="str">
            <v>M</v>
          </cell>
          <cell r="G46">
            <v>35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PPS equip. missed during last ETC</v>
          </cell>
          <cell r="B47">
            <v>135</v>
          </cell>
          <cell r="C47">
            <v>1</v>
          </cell>
          <cell r="D47" t="str">
            <v>V</v>
          </cell>
          <cell r="E47" t="str">
            <v>M</v>
          </cell>
          <cell r="F47" t="str">
            <v>M</v>
          </cell>
          <cell r="G47">
            <v>135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New ODH estimate</v>
          </cell>
          <cell r="B48">
            <v>100</v>
          </cell>
          <cell r="C48">
            <v>1</v>
          </cell>
          <cell r="D48" t="str">
            <v>V</v>
          </cell>
          <cell r="E48" t="str">
            <v>M</v>
          </cell>
          <cell r="F48" t="str">
            <v>M</v>
          </cell>
          <cell r="G48">
            <v>100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3">
          <cell r="A53" t="str">
            <v>ASD</v>
          </cell>
        </row>
        <row r="54">
          <cell r="A54" t="str">
            <v>HVCM technical issues</v>
          </cell>
          <cell r="B54">
            <v>200</v>
          </cell>
          <cell r="C54">
            <v>0.25</v>
          </cell>
          <cell r="D54" t="str">
            <v>U</v>
          </cell>
          <cell r="E54" t="str">
            <v>M</v>
          </cell>
          <cell r="F54" t="str">
            <v>M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</v>
          </cell>
          <cell r="N54">
            <v>0</v>
          </cell>
          <cell r="O54">
            <v>0</v>
          </cell>
        </row>
        <row r="55">
          <cell r="A55" t="str">
            <v>DTL recovery</v>
          </cell>
          <cell r="B55">
            <v>300</v>
          </cell>
          <cell r="C55">
            <v>0.5</v>
          </cell>
          <cell r="D55" t="str">
            <v>U</v>
          </cell>
          <cell r="E55" t="str">
            <v>M</v>
          </cell>
          <cell r="F55" t="str">
            <v>M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300</v>
          </cell>
          <cell r="N55">
            <v>0</v>
          </cell>
          <cell r="O55">
            <v>0</v>
          </cell>
        </row>
        <row r="56">
          <cell r="A56" t="str">
            <v>Insufficient operators as identified in ASAC mtg.</v>
          </cell>
          <cell r="B56">
            <v>2091</v>
          </cell>
          <cell r="C56">
            <v>0.5</v>
          </cell>
          <cell r="D56" t="str">
            <v>L</v>
          </cell>
          <cell r="E56" t="str">
            <v>C</v>
          </cell>
          <cell r="F56" t="str">
            <v>S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2091</v>
          </cell>
          <cell r="M56">
            <v>0</v>
          </cell>
          <cell r="N56">
            <v>0</v>
          </cell>
          <cell r="O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S Risk contingency"/>
      <sheetName val="Sheet1"/>
      <sheetName val="Sheet2"/>
      <sheetName val="Sheet3"/>
    </sheetNames>
    <sheetDataSet>
      <sheetData sheetId="1">
        <row r="1">
          <cell r="A1" t="str">
            <v>PS</v>
          </cell>
        </row>
        <row r="2">
          <cell r="A2" t="str">
            <v>small lease</v>
          </cell>
          <cell r="B2">
            <v>380.281</v>
          </cell>
          <cell r="C2">
            <v>1</v>
          </cell>
          <cell r="D2" t="str">
            <v>V</v>
          </cell>
          <cell r="E2" t="str">
            <v>M</v>
          </cell>
          <cell r="F2" t="str">
            <v>M</v>
          </cell>
          <cell r="G2">
            <v>380.281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furniture</v>
          </cell>
          <cell r="B3">
            <v>1000</v>
          </cell>
          <cell r="C3">
            <v>0.25</v>
          </cell>
          <cell r="D3" t="str">
            <v>U</v>
          </cell>
          <cell r="E3" t="str">
            <v>S</v>
          </cell>
          <cell r="F3" t="str">
            <v>M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1000</v>
          </cell>
          <cell r="O3">
            <v>0</v>
          </cell>
        </row>
        <row r="4">
          <cell r="A4" t="str">
            <v>Human Resources-Staff reductions postponed</v>
          </cell>
          <cell r="B4">
            <v>260</v>
          </cell>
          <cell r="C4">
            <v>0.75</v>
          </cell>
          <cell r="D4" t="str">
            <v>L</v>
          </cell>
          <cell r="E4" t="str">
            <v>M</v>
          </cell>
          <cell r="F4" t="str">
            <v>M</v>
          </cell>
          <cell r="G4">
            <v>0</v>
          </cell>
          <cell r="H4">
            <v>0</v>
          </cell>
          <cell r="I4">
            <v>0</v>
          </cell>
          <cell r="J4">
            <v>260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Procurement-Staff reductions postponed</v>
          </cell>
          <cell r="B5">
            <v>1310.811</v>
          </cell>
          <cell r="C5">
            <v>0.75</v>
          </cell>
          <cell r="D5" t="str">
            <v>L</v>
          </cell>
          <cell r="E5" t="str">
            <v>S</v>
          </cell>
          <cell r="F5" t="str">
            <v>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1310.811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Project Controls / MIS- Staff reductions postponed / additional staff required</v>
          </cell>
          <cell r="B6">
            <v>1372.728</v>
          </cell>
          <cell r="C6">
            <v>0.75</v>
          </cell>
          <cell r="D6" t="str">
            <v>L</v>
          </cell>
          <cell r="E6" t="str">
            <v>S</v>
          </cell>
          <cell r="F6" t="str">
            <v>M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1372.728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Information Technology- Potential to underrun $83,500 with CNMS charge out</v>
          </cell>
          <cell r="B7">
            <v>-83.5</v>
          </cell>
          <cell r="C7">
            <v>0.75</v>
          </cell>
          <cell r="D7" t="str">
            <v>L</v>
          </cell>
          <cell r="E7" t="str">
            <v>M</v>
          </cell>
          <cell r="F7" t="str">
            <v>M</v>
          </cell>
          <cell r="G7">
            <v>0</v>
          </cell>
          <cell r="H7">
            <v>0</v>
          </cell>
          <cell r="I7">
            <v>0</v>
          </cell>
          <cell r="J7">
            <v>-83.5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Document Control System-Staff reductions postponed</v>
          </cell>
          <cell r="B8">
            <v>407.03000000000003</v>
          </cell>
          <cell r="C8">
            <v>0.75</v>
          </cell>
          <cell r="D8" t="str">
            <v>L</v>
          </cell>
          <cell r="E8" t="str">
            <v>M</v>
          </cell>
          <cell r="F8" t="str">
            <v>M</v>
          </cell>
          <cell r="G8">
            <v>0</v>
          </cell>
          <cell r="H8">
            <v>0</v>
          </cell>
          <cell r="I8">
            <v>0</v>
          </cell>
          <cell r="J8">
            <v>407.03000000000003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ES&amp;H- Revised Estimate/Potential reduction of 102,185 for CNMS chargeout</v>
          </cell>
          <cell r="B9">
            <v>1458.529</v>
          </cell>
          <cell r="C9">
            <v>1</v>
          </cell>
          <cell r="D9" t="str">
            <v>V</v>
          </cell>
          <cell r="E9" t="str">
            <v>S</v>
          </cell>
          <cell r="F9" t="str">
            <v>S</v>
          </cell>
          <cell r="G9">
            <v>0</v>
          </cell>
          <cell r="H9">
            <v>1458.529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 Risk Summary"/>
      <sheetName val="Sheet1"/>
    </sheetNames>
    <sheetDataSet>
      <sheetData sheetId="1">
        <row r="2">
          <cell r="A2" t="str">
            <v>Un-awarded contracts are awarded higher than budget</v>
          </cell>
          <cell r="B2">
            <v>3400</v>
          </cell>
          <cell r="C2">
            <v>0</v>
          </cell>
          <cell r="D2" t="str">
            <v>L</v>
          </cell>
          <cell r="E2" t="str">
            <v>C</v>
          </cell>
          <cell r="F2" t="str">
            <v>M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3400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5% change orders on un-awarded procurements</v>
          </cell>
          <cell r="B3">
            <v>170</v>
          </cell>
          <cell r="C3">
            <v>0</v>
          </cell>
          <cell r="D3" t="str">
            <v>V</v>
          </cell>
          <cell r="E3" t="str">
            <v>M</v>
          </cell>
          <cell r="F3" t="str">
            <v>M</v>
          </cell>
          <cell r="G3">
            <v>170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workbookViewId="0" topLeftCell="A1">
      <selection activeCell="A6" sqref="A6"/>
    </sheetView>
  </sheetViews>
  <sheetFormatPr defaultColWidth="9.140625" defaultRowHeight="12.75"/>
  <cols>
    <col min="1" max="1" width="66.421875" style="0" bestFit="1" customWidth="1"/>
    <col min="2" max="2" width="12.28125" style="0" bestFit="1" customWidth="1"/>
    <col min="3" max="3" width="11.28125" style="0" bestFit="1" customWidth="1"/>
    <col min="4" max="4" width="11.8515625" style="0" customWidth="1"/>
    <col min="5" max="5" width="10.00390625" style="0" customWidth="1"/>
    <col min="6" max="6" width="9.57421875" style="0" customWidth="1"/>
    <col min="7" max="9" width="8.7109375" style="34" customWidth="1"/>
    <col min="10" max="11" width="8.7109375" style="35" customWidth="1"/>
    <col min="12" max="12" width="8.7109375" style="40" customWidth="1"/>
    <col min="13" max="15" width="8.7109375" style="36" customWidth="1"/>
    <col min="16" max="16" width="10.00390625" style="0" bestFit="1" customWidth="1"/>
  </cols>
  <sheetData>
    <row r="1" spans="2:18" ht="12.75">
      <c r="B1" s="26" t="s">
        <v>0</v>
      </c>
      <c r="C1" s="26" t="s">
        <v>1</v>
      </c>
      <c r="D1" s="26" t="str">
        <f>'[1]Sheet1'!D1</f>
        <v>Likelihood</v>
      </c>
      <c r="E1" s="26" t="str">
        <f>'[1]Sheet1'!E1</f>
        <v>Technical</v>
      </c>
      <c r="F1" s="26" t="str">
        <f>'[1]Sheet1'!F1</f>
        <v>Schedule</v>
      </c>
      <c r="G1" s="34" t="str">
        <f>'[1]Sheet1'!G1</f>
        <v>1,1</v>
      </c>
      <c r="H1" s="34" t="str">
        <f>'[1]Sheet1'!H1</f>
        <v>1,2</v>
      </c>
      <c r="I1" s="34" t="str">
        <f>'[1]Sheet1'!I1</f>
        <v>1,3</v>
      </c>
      <c r="J1" s="35" t="str">
        <f>'[1]Sheet1'!J1</f>
        <v>2,1</v>
      </c>
      <c r="K1" s="35" t="str">
        <f>'[1]Sheet1'!K1</f>
        <v>2,2</v>
      </c>
      <c r="L1" s="40" t="str">
        <f>'[1]Sheet1'!L1</f>
        <v>2,3</v>
      </c>
      <c r="M1" s="36" t="str">
        <f>'[1]Sheet1'!M1</f>
        <v>3,1</v>
      </c>
      <c r="N1" s="36" t="str">
        <f>'[1]Sheet1'!N1</f>
        <v>3,2</v>
      </c>
      <c r="O1" s="36" t="str">
        <f>'[1]Sheet1'!O1</f>
        <v>3,3</v>
      </c>
      <c r="P1" t="s">
        <v>25</v>
      </c>
      <c r="R1" t="s">
        <v>28</v>
      </c>
    </row>
    <row r="2" ht="12.75">
      <c r="A2" s="5" t="str">
        <f>'[1]Sheet1'!A1</f>
        <v>Target</v>
      </c>
    </row>
    <row r="3" spans="1:18" ht="12.75">
      <c r="A3" s="15" t="str">
        <f>'[1]Sheet1'!A2</f>
        <v>Additional A-E Design</v>
      </c>
      <c r="B3" s="21">
        <f>'[1]Sheet1'!B2</f>
        <v>100</v>
      </c>
      <c r="C3" s="30">
        <f>'[1]Sheet1'!C2</f>
        <v>1</v>
      </c>
      <c r="D3" s="27" t="str">
        <f>'[1]Sheet1'!D2</f>
        <v>V</v>
      </c>
      <c r="E3" s="27" t="str">
        <f>'[1]Sheet1'!E2</f>
        <v>M</v>
      </c>
      <c r="F3" s="27" t="str">
        <f>'[1]Sheet1'!F2</f>
        <v>S</v>
      </c>
      <c r="G3" s="34">
        <f>'[1]Sheet1'!G2</f>
        <v>0</v>
      </c>
      <c r="H3" s="34">
        <f>'[1]Sheet1'!H2</f>
        <v>100</v>
      </c>
      <c r="I3" s="34">
        <f>'[1]Sheet1'!I2</f>
        <v>0</v>
      </c>
      <c r="J3" s="35">
        <f>'[1]Sheet1'!J2</f>
        <v>0</v>
      </c>
      <c r="K3" s="35">
        <f>'[1]Sheet1'!K2</f>
        <v>0</v>
      </c>
      <c r="L3" s="40">
        <f>'[1]Sheet1'!L2</f>
        <v>0</v>
      </c>
      <c r="M3" s="36">
        <f>'[1]Sheet1'!M2</f>
        <v>0</v>
      </c>
      <c r="N3" s="36">
        <f>'[1]Sheet1'!N2</f>
        <v>0</v>
      </c>
      <c r="O3" s="36">
        <f>'[1]Sheet1'!O2</f>
        <v>0</v>
      </c>
      <c r="P3" t="str">
        <f>IF(OR(G3&lt;&gt;0,K3&lt;&gt;0,O3&lt;&gt;0),"M",IF(OR(H3&lt;&gt;0,I3&lt;&gt;0,L3&lt;&gt;0),"H","L"))</f>
        <v>H</v>
      </c>
      <c r="Q3" t="str">
        <f>A$2</f>
        <v>Target</v>
      </c>
      <c r="R3">
        <f>IF(P3="H",1,IF(P3="M",2,3))</f>
        <v>1</v>
      </c>
    </row>
    <row r="4" spans="1:18" ht="12.75">
      <c r="A4" s="16" t="str">
        <f>'[1]Sheet1'!A3</f>
        <v>Additional A-E Design/Process Engr</v>
      </c>
      <c r="B4" s="22">
        <f>'[1]Sheet1'!B3</f>
        <v>275</v>
      </c>
      <c r="C4" s="31">
        <f>'[1]Sheet1'!C3</f>
        <v>1</v>
      </c>
      <c r="D4" s="28" t="str">
        <f>'[1]Sheet1'!D3</f>
        <v>V</v>
      </c>
      <c r="E4" s="28" t="str">
        <f>'[1]Sheet1'!E3</f>
        <v>M</v>
      </c>
      <c r="F4" s="28" t="str">
        <f>'[1]Sheet1'!F3</f>
        <v>S</v>
      </c>
      <c r="G4" s="34">
        <f>'[1]Sheet1'!G3</f>
        <v>0</v>
      </c>
      <c r="H4" s="34">
        <f>'[1]Sheet1'!H3</f>
        <v>275</v>
      </c>
      <c r="I4" s="34">
        <f>'[1]Sheet1'!I3</f>
        <v>0</v>
      </c>
      <c r="J4" s="35">
        <f>'[1]Sheet1'!J3</f>
        <v>0</v>
      </c>
      <c r="K4" s="35">
        <f>'[1]Sheet1'!K3</f>
        <v>0</v>
      </c>
      <c r="L4" s="40">
        <f>'[1]Sheet1'!L3</f>
        <v>0</v>
      </c>
      <c r="M4" s="36">
        <f>'[1]Sheet1'!M3</f>
        <v>0</v>
      </c>
      <c r="N4" s="36">
        <f>'[1]Sheet1'!N3</f>
        <v>0</v>
      </c>
      <c r="O4" s="36">
        <f>'[1]Sheet1'!O3</f>
        <v>0</v>
      </c>
      <c r="P4" t="str">
        <f aca="true" t="shared" si="0" ref="P4:P17">IF(OR(G4&lt;&gt;0,K4&lt;&gt;0,O4&lt;&gt;0),"M",IF(OR(H4&lt;&gt;0,I4&lt;&gt;0,L4&lt;&gt;0),"H","L"))</f>
        <v>H</v>
      </c>
      <c r="Q4" t="str">
        <f aca="true" t="shared" si="1" ref="Q4:Q17">A$2</f>
        <v>Target</v>
      </c>
      <c r="R4">
        <f aca="true" t="shared" si="2" ref="R4:R67">IF(P4="H",1,IF(P4="M",2,3))</f>
        <v>1</v>
      </c>
    </row>
    <row r="5" spans="1:18" ht="12.75">
      <c r="A5" s="16" t="str">
        <f>'[1]Sheet1'!A4</f>
        <v>Additional Field Survey Cost</v>
      </c>
      <c r="B5" s="22">
        <f>'[1]Sheet1'!B4</f>
        <v>270</v>
      </c>
      <c r="C5" s="31">
        <f>'[1]Sheet1'!C4</f>
        <v>1</v>
      </c>
      <c r="D5" s="28" t="str">
        <f>'[1]Sheet1'!D4</f>
        <v>V</v>
      </c>
      <c r="E5" s="28" t="str">
        <f>'[1]Sheet1'!E4</f>
        <v>M</v>
      </c>
      <c r="F5" s="28" t="str">
        <f>'[1]Sheet1'!F4</f>
        <v>M</v>
      </c>
      <c r="G5" s="34">
        <f>'[1]Sheet1'!G4</f>
        <v>270</v>
      </c>
      <c r="H5" s="34">
        <f>'[1]Sheet1'!H4</f>
        <v>0</v>
      </c>
      <c r="I5" s="34">
        <f>'[1]Sheet1'!I4</f>
        <v>0</v>
      </c>
      <c r="J5" s="35">
        <f>'[1]Sheet1'!J4</f>
        <v>0</v>
      </c>
      <c r="K5" s="35">
        <f>'[1]Sheet1'!K4</f>
        <v>0</v>
      </c>
      <c r="L5" s="40">
        <f>'[1]Sheet1'!L4</f>
        <v>0</v>
      </c>
      <c r="M5" s="36">
        <f>'[1]Sheet1'!M4</f>
        <v>0</v>
      </c>
      <c r="N5" s="36">
        <f>'[1]Sheet1'!N4</f>
        <v>0</v>
      </c>
      <c r="O5" s="36">
        <f>'[1]Sheet1'!O4</f>
        <v>0</v>
      </c>
      <c r="P5" t="str">
        <f t="shared" si="0"/>
        <v>M</v>
      </c>
      <c r="Q5" t="str">
        <f t="shared" si="1"/>
        <v>Target</v>
      </c>
      <c r="R5">
        <f t="shared" si="2"/>
        <v>2</v>
      </c>
    </row>
    <row r="6" spans="1:18" ht="12.75">
      <c r="A6" s="16" t="str">
        <f>'[1]Sheet1'!A5</f>
        <v>Be Cost Increase</v>
      </c>
      <c r="B6" s="22">
        <f>'[1]Sheet1'!B5</f>
        <v>250</v>
      </c>
      <c r="C6" s="31">
        <f>'[1]Sheet1'!C5</f>
        <v>0.75</v>
      </c>
      <c r="D6" s="28" t="str">
        <f>'[1]Sheet1'!D5</f>
        <v>V</v>
      </c>
      <c r="E6" s="28" t="str">
        <f>'[1]Sheet1'!E5</f>
        <v>M</v>
      </c>
      <c r="F6" s="28" t="str">
        <f>'[1]Sheet1'!F5</f>
        <v>S</v>
      </c>
      <c r="G6" s="34">
        <f>'[1]Sheet1'!G5</f>
        <v>0</v>
      </c>
      <c r="H6" s="34">
        <f>'[1]Sheet1'!H5</f>
        <v>250</v>
      </c>
      <c r="I6" s="34">
        <f>'[1]Sheet1'!I5</f>
        <v>0</v>
      </c>
      <c r="J6" s="35">
        <f>'[1]Sheet1'!J5</f>
        <v>0</v>
      </c>
      <c r="K6" s="35">
        <f>'[1]Sheet1'!K5</f>
        <v>0</v>
      </c>
      <c r="L6" s="40">
        <f>'[1]Sheet1'!L5</f>
        <v>0</v>
      </c>
      <c r="M6" s="36">
        <f>'[1]Sheet1'!M5</f>
        <v>0</v>
      </c>
      <c r="N6" s="36">
        <f>'[1]Sheet1'!N5</f>
        <v>0</v>
      </c>
      <c r="O6" s="36">
        <f>'[1]Sheet1'!O5</f>
        <v>0</v>
      </c>
      <c r="P6" t="str">
        <f t="shared" si="0"/>
        <v>H</v>
      </c>
      <c r="Q6" t="str">
        <f t="shared" si="1"/>
        <v>Target</v>
      </c>
      <c r="R6">
        <f t="shared" si="2"/>
        <v>1</v>
      </c>
    </row>
    <row r="7" spans="1:18" ht="12.75">
      <c r="A7" s="16" t="str">
        <f>'[1]Sheet1'!A6</f>
        <v>Circulator Cost Inc</v>
      </c>
      <c r="B7" s="22">
        <f>'[1]Sheet1'!B6</f>
        <v>80</v>
      </c>
      <c r="C7" s="31">
        <f>'[1]Sheet1'!C6</f>
        <v>0.75</v>
      </c>
      <c r="D7" s="28" t="str">
        <f>'[1]Sheet1'!D6</f>
        <v>V</v>
      </c>
      <c r="E7" s="28" t="str">
        <f>'[1]Sheet1'!E6</f>
        <v>M</v>
      </c>
      <c r="F7" s="28" t="str">
        <f>'[1]Sheet1'!F6</f>
        <v>S</v>
      </c>
      <c r="G7" s="34">
        <f>'[1]Sheet1'!G6</f>
        <v>0</v>
      </c>
      <c r="H7" s="34">
        <f>'[1]Sheet1'!H6</f>
        <v>80</v>
      </c>
      <c r="I7" s="34">
        <f>'[1]Sheet1'!I6</f>
        <v>0</v>
      </c>
      <c r="J7" s="35">
        <f>'[1]Sheet1'!J6</f>
        <v>0</v>
      </c>
      <c r="K7" s="35">
        <f>'[1]Sheet1'!K6</f>
        <v>0</v>
      </c>
      <c r="L7" s="40">
        <f>'[1]Sheet1'!L6</f>
        <v>0</v>
      </c>
      <c r="M7" s="36">
        <f>'[1]Sheet1'!M6</f>
        <v>0</v>
      </c>
      <c r="N7" s="36">
        <f>'[1]Sheet1'!N6</f>
        <v>0</v>
      </c>
      <c r="O7" s="36">
        <f>'[1]Sheet1'!O6</f>
        <v>0</v>
      </c>
      <c r="P7" t="str">
        <f t="shared" si="0"/>
        <v>H</v>
      </c>
      <c r="Q7" t="str">
        <f t="shared" si="1"/>
        <v>Target</v>
      </c>
      <c r="R7">
        <f t="shared" si="2"/>
        <v>1</v>
      </c>
    </row>
    <row r="8" spans="1:18" ht="12.75">
      <c r="A8" s="16" t="str">
        <f>'[1]Sheet1'!A7</f>
        <v>Core Vessel Design Complexity</v>
      </c>
      <c r="B8" s="22">
        <f>'[1]Sheet1'!B7</f>
        <v>400</v>
      </c>
      <c r="C8" s="31">
        <f>'[1]Sheet1'!C7</f>
        <v>1</v>
      </c>
      <c r="D8" s="28" t="str">
        <f>'[1]Sheet1'!D7</f>
        <v>V</v>
      </c>
      <c r="E8" s="28" t="str">
        <f>'[1]Sheet1'!E7</f>
        <v>M</v>
      </c>
      <c r="F8" s="28" t="str">
        <f>'[1]Sheet1'!F7</f>
        <v>S</v>
      </c>
      <c r="G8" s="34">
        <f>'[1]Sheet1'!G7</f>
        <v>0</v>
      </c>
      <c r="H8" s="34">
        <f>'[1]Sheet1'!H7</f>
        <v>400</v>
      </c>
      <c r="I8" s="34">
        <f>'[1]Sheet1'!I7</f>
        <v>0</v>
      </c>
      <c r="J8" s="35">
        <f>'[1]Sheet1'!J7</f>
        <v>0</v>
      </c>
      <c r="K8" s="35">
        <f>'[1]Sheet1'!K7</f>
        <v>0</v>
      </c>
      <c r="L8" s="40">
        <f>'[1]Sheet1'!L7</f>
        <v>0</v>
      </c>
      <c r="M8" s="36">
        <f>'[1]Sheet1'!M7</f>
        <v>0</v>
      </c>
      <c r="N8" s="36">
        <f>'[1]Sheet1'!N7</f>
        <v>0</v>
      </c>
      <c r="O8" s="36">
        <f>'[1]Sheet1'!O7</f>
        <v>0</v>
      </c>
      <c r="P8" t="str">
        <f t="shared" si="0"/>
        <v>H</v>
      </c>
      <c r="Q8" t="str">
        <f t="shared" si="1"/>
        <v>Target</v>
      </c>
      <c r="R8">
        <f t="shared" si="2"/>
        <v>1</v>
      </c>
    </row>
    <row r="9" spans="1:18" ht="12.75">
      <c r="A9" s="16" t="str">
        <f>'[1]Sheet1'!A8</f>
        <v>Increased Hg Tgt Dsn &amp; Fab</v>
      </c>
      <c r="B9" s="22">
        <f>'[1]Sheet1'!B8</f>
        <v>1000</v>
      </c>
      <c r="C9" s="31">
        <f>'[1]Sheet1'!C8</f>
        <v>0.65</v>
      </c>
      <c r="D9" s="28" t="str">
        <f>'[1]Sheet1'!D8</f>
        <v>V</v>
      </c>
      <c r="E9" s="28" t="str">
        <f>'[1]Sheet1'!E8</f>
        <v>M</v>
      </c>
      <c r="F9" s="28" t="str">
        <f>'[1]Sheet1'!F8</f>
        <v>S</v>
      </c>
      <c r="G9" s="34">
        <f>'[1]Sheet1'!G8</f>
        <v>0</v>
      </c>
      <c r="H9" s="34">
        <f>'[1]Sheet1'!H8</f>
        <v>1000</v>
      </c>
      <c r="I9" s="34">
        <f>'[1]Sheet1'!I8</f>
        <v>0</v>
      </c>
      <c r="J9" s="35">
        <f>'[1]Sheet1'!J8</f>
        <v>0</v>
      </c>
      <c r="K9" s="35">
        <f>'[1]Sheet1'!K8</f>
        <v>0</v>
      </c>
      <c r="L9" s="40">
        <f>'[1]Sheet1'!L8</f>
        <v>0</v>
      </c>
      <c r="M9" s="36">
        <f>'[1]Sheet1'!M8</f>
        <v>0</v>
      </c>
      <c r="N9" s="36">
        <f>'[1]Sheet1'!N8</f>
        <v>0</v>
      </c>
      <c r="O9" s="36">
        <f>'[1]Sheet1'!O8</f>
        <v>0</v>
      </c>
      <c r="P9" t="str">
        <f t="shared" si="0"/>
        <v>H</v>
      </c>
      <c r="Q9" t="str">
        <f t="shared" si="1"/>
        <v>Target</v>
      </c>
      <c r="R9">
        <f t="shared" si="2"/>
        <v>1</v>
      </c>
    </row>
    <row r="10" spans="1:18" ht="12.75">
      <c r="A10" s="16" t="str">
        <f>'[1]Sheet1'!A9</f>
        <v>Integrated Mdrtr/Plug Config</v>
      </c>
      <c r="B10" s="22">
        <f>'[1]Sheet1'!B9</f>
        <v>450</v>
      </c>
      <c r="C10" s="31">
        <f>'[1]Sheet1'!C9</f>
        <v>0.75</v>
      </c>
      <c r="D10" s="28" t="str">
        <f>'[1]Sheet1'!D9</f>
        <v>V</v>
      </c>
      <c r="E10" s="28" t="str">
        <f>'[1]Sheet1'!E9</f>
        <v>M</v>
      </c>
      <c r="F10" s="28" t="str">
        <f>'[1]Sheet1'!F9</f>
        <v>S</v>
      </c>
      <c r="G10" s="34">
        <f>'[1]Sheet1'!G9</f>
        <v>0</v>
      </c>
      <c r="H10" s="34">
        <f>'[1]Sheet1'!H9</f>
        <v>450</v>
      </c>
      <c r="I10" s="34">
        <f>'[1]Sheet1'!I9</f>
        <v>0</v>
      </c>
      <c r="J10" s="35">
        <f>'[1]Sheet1'!J9</f>
        <v>0</v>
      </c>
      <c r="K10" s="35">
        <f>'[1]Sheet1'!K9</f>
        <v>0</v>
      </c>
      <c r="L10" s="40">
        <f>'[1]Sheet1'!L9</f>
        <v>0</v>
      </c>
      <c r="M10" s="36">
        <f>'[1]Sheet1'!M9</f>
        <v>0</v>
      </c>
      <c r="N10" s="36">
        <f>'[1]Sheet1'!N9</f>
        <v>0</v>
      </c>
      <c r="O10" s="36">
        <f>'[1]Sheet1'!O9</f>
        <v>0</v>
      </c>
      <c r="P10" t="str">
        <f t="shared" si="0"/>
        <v>H</v>
      </c>
      <c r="Q10" t="str">
        <f t="shared" si="1"/>
        <v>Target</v>
      </c>
      <c r="R10">
        <f t="shared" si="2"/>
        <v>1</v>
      </c>
    </row>
    <row r="11" spans="1:18" ht="12.75">
      <c r="A11" s="16" t="str">
        <f>'[1]Sheet1'!A10</f>
        <v>Integrated Mdrtr/Plug Config</v>
      </c>
      <c r="B11" s="22">
        <f>'[1]Sheet1'!B10</f>
        <v>150</v>
      </c>
      <c r="C11" s="31">
        <f>'[1]Sheet1'!C10</f>
        <v>0.75</v>
      </c>
      <c r="D11" s="28" t="str">
        <f>'[1]Sheet1'!D10</f>
        <v>V</v>
      </c>
      <c r="E11" s="28" t="str">
        <f>'[1]Sheet1'!E10</f>
        <v>M</v>
      </c>
      <c r="F11" s="28" t="str">
        <f>'[1]Sheet1'!F10</f>
        <v>S</v>
      </c>
      <c r="G11" s="34">
        <f>'[1]Sheet1'!G10</f>
        <v>0</v>
      </c>
      <c r="H11" s="34">
        <f>'[1]Sheet1'!H10</f>
        <v>150</v>
      </c>
      <c r="I11" s="34">
        <f>'[1]Sheet1'!I10</f>
        <v>0</v>
      </c>
      <c r="J11" s="35">
        <f>'[1]Sheet1'!J10</f>
        <v>0</v>
      </c>
      <c r="K11" s="35">
        <f>'[1]Sheet1'!K10</f>
        <v>0</v>
      </c>
      <c r="L11" s="40">
        <f>'[1]Sheet1'!L10</f>
        <v>0</v>
      </c>
      <c r="M11" s="36">
        <f>'[1]Sheet1'!M10</f>
        <v>0</v>
      </c>
      <c r="N11" s="36">
        <f>'[1]Sheet1'!N10</f>
        <v>0</v>
      </c>
      <c r="O11" s="36">
        <f>'[1]Sheet1'!O10</f>
        <v>0</v>
      </c>
      <c r="P11" t="str">
        <f t="shared" si="0"/>
        <v>H</v>
      </c>
      <c r="Q11" t="str">
        <f t="shared" si="1"/>
        <v>Target</v>
      </c>
      <c r="R11">
        <f t="shared" si="2"/>
        <v>1</v>
      </c>
    </row>
    <row r="12" spans="1:18" ht="12.75">
      <c r="A12" s="16" t="str">
        <f>'[1]Sheet1'!A11</f>
        <v>N&amp;S Analysis Support - ES&amp;H</v>
      </c>
      <c r="B12" s="22">
        <f>'[1]Sheet1'!B11</f>
        <v>255</v>
      </c>
      <c r="C12" s="31">
        <f>'[1]Sheet1'!C11</f>
        <v>0.5</v>
      </c>
      <c r="D12" s="28" t="str">
        <f>'[1]Sheet1'!D11</f>
        <v>V</v>
      </c>
      <c r="E12" s="28" t="str">
        <f>'[1]Sheet1'!E11</f>
        <v>M</v>
      </c>
      <c r="F12" s="28" t="str">
        <f>'[1]Sheet1'!F11</f>
        <v>M</v>
      </c>
      <c r="G12" s="34">
        <f>'[1]Sheet1'!G11</f>
        <v>255</v>
      </c>
      <c r="H12" s="34">
        <f>'[1]Sheet1'!H11</f>
        <v>0</v>
      </c>
      <c r="I12" s="34">
        <f>'[1]Sheet1'!I11</f>
        <v>0</v>
      </c>
      <c r="J12" s="35">
        <f>'[1]Sheet1'!J11</f>
        <v>0</v>
      </c>
      <c r="K12" s="35">
        <f>'[1]Sheet1'!K11</f>
        <v>0</v>
      </c>
      <c r="L12" s="40">
        <f>'[1]Sheet1'!L11</f>
        <v>0</v>
      </c>
      <c r="M12" s="36">
        <f>'[1]Sheet1'!M11</f>
        <v>0</v>
      </c>
      <c r="N12" s="36">
        <f>'[1]Sheet1'!N11</f>
        <v>0</v>
      </c>
      <c r="O12" s="36">
        <f>'[1]Sheet1'!O11</f>
        <v>0</v>
      </c>
      <c r="P12" t="str">
        <f t="shared" si="0"/>
        <v>M</v>
      </c>
      <c r="Q12" t="str">
        <f t="shared" si="1"/>
        <v>Target</v>
      </c>
      <c r="R12">
        <f t="shared" si="2"/>
        <v>2</v>
      </c>
    </row>
    <row r="13" spans="1:18" ht="12.75">
      <c r="A13" s="16" t="str">
        <f>'[1]Sheet1'!A12</f>
        <v>Plug Design Complexity</v>
      </c>
      <c r="B13" s="22">
        <f>'[1]Sheet1'!B12</f>
        <v>450</v>
      </c>
      <c r="C13" s="31">
        <f>'[1]Sheet1'!C12</f>
        <v>1</v>
      </c>
      <c r="D13" s="28" t="str">
        <f>'[1]Sheet1'!D12</f>
        <v>V</v>
      </c>
      <c r="E13" s="28" t="str">
        <f>'[1]Sheet1'!E12</f>
        <v>M</v>
      </c>
      <c r="F13" s="28" t="str">
        <f>'[1]Sheet1'!F12</f>
        <v>S</v>
      </c>
      <c r="G13" s="34">
        <f>'[1]Sheet1'!G12</f>
        <v>0</v>
      </c>
      <c r="H13" s="34">
        <f>'[1]Sheet1'!H12</f>
        <v>450</v>
      </c>
      <c r="I13" s="34">
        <f>'[1]Sheet1'!I12</f>
        <v>0</v>
      </c>
      <c r="J13" s="35">
        <f>'[1]Sheet1'!J12</f>
        <v>0</v>
      </c>
      <c r="K13" s="35">
        <f>'[1]Sheet1'!K12</f>
        <v>0</v>
      </c>
      <c r="L13" s="40">
        <f>'[1]Sheet1'!L12</f>
        <v>0</v>
      </c>
      <c r="M13" s="36">
        <f>'[1]Sheet1'!M12</f>
        <v>0</v>
      </c>
      <c r="N13" s="36">
        <f>'[1]Sheet1'!N12</f>
        <v>0</v>
      </c>
      <c r="O13" s="36">
        <f>'[1]Sheet1'!O12</f>
        <v>0</v>
      </c>
      <c r="P13" t="str">
        <f t="shared" si="0"/>
        <v>H</v>
      </c>
      <c r="Q13" t="str">
        <f t="shared" si="1"/>
        <v>Target</v>
      </c>
      <c r="R13">
        <f t="shared" si="2"/>
        <v>1</v>
      </c>
    </row>
    <row r="14" spans="1:18" ht="12.75">
      <c r="A14" s="16" t="str">
        <f>'[1]Sheet1'!A13</f>
        <v>Remaining Equipment Instln</v>
      </c>
      <c r="B14" s="22">
        <f>'[1]Sheet1'!B13</f>
        <v>3800</v>
      </c>
      <c r="C14" s="31">
        <f>'[1]Sheet1'!C13</f>
        <v>0.5</v>
      </c>
      <c r="D14" s="28" t="str">
        <f>'[1]Sheet1'!D13</f>
        <v>L</v>
      </c>
      <c r="E14" s="28" t="str">
        <f>'[1]Sheet1'!E13</f>
        <v>C</v>
      </c>
      <c r="F14" s="28" t="str">
        <f>'[1]Sheet1'!F13</f>
        <v>S</v>
      </c>
      <c r="G14" s="34">
        <f>'[1]Sheet1'!G13</f>
        <v>0</v>
      </c>
      <c r="H14" s="34">
        <f>'[1]Sheet1'!H13</f>
        <v>0</v>
      </c>
      <c r="I14" s="34">
        <f>'[1]Sheet1'!I13</f>
        <v>0</v>
      </c>
      <c r="J14" s="35">
        <f>'[1]Sheet1'!J13</f>
        <v>0</v>
      </c>
      <c r="K14" s="35">
        <f>'[1]Sheet1'!K13</f>
        <v>0</v>
      </c>
      <c r="L14" s="40">
        <f>'[1]Sheet1'!L13</f>
        <v>3800</v>
      </c>
      <c r="M14" s="36">
        <f>'[1]Sheet1'!M13</f>
        <v>0</v>
      </c>
      <c r="N14" s="36">
        <f>'[1]Sheet1'!N13</f>
        <v>0</v>
      </c>
      <c r="O14" s="36">
        <f>'[1]Sheet1'!O13</f>
        <v>0</v>
      </c>
      <c r="P14" t="str">
        <f t="shared" si="0"/>
        <v>H</v>
      </c>
      <c r="Q14" t="str">
        <f t="shared" si="1"/>
        <v>Target</v>
      </c>
      <c r="R14">
        <f t="shared" si="2"/>
        <v>1</v>
      </c>
    </row>
    <row r="15" spans="1:18" ht="12.75">
      <c r="A15" s="16" t="str">
        <f>'[1]Sheet1'!A14</f>
        <v>Remaining Steel Procurement </v>
      </c>
      <c r="B15" s="22">
        <f>'[1]Sheet1'!B14</f>
        <v>2250</v>
      </c>
      <c r="C15" s="31">
        <f>'[1]Sheet1'!C14</f>
        <v>0.5</v>
      </c>
      <c r="D15" s="28" t="str">
        <f>'[1]Sheet1'!D14</f>
        <v>L</v>
      </c>
      <c r="E15" s="28" t="str">
        <f>'[1]Sheet1'!E14</f>
        <v>C</v>
      </c>
      <c r="F15" s="28" t="str">
        <f>'[1]Sheet1'!F14</f>
        <v>S</v>
      </c>
      <c r="G15" s="34">
        <f>'[1]Sheet1'!G14</f>
        <v>0</v>
      </c>
      <c r="H15" s="34">
        <f>'[1]Sheet1'!H14</f>
        <v>0</v>
      </c>
      <c r="I15" s="34">
        <f>'[1]Sheet1'!I14</f>
        <v>0</v>
      </c>
      <c r="J15" s="35">
        <f>'[1]Sheet1'!J14</f>
        <v>0</v>
      </c>
      <c r="K15" s="35">
        <f>'[1]Sheet1'!K14</f>
        <v>0</v>
      </c>
      <c r="L15" s="40">
        <f>'[1]Sheet1'!L14</f>
        <v>2250</v>
      </c>
      <c r="M15" s="36">
        <f>'[1]Sheet1'!M14</f>
        <v>0</v>
      </c>
      <c r="N15" s="36">
        <f>'[1]Sheet1'!N14</f>
        <v>0</v>
      </c>
      <c r="O15" s="36">
        <f>'[1]Sheet1'!O14</f>
        <v>0</v>
      </c>
      <c r="P15" t="str">
        <f t="shared" si="0"/>
        <v>H</v>
      </c>
      <c r="Q15" t="str">
        <f t="shared" si="1"/>
        <v>Target</v>
      </c>
      <c r="R15">
        <f t="shared" si="2"/>
        <v>1</v>
      </c>
    </row>
    <row r="16" spans="1:18" ht="12.75">
      <c r="A16" s="16" t="str">
        <f>'[1]Sheet1'!A15</f>
        <v>Specialty Shield Blocks</v>
      </c>
      <c r="B16" s="22">
        <f>'[1]Sheet1'!B15</f>
        <v>135</v>
      </c>
      <c r="C16" s="31">
        <f>'[1]Sheet1'!C15</f>
        <v>0.75</v>
      </c>
      <c r="D16" s="28" t="str">
        <f>'[1]Sheet1'!D15</f>
        <v>L</v>
      </c>
      <c r="E16" s="28" t="str">
        <f>'[1]Sheet1'!E15</f>
        <v>C</v>
      </c>
      <c r="F16" s="28" t="str">
        <f>'[1]Sheet1'!F15</f>
        <v>S</v>
      </c>
      <c r="G16" s="34">
        <f>'[1]Sheet1'!G15</f>
        <v>0</v>
      </c>
      <c r="H16" s="34">
        <f>'[1]Sheet1'!H15</f>
        <v>0</v>
      </c>
      <c r="I16" s="34">
        <f>'[1]Sheet1'!I15</f>
        <v>0</v>
      </c>
      <c r="J16" s="35">
        <f>'[1]Sheet1'!J15</f>
        <v>0</v>
      </c>
      <c r="K16" s="35">
        <f>'[1]Sheet1'!K15</f>
        <v>0</v>
      </c>
      <c r="L16" s="40">
        <f>'[1]Sheet1'!L15</f>
        <v>135</v>
      </c>
      <c r="M16" s="36">
        <f>'[1]Sheet1'!M15</f>
        <v>0</v>
      </c>
      <c r="N16" s="36">
        <f>'[1]Sheet1'!N15</f>
        <v>0</v>
      </c>
      <c r="O16" s="36">
        <f>'[1]Sheet1'!O15</f>
        <v>0</v>
      </c>
      <c r="P16" t="str">
        <f t="shared" si="0"/>
        <v>H</v>
      </c>
      <c r="Q16" t="str">
        <f t="shared" si="1"/>
        <v>Target</v>
      </c>
      <c r="R16">
        <f t="shared" si="2"/>
        <v>1</v>
      </c>
    </row>
    <row r="17" spans="1:18" ht="12.75">
      <c r="A17" s="17" t="str">
        <f>'[1]Sheet1'!A16</f>
        <v>Utility Handling Cart Proc.</v>
      </c>
      <c r="B17" s="23">
        <f>'[1]Sheet1'!B16</f>
        <v>235</v>
      </c>
      <c r="C17" s="32">
        <f>'[1]Sheet1'!C16</f>
        <v>1</v>
      </c>
      <c r="D17" s="29" t="str">
        <f>'[1]Sheet1'!D16</f>
        <v>V</v>
      </c>
      <c r="E17" s="29" t="str">
        <f>'[1]Sheet1'!E16</f>
        <v>M</v>
      </c>
      <c r="F17" s="29" t="str">
        <f>'[1]Sheet1'!F16</f>
        <v>S</v>
      </c>
      <c r="G17" s="34">
        <f>'[1]Sheet1'!G16</f>
        <v>0</v>
      </c>
      <c r="H17" s="34">
        <f>'[1]Sheet1'!H16</f>
        <v>235</v>
      </c>
      <c r="I17" s="34">
        <f>'[1]Sheet1'!I16</f>
        <v>0</v>
      </c>
      <c r="J17" s="35">
        <f>'[1]Sheet1'!J16</f>
        <v>0</v>
      </c>
      <c r="K17" s="35">
        <f>'[1]Sheet1'!K16</f>
        <v>0</v>
      </c>
      <c r="L17" s="40">
        <f>'[1]Sheet1'!L16</f>
        <v>0</v>
      </c>
      <c r="M17" s="36">
        <f>'[1]Sheet1'!M16</f>
        <v>0</v>
      </c>
      <c r="N17" s="36">
        <f>'[1]Sheet1'!N16</f>
        <v>0</v>
      </c>
      <c r="O17" s="36">
        <f>'[1]Sheet1'!O16</f>
        <v>0</v>
      </c>
      <c r="P17" t="str">
        <f t="shared" si="0"/>
        <v>H</v>
      </c>
      <c r="Q17" t="str">
        <f t="shared" si="1"/>
        <v>Target</v>
      </c>
      <c r="R17">
        <f t="shared" si="2"/>
        <v>1</v>
      </c>
    </row>
    <row r="18" ht="12.75">
      <c r="R18">
        <f t="shared" si="2"/>
        <v>3</v>
      </c>
    </row>
    <row r="19" ht="12.75">
      <c r="R19">
        <f t="shared" si="2"/>
        <v>3</v>
      </c>
    </row>
    <row r="20" spans="1:18" ht="12.75">
      <c r="A20" s="5" t="str">
        <f>'[1]Sheet1'!A19</f>
        <v>Instruments</v>
      </c>
      <c r="R20">
        <f t="shared" si="2"/>
        <v>3</v>
      </c>
    </row>
    <row r="21" spans="1:18" ht="12.75">
      <c r="A21" s="15" t="str">
        <f>'[1]Sheet1'!A20</f>
        <v> Installation cost</v>
      </c>
      <c r="B21" s="21">
        <f>'[1]Sheet1'!B20</f>
        <v>219.857</v>
      </c>
      <c r="C21" s="30">
        <f>'[1]Sheet1'!C20</f>
        <v>0.2</v>
      </c>
      <c r="D21" s="27" t="str">
        <f>'[1]Sheet1'!D20</f>
        <v>U</v>
      </c>
      <c r="E21" s="27" t="str">
        <f>'[1]Sheet1'!E20</f>
        <v>M</v>
      </c>
      <c r="F21" s="27" t="str">
        <f>'[1]Sheet1'!F20</f>
        <v>M</v>
      </c>
      <c r="G21" s="34">
        <f>'[1]Sheet1'!G20</f>
        <v>0</v>
      </c>
      <c r="H21" s="34">
        <f>'[1]Sheet1'!H20</f>
        <v>0</v>
      </c>
      <c r="I21" s="34">
        <f>'[1]Sheet1'!I20</f>
        <v>0</v>
      </c>
      <c r="J21" s="35">
        <f>'[1]Sheet1'!J20</f>
        <v>0</v>
      </c>
      <c r="K21" s="35">
        <f>'[1]Sheet1'!K20</f>
        <v>0</v>
      </c>
      <c r="L21" s="40">
        <f>'[1]Sheet1'!L20</f>
        <v>0</v>
      </c>
      <c r="M21" s="36">
        <f>'[1]Sheet1'!M20</f>
        <v>219.857</v>
      </c>
      <c r="N21" s="36">
        <f>'[1]Sheet1'!N20</f>
        <v>0</v>
      </c>
      <c r="O21" s="36">
        <f>'[1]Sheet1'!O20</f>
        <v>0</v>
      </c>
      <c r="P21" t="str">
        <f aca="true" t="shared" si="3" ref="P21:P36">IF(OR(G21&lt;&gt;0,K21&lt;&gt;0,O21&lt;&gt;0),"M",IF(OR(H21&lt;&gt;0,I21&lt;&gt;0,L21&lt;&gt;0),"H","L"))</f>
        <v>L</v>
      </c>
      <c r="Q21" t="str">
        <f>A$20</f>
        <v>Instruments</v>
      </c>
      <c r="R21">
        <f t="shared" si="2"/>
        <v>3</v>
      </c>
    </row>
    <row r="22" spans="1:18" ht="12.75">
      <c r="A22" s="16" t="str">
        <f>'[1]Sheet1'!A21</f>
        <v>Addl. ES&amp;H/engineering coverage</v>
      </c>
      <c r="B22" s="22">
        <f>'[1]Sheet1'!B21</f>
        <v>595.2</v>
      </c>
      <c r="C22" s="31">
        <f>'[1]Sheet1'!C21</f>
        <v>0.75</v>
      </c>
      <c r="D22" s="28" t="str">
        <f>'[1]Sheet1'!D21</f>
        <v>L</v>
      </c>
      <c r="E22" s="28" t="str">
        <f>'[1]Sheet1'!E21</f>
        <v>M</v>
      </c>
      <c r="F22" s="28" t="str">
        <f>'[1]Sheet1'!F21</f>
        <v>M</v>
      </c>
      <c r="G22" s="34">
        <f>'[1]Sheet1'!G21</f>
        <v>0</v>
      </c>
      <c r="H22" s="34">
        <f>'[1]Sheet1'!H21</f>
        <v>0</v>
      </c>
      <c r="I22" s="34">
        <f>'[1]Sheet1'!I21</f>
        <v>0</v>
      </c>
      <c r="J22" s="35">
        <f>'[1]Sheet1'!J21</f>
        <v>595.2</v>
      </c>
      <c r="K22" s="35">
        <f>'[1]Sheet1'!K21</f>
        <v>0</v>
      </c>
      <c r="L22" s="40">
        <f>'[1]Sheet1'!L21</f>
        <v>0</v>
      </c>
      <c r="M22" s="36">
        <f>'[1]Sheet1'!M21</f>
        <v>0</v>
      </c>
      <c r="N22" s="36">
        <f>'[1]Sheet1'!N21</f>
        <v>0</v>
      </c>
      <c r="O22" s="36">
        <f>'[1]Sheet1'!O21</f>
        <v>0</v>
      </c>
      <c r="P22" t="str">
        <f t="shared" si="3"/>
        <v>L</v>
      </c>
      <c r="Q22" t="str">
        <f aca="true" t="shared" si="4" ref="Q22:Q36">A$20</f>
        <v>Instruments</v>
      </c>
      <c r="R22">
        <f t="shared" si="2"/>
        <v>3</v>
      </c>
    </row>
    <row r="23" spans="1:18" ht="12.75">
      <c r="A23" s="16" t="str">
        <f>'[1]Sheet1'!A22</f>
        <v>Cost increase for inserts</v>
      </c>
      <c r="B23" s="22">
        <f>'[1]Sheet1'!B22</f>
        <v>381.782</v>
      </c>
      <c r="C23" s="31">
        <f>'[1]Sheet1'!C22</f>
        <v>0.75</v>
      </c>
      <c r="D23" s="28" t="str">
        <f>'[1]Sheet1'!D22</f>
        <v>L</v>
      </c>
      <c r="E23" s="28" t="str">
        <f>'[1]Sheet1'!E22</f>
        <v>M</v>
      </c>
      <c r="F23" s="28" t="str">
        <f>'[1]Sheet1'!F22</f>
        <v>M</v>
      </c>
      <c r="G23" s="34">
        <f>'[1]Sheet1'!G22</f>
        <v>0</v>
      </c>
      <c r="H23" s="34">
        <f>'[1]Sheet1'!H22</f>
        <v>0</v>
      </c>
      <c r="I23" s="34">
        <f>'[1]Sheet1'!I22</f>
        <v>0</v>
      </c>
      <c r="J23" s="35">
        <f>'[1]Sheet1'!J22</f>
        <v>381.782</v>
      </c>
      <c r="K23" s="35">
        <f>'[1]Sheet1'!K22</f>
        <v>0</v>
      </c>
      <c r="L23" s="40">
        <f>'[1]Sheet1'!L22</f>
        <v>0</v>
      </c>
      <c r="M23" s="36">
        <f>'[1]Sheet1'!M22</f>
        <v>0</v>
      </c>
      <c r="N23" s="36">
        <f>'[1]Sheet1'!N22</f>
        <v>0</v>
      </c>
      <c r="O23" s="36">
        <f>'[1]Sheet1'!O22</f>
        <v>0</v>
      </c>
      <c r="P23" t="str">
        <f t="shared" si="3"/>
        <v>L</v>
      </c>
      <c r="Q23" t="str">
        <f t="shared" si="4"/>
        <v>Instruments</v>
      </c>
      <c r="R23">
        <f t="shared" si="2"/>
        <v>3</v>
      </c>
    </row>
    <row r="24" spans="1:18" ht="12.75">
      <c r="A24" s="16" t="str">
        <f>'[1]Sheet1'!A23</f>
        <v>Installation cost</v>
      </c>
      <c r="B24" s="22">
        <f>'[1]Sheet1'!B23</f>
        <v>182.485</v>
      </c>
      <c r="C24" s="31">
        <f>'[1]Sheet1'!C23</f>
        <v>0.2</v>
      </c>
      <c r="D24" s="28" t="str">
        <f>'[1]Sheet1'!D23</f>
        <v>U</v>
      </c>
      <c r="E24" s="28" t="str">
        <f>'[1]Sheet1'!E23</f>
        <v>M</v>
      </c>
      <c r="F24" s="28" t="str">
        <f>'[1]Sheet1'!F23</f>
        <v>M</v>
      </c>
      <c r="G24" s="34">
        <f>'[1]Sheet1'!G23</f>
        <v>0</v>
      </c>
      <c r="H24" s="34">
        <f>'[1]Sheet1'!H23</f>
        <v>0</v>
      </c>
      <c r="I24" s="34">
        <f>'[1]Sheet1'!I23</f>
        <v>0</v>
      </c>
      <c r="J24" s="35">
        <f>'[1]Sheet1'!J23</f>
        <v>0</v>
      </c>
      <c r="K24" s="35">
        <f>'[1]Sheet1'!K23</f>
        <v>0</v>
      </c>
      <c r="L24" s="40">
        <f>'[1]Sheet1'!L23</f>
        <v>0</v>
      </c>
      <c r="M24" s="36">
        <f>'[1]Sheet1'!M23</f>
        <v>182.485</v>
      </c>
      <c r="N24" s="36">
        <f>'[1]Sheet1'!N23</f>
        <v>0</v>
      </c>
      <c r="O24" s="36">
        <f>'[1]Sheet1'!O23</f>
        <v>0</v>
      </c>
      <c r="P24" t="str">
        <f t="shared" si="3"/>
        <v>L</v>
      </c>
      <c r="Q24" t="str">
        <f t="shared" si="4"/>
        <v>Instruments</v>
      </c>
      <c r="R24">
        <f t="shared" si="2"/>
        <v>3</v>
      </c>
    </row>
    <row r="25" spans="1:18" ht="12.75">
      <c r="A25" s="16" t="str">
        <f>'[1]Sheet1'!A24</f>
        <v>Installation cost</v>
      </c>
      <c r="B25" s="22">
        <f>'[1]Sheet1'!B24</f>
        <v>209.205</v>
      </c>
      <c r="C25" s="31">
        <f>'[1]Sheet1'!C24</f>
        <v>0.2</v>
      </c>
      <c r="D25" s="28" t="str">
        <f>'[1]Sheet1'!D24</f>
        <v>U</v>
      </c>
      <c r="E25" s="28" t="str">
        <f>'[1]Sheet1'!E24</f>
        <v>M</v>
      </c>
      <c r="F25" s="28" t="str">
        <f>'[1]Sheet1'!F24</f>
        <v>M</v>
      </c>
      <c r="G25" s="34">
        <f>'[1]Sheet1'!G24</f>
        <v>0</v>
      </c>
      <c r="H25" s="34">
        <f>'[1]Sheet1'!H24</f>
        <v>0</v>
      </c>
      <c r="I25" s="34">
        <f>'[1]Sheet1'!I24</f>
        <v>0</v>
      </c>
      <c r="J25" s="35">
        <f>'[1]Sheet1'!J24</f>
        <v>0</v>
      </c>
      <c r="K25" s="35">
        <f>'[1]Sheet1'!K24</f>
        <v>0</v>
      </c>
      <c r="L25" s="40">
        <f>'[1]Sheet1'!L24</f>
        <v>0</v>
      </c>
      <c r="M25" s="36">
        <f>'[1]Sheet1'!M24</f>
        <v>209.205</v>
      </c>
      <c r="N25" s="36">
        <f>'[1]Sheet1'!N24</f>
        <v>0</v>
      </c>
      <c r="O25" s="36">
        <f>'[1]Sheet1'!O24</f>
        <v>0</v>
      </c>
      <c r="P25" t="str">
        <f t="shared" si="3"/>
        <v>L</v>
      </c>
      <c r="Q25" t="str">
        <f t="shared" si="4"/>
        <v>Instruments</v>
      </c>
      <c r="R25">
        <f t="shared" si="2"/>
        <v>3</v>
      </c>
    </row>
    <row r="26" spans="1:18" ht="12.75">
      <c r="A26" s="16" t="str">
        <f>'[1]Sheet1'!A25</f>
        <v>Instrument design</v>
      </c>
      <c r="B26" s="22">
        <f>'[1]Sheet1'!B25</f>
        <v>70.164</v>
      </c>
      <c r="C26" s="31">
        <f>'[1]Sheet1'!C25</f>
        <v>0.1</v>
      </c>
      <c r="D26" s="28" t="str">
        <f>'[1]Sheet1'!D25</f>
        <v>U</v>
      </c>
      <c r="E26" s="28" t="str">
        <f>'[1]Sheet1'!E25</f>
        <v>M</v>
      </c>
      <c r="F26" s="28" t="str">
        <f>'[1]Sheet1'!F25</f>
        <v>M</v>
      </c>
      <c r="G26" s="34">
        <f>'[1]Sheet1'!G25</f>
        <v>0</v>
      </c>
      <c r="H26" s="34">
        <f>'[1]Sheet1'!H25</f>
        <v>0</v>
      </c>
      <c r="I26" s="34">
        <f>'[1]Sheet1'!I25</f>
        <v>0</v>
      </c>
      <c r="J26" s="35">
        <f>'[1]Sheet1'!J25</f>
        <v>0</v>
      </c>
      <c r="K26" s="35">
        <f>'[1]Sheet1'!K25</f>
        <v>0</v>
      </c>
      <c r="L26" s="40">
        <f>'[1]Sheet1'!L25</f>
        <v>0</v>
      </c>
      <c r="M26" s="36">
        <f>'[1]Sheet1'!M25</f>
        <v>70.164</v>
      </c>
      <c r="N26" s="36">
        <f>'[1]Sheet1'!N25</f>
        <v>0</v>
      </c>
      <c r="O26" s="36">
        <f>'[1]Sheet1'!O25</f>
        <v>0</v>
      </c>
      <c r="P26" t="str">
        <f t="shared" si="3"/>
        <v>L</v>
      </c>
      <c r="Q26" t="str">
        <f t="shared" si="4"/>
        <v>Instruments</v>
      </c>
      <c r="R26">
        <f t="shared" si="2"/>
        <v>3</v>
      </c>
    </row>
    <row r="27" spans="1:18" ht="12.75">
      <c r="A27" s="16" t="str">
        <f>'[1]Sheet1'!A26</f>
        <v>Instrument design</v>
      </c>
      <c r="B27" s="22">
        <f>'[1]Sheet1'!B26</f>
        <v>22.517</v>
      </c>
      <c r="C27" s="31">
        <f>'[1]Sheet1'!C26</f>
        <v>0.1</v>
      </c>
      <c r="D27" s="28" t="str">
        <f>'[1]Sheet1'!D26</f>
        <v>U</v>
      </c>
      <c r="E27" s="28" t="str">
        <f>'[1]Sheet1'!E26</f>
        <v>M</v>
      </c>
      <c r="F27" s="28" t="str">
        <f>'[1]Sheet1'!F26</f>
        <v>M</v>
      </c>
      <c r="G27" s="34">
        <f>'[1]Sheet1'!G26</f>
        <v>0</v>
      </c>
      <c r="H27" s="34">
        <f>'[1]Sheet1'!H26</f>
        <v>0</v>
      </c>
      <c r="I27" s="34">
        <f>'[1]Sheet1'!I26</f>
        <v>0</v>
      </c>
      <c r="J27" s="35">
        <f>'[1]Sheet1'!J26</f>
        <v>0</v>
      </c>
      <c r="K27" s="35">
        <f>'[1]Sheet1'!K26</f>
        <v>0</v>
      </c>
      <c r="L27" s="40">
        <f>'[1]Sheet1'!L26</f>
        <v>0</v>
      </c>
      <c r="M27" s="36">
        <f>'[1]Sheet1'!M26</f>
        <v>22.517</v>
      </c>
      <c r="N27" s="36">
        <f>'[1]Sheet1'!N26</f>
        <v>0</v>
      </c>
      <c r="O27" s="36">
        <f>'[1]Sheet1'!O26</f>
        <v>0</v>
      </c>
      <c r="P27" t="str">
        <f t="shared" si="3"/>
        <v>L</v>
      </c>
      <c r="Q27" t="str">
        <f t="shared" si="4"/>
        <v>Instruments</v>
      </c>
      <c r="R27">
        <f t="shared" si="2"/>
        <v>3</v>
      </c>
    </row>
    <row r="28" spans="1:18" ht="12.75">
      <c r="A28" s="16" t="str">
        <f>'[1]Sheet1'!A27</f>
        <v>Instrument design</v>
      </c>
      <c r="B28" s="22">
        <f>'[1]Sheet1'!B27</f>
        <v>15.218</v>
      </c>
      <c r="C28" s="31">
        <f>'[1]Sheet1'!C27</f>
        <v>0.1</v>
      </c>
      <c r="D28" s="28" t="str">
        <f>'[1]Sheet1'!D27</f>
        <v>U</v>
      </c>
      <c r="E28" s="28" t="str">
        <f>'[1]Sheet1'!E27</f>
        <v>M</v>
      </c>
      <c r="F28" s="28" t="str">
        <f>'[1]Sheet1'!F27</f>
        <v>M</v>
      </c>
      <c r="G28" s="34">
        <f>'[1]Sheet1'!G27</f>
        <v>0</v>
      </c>
      <c r="H28" s="34">
        <f>'[1]Sheet1'!H27</f>
        <v>0</v>
      </c>
      <c r="I28" s="34">
        <f>'[1]Sheet1'!I27</f>
        <v>0</v>
      </c>
      <c r="J28" s="35">
        <f>'[1]Sheet1'!J27</f>
        <v>0</v>
      </c>
      <c r="K28" s="35">
        <f>'[1]Sheet1'!K27</f>
        <v>0</v>
      </c>
      <c r="L28" s="40">
        <f>'[1]Sheet1'!L27</f>
        <v>0</v>
      </c>
      <c r="M28" s="36">
        <f>'[1]Sheet1'!M27</f>
        <v>15.218</v>
      </c>
      <c r="N28" s="36">
        <f>'[1]Sheet1'!N27</f>
        <v>0</v>
      </c>
      <c r="O28" s="36">
        <f>'[1]Sheet1'!O27</f>
        <v>0</v>
      </c>
      <c r="P28" t="str">
        <f t="shared" si="3"/>
        <v>L</v>
      </c>
      <c r="Q28" t="str">
        <f t="shared" si="4"/>
        <v>Instruments</v>
      </c>
      <c r="R28">
        <f t="shared" si="2"/>
        <v>3</v>
      </c>
    </row>
    <row r="29" spans="1:18" ht="12.75">
      <c r="A29" s="16" t="str">
        <f>'[1]Sheet1'!A28</f>
        <v>Instrument design</v>
      </c>
      <c r="B29" s="22">
        <f>'[1]Sheet1'!B28</f>
        <v>57.5</v>
      </c>
      <c r="C29" s="31">
        <f>'[1]Sheet1'!C28</f>
        <v>0</v>
      </c>
      <c r="D29" s="28" t="str">
        <f>'[1]Sheet1'!D28</f>
        <v>U</v>
      </c>
      <c r="E29" s="28" t="str">
        <f>'[1]Sheet1'!E28</f>
        <v>M</v>
      </c>
      <c r="F29" s="28" t="str">
        <f>'[1]Sheet1'!F28</f>
        <v>M</v>
      </c>
      <c r="G29" s="34">
        <f>'[1]Sheet1'!G28</f>
        <v>0</v>
      </c>
      <c r="H29" s="34">
        <f>'[1]Sheet1'!H28</f>
        <v>0</v>
      </c>
      <c r="I29" s="34">
        <f>'[1]Sheet1'!I28</f>
        <v>0</v>
      </c>
      <c r="J29" s="35">
        <f>'[1]Sheet1'!J28</f>
        <v>0</v>
      </c>
      <c r="K29" s="35">
        <f>'[1]Sheet1'!K28</f>
        <v>0</v>
      </c>
      <c r="L29" s="40">
        <f>'[1]Sheet1'!L28</f>
        <v>0</v>
      </c>
      <c r="M29" s="36">
        <f>'[1]Sheet1'!M28</f>
        <v>57.5</v>
      </c>
      <c r="N29" s="36">
        <f>'[1]Sheet1'!N28</f>
        <v>0</v>
      </c>
      <c r="O29" s="36">
        <f>'[1]Sheet1'!O28</f>
        <v>0</v>
      </c>
      <c r="P29" t="str">
        <f t="shared" si="3"/>
        <v>L</v>
      </c>
      <c r="Q29" t="str">
        <f t="shared" si="4"/>
        <v>Instruments</v>
      </c>
      <c r="R29">
        <f t="shared" si="2"/>
        <v>3</v>
      </c>
    </row>
    <row r="30" spans="1:18" ht="12.75">
      <c r="A30" s="16" t="str">
        <f>'[1]Sheet1'!A29</f>
        <v>Instrument design</v>
      </c>
      <c r="B30" s="22">
        <f>'[1]Sheet1'!B29</f>
        <v>59.74</v>
      </c>
      <c r="C30" s="31">
        <f>'[1]Sheet1'!C29</f>
        <v>0.1</v>
      </c>
      <c r="D30" s="28" t="str">
        <f>'[1]Sheet1'!D29</f>
        <v>U</v>
      </c>
      <c r="E30" s="28" t="str">
        <f>'[1]Sheet1'!E29</f>
        <v>M</v>
      </c>
      <c r="F30" s="28" t="str">
        <f>'[1]Sheet1'!F29</f>
        <v>M</v>
      </c>
      <c r="G30" s="34">
        <f>'[1]Sheet1'!G29</f>
        <v>0</v>
      </c>
      <c r="H30" s="34">
        <f>'[1]Sheet1'!H29</f>
        <v>0</v>
      </c>
      <c r="I30" s="34">
        <f>'[1]Sheet1'!I29</f>
        <v>0</v>
      </c>
      <c r="J30" s="35">
        <f>'[1]Sheet1'!J29</f>
        <v>0</v>
      </c>
      <c r="K30" s="35">
        <f>'[1]Sheet1'!K29</f>
        <v>0</v>
      </c>
      <c r="L30" s="40">
        <f>'[1]Sheet1'!L29</f>
        <v>0</v>
      </c>
      <c r="M30" s="36">
        <f>'[1]Sheet1'!M29</f>
        <v>59.74</v>
      </c>
      <c r="N30" s="36">
        <f>'[1]Sheet1'!N29</f>
        <v>0</v>
      </c>
      <c r="O30" s="36">
        <f>'[1]Sheet1'!O29</f>
        <v>0</v>
      </c>
      <c r="P30" t="str">
        <f t="shared" si="3"/>
        <v>L</v>
      </c>
      <c r="Q30" t="str">
        <f t="shared" si="4"/>
        <v>Instruments</v>
      </c>
      <c r="R30">
        <f t="shared" si="2"/>
        <v>3</v>
      </c>
    </row>
    <row r="31" spans="1:18" ht="12.75">
      <c r="A31" s="16" t="str">
        <f>'[1]Sheet1'!A30</f>
        <v>Labor for testing inserts</v>
      </c>
      <c r="B31" s="22">
        <f>'[1]Sheet1'!B30</f>
        <v>126.636</v>
      </c>
      <c r="C31" s="31">
        <f>'[1]Sheet1'!C30</f>
        <v>0.75</v>
      </c>
      <c r="D31" s="28" t="str">
        <f>'[1]Sheet1'!D30</f>
        <v>L</v>
      </c>
      <c r="E31" s="28" t="str">
        <f>'[1]Sheet1'!E30</f>
        <v>M</v>
      </c>
      <c r="F31" s="28" t="str">
        <f>'[1]Sheet1'!F30</f>
        <v>M</v>
      </c>
      <c r="G31" s="34">
        <f>'[1]Sheet1'!G30</f>
        <v>0</v>
      </c>
      <c r="H31" s="34">
        <f>'[1]Sheet1'!H30</f>
        <v>0</v>
      </c>
      <c r="I31" s="34">
        <f>'[1]Sheet1'!I30</f>
        <v>0</v>
      </c>
      <c r="J31" s="35">
        <f>'[1]Sheet1'!J30</f>
        <v>126.636</v>
      </c>
      <c r="K31" s="35">
        <f>'[1]Sheet1'!K30</f>
        <v>0</v>
      </c>
      <c r="L31" s="40">
        <f>'[1]Sheet1'!L30</f>
        <v>0</v>
      </c>
      <c r="M31" s="36">
        <f>'[1]Sheet1'!M30</f>
        <v>0</v>
      </c>
      <c r="N31" s="36">
        <f>'[1]Sheet1'!N30</f>
        <v>0</v>
      </c>
      <c r="O31" s="36">
        <f>'[1]Sheet1'!O30</f>
        <v>0</v>
      </c>
      <c r="P31" t="str">
        <f t="shared" si="3"/>
        <v>L</v>
      </c>
      <c r="Q31" t="str">
        <f t="shared" si="4"/>
        <v>Instruments</v>
      </c>
      <c r="R31">
        <f t="shared" si="2"/>
        <v>3</v>
      </c>
    </row>
    <row r="32" spans="1:18" ht="12.75">
      <c r="A32" s="16" t="str">
        <f>'[1]Sheet1'!A31</f>
        <v>PCR IS02006 (explained in detail in August EAC Report)</v>
      </c>
      <c r="B32" s="22">
        <f>'[1]Sheet1'!B31</f>
        <v>511.8</v>
      </c>
      <c r="C32" s="31">
        <f>'[1]Sheet1'!C31</f>
        <v>1</v>
      </c>
      <c r="D32" s="28" t="str">
        <f>'[1]Sheet1'!D31</f>
        <v>L</v>
      </c>
      <c r="E32" s="28" t="str">
        <f>'[1]Sheet1'!E31</f>
        <v>M</v>
      </c>
      <c r="F32" s="28" t="str">
        <f>'[1]Sheet1'!F31</f>
        <v>M</v>
      </c>
      <c r="G32" s="34">
        <f>'[1]Sheet1'!G31</f>
        <v>0</v>
      </c>
      <c r="H32" s="34">
        <f>'[1]Sheet1'!H31</f>
        <v>0</v>
      </c>
      <c r="I32" s="34">
        <f>'[1]Sheet1'!I31</f>
        <v>0</v>
      </c>
      <c r="J32" s="35">
        <f>'[1]Sheet1'!J31</f>
        <v>511.8</v>
      </c>
      <c r="K32" s="35">
        <f>'[1]Sheet1'!K31</f>
        <v>0</v>
      </c>
      <c r="L32" s="40">
        <f>'[1]Sheet1'!L31</f>
        <v>0</v>
      </c>
      <c r="M32" s="36">
        <f>'[1]Sheet1'!M31</f>
        <v>0</v>
      </c>
      <c r="N32" s="36">
        <f>'[1]Sheet1'!N31</f>
        <v>0</v>
      </c>
      <c r="O32" s="36">
        <f>'[1]Sheet1'!O31</f>
        <v>0</v>
      </c>
      <c r="P32" t="str">
        <f t="shared" si="3"/>
        <v>L</v>
      </c>
      <c r="Q32" t="str">
        <f t="shared" si="4"/>
        <v>Instruments</v>
      </c>
      <c r="R32">
        <f t="shared" si="2"/>
        <v>3</v>
      </c>
    </row>
    <row r="33" spans="1:18" ht="12.75">
      <c r="A33" s="16" t="str">
        <f>'[1]Sheet1'!A32</f>
        <v>PCR IS02006 (explained in detail in August EAC Report)</v>
      </c>
      <c r="B33" s="22">
        <f>'[1]Sheet1'!B32</f>
        <v>-511.834</v>
      </c>
      <c r="C33" s="31">
        <f>'[1]Sheet1'!C32</f>
        <v>1</v>
      </c>
      <c r="D33" s="28" t="str">
        <f>'[1]Sheet1'!D32</f>
        <v>L</v>
      </c>
      <c r="E33" s="28" t="str">
        <f>'[1]Sheet1'!E32</f>
        <v>M</v>
      </c>
      <c r="F33" s="28" t="str">
        <f>'[1]Sheet1'!F32</f>
        <v>M</v>
      </c>
      <c r="G33" s="34">
        <f>'[1]Sheet1'!G32</f>
        <v>0</v>
      </c>
      <c r="H33" s="34">
        <f>'[1]Sheet1'!H32</f>
        <v>0</v>
      </c>
      <c r="I33" s="34">
        <f>'[1]Sheet1'!I32</f>
        <v>0</v>
      </c>
      <c r="J33" s="35">
        <f>'[1]Sheet1'!J32</f>
        <v>-511.834</v>
      </c>
      <c r="K33" s="35">
        <f>'[1]Sheet1'!K32</f>
        <v>0</v>
      </c>
      <c r="L33" s="40">
        <f>'[1]Sheet1'!L32</f>
        <v>0</v>
      </c>
      <c r="M33" s="36">
        <f>'[1]Sheet1'!M32</f>
        <v>0</v>
      </c>
      <c r="N33" s="36">
        <f>'[1]Sheet1'!N32</f>
        <v>0</v>
      </c>
      <c r="O33" s="36">
        <f>'[1]Sheet1'!O32</f>
        <v>0</v>
      </c>
      <c r="P33" t="str">
        <f t="shared" si="3"/>
        <v>L</v>
      </c>
      <c r="Q33" t="str">
        <f t="shared" si="4"/>
        <v>Instruments</v>
      </c>
      <c r="R33">
        <f t="shared" si="2"/>
        <v>3</v>
      </c>
    </row>
    <row r="34" spans="1:18" ht="12.75">
      <c r="A34" s="16" t="str">
        <f>'[1]Sheet1'!A33</f>
        <v>Reassignment of unallocated budget to cover additional costs</v>
      </c>
      <c r="B34" s="22">
        <f>'[1]Sheet1'!B33</f>
        <v>-751.178</v>
      </c>
      <c r="C34" s="31">
        <f>'[1]Sheet1'!C33</f>
        <v>0.75</v>
      </c>
      <c r="D34" s="28" t="str">
        <f>'[1]Sheet1'!D33</f>
        <v>L</v>
      </c>
      <c r="E34" s="28" t="str">
        <f>'[1]Sheet1'!E33</f>
        <v>M</v>
      </c>
      <c r="F34" s="28" t="str">
        <f>'[1]Sheet1'!F33</f>
        <v>M</v>
      </c>
      <c r="G34" s="34">
        <f>'[1]Sheet1'!G33</f>
        <v>0</v>
      </c>
      <c r="H34" s="34">
        <f>'[1]Sheet1'!H33</f>
        <v>0</v>
      </c>
      <c r="I34" s="34">
        <f>'[1]Sheet1'!I33</f>
        <v>0</v>
      </c>
      <c r="J34" s="35">
        <f>'[1]Sheet1'!J33</f>
        <v>-751.178</v>
      </c>
      <c r="K34" s="35">
        <f>'[1]Sheet1'!K33</f>
        <v>0</v>
      </c>
      <c r="L34" s="40">
        <f>'[1]Sheet1'!L33</f>
        <v>0</v>
      </c>
      <c r="M34" s="36">
        <f>'[1]Sheet1'!M33</f>
        <v>0</v>
      </c>
      <c r="N34" s="36">
        <f>'[1]Sheet1'!N33</f>
        <v>0</v>
      </c>
      <c r="O34" s="36">
        <f>'[1]Sheet1'!O33</f>
        <v>0</v>
      </c>
      <c r="P34" t="str">
        <f t="shared" si="3"/>
        <v>L</v>
      </c>
      <c r="Q34" t="str">
        <f t="shared" si="4"/>
        <v>Instruments</v>
      </c>
      <c r="R34">
        <f t="shared" si="2"/>
        <v>3</v>
      </c>
    </row>
    <row r="35" spans="1:18" ht="12.75">
      <c r="A35" s="16" t="str">
        <f>'[1]Sheet1'!A34</f>
        <v>Shared component design</v>
      </c>
      <c r="B35" s="22">
        <f>'[1]Sheet1'!B34</f>
        <v>252.996</v>
      </c>
      <c r="C35" s="31">
        <f>'[1]Sheet1'!C34</f>
        <v>0.1</v>
      </c>
      <c r="D35" s="28" t="str">
        <f>'[1]Sheet1'!D34</f>
        <v>U</v>
      </c>
      <c r="E35" s="28" t="str">
        <f>'[1]Sheet1'!E34</f>
        <v>M</v>
      </c>
      <c r="F35" s="28" t="str">
        <f>'[1]Sheet1'!F34</f>
        <v>M</v>
      </c>
      <c r="G35" s="34">
        <f>'[1]Sheet1'!G34</f>
        <v>0</v>
      </c>
      <c r="H35" s="34">
        <f>'[1]Sheet1'!H34</f>
        <v>0</v>
      </c>
      <c r="I35" s="34">
        <f>'[1]Sheet1'!I34</f>
        <v>0</v>
      </c>
      <c r="J35" s="35">
        <f>'[1]Sheet1'!J34</f>
        <v>0</v>
      </c>
      <c r="K35" s="35">
        <f>'[1]Sheet1'!K34</f>
        <v>0</v>
      </c>
      <c r="L35" s="40">
        <f>'[1]Sheet1'!L34</f>
        <v>0</v>
      </c>
      <c r="M35" s="36">
        <f>'[1]Sheet1'!M34</f>
        <v>252.996</v>
      </c>
      <c r="N35" s="36">
        <f>'[1]Sheet1'!N34</f>
        <v>0</v>
      </c>
      <c r="O35" s="36">
        <f>'[1]Sheet1'!O34</f>
        <v>0</v>
      </c>
      <c r="P35" t="str">
        <f t="shared" si="3"/>
        <v>L</v>
      </c>
      <c r="Q35" t="str">
        <f t="shared" si="4"/>
        <v>Instruments</v>
      </c>
      <c r="R35">
        <f t="shared" si="2"/>
        <v>3</v>
      </c>
    </row>
    <row r="36" spans="1:18" ht="12.75">
      <c r="A36" s="17" t="str">
        <f>'[1]Sheet1'!A35</f>
        <v>Value of admin. effort transferred to IDTs</v>
      </c>
      <c r="B36" s="23">
        <f>'[1]Sheet1'!B35</f>
        <v>-352.47</v>
      </c>
      <c r="C36" s="32">
        <f>'[1]Sheet1'!C35</f>
        <v>0.75</v>
      </c>
      <c r="D36" s="29" t="str">
        <f>'[1]Sheet1'!D35</f>
        <v>L</v>
      </c>
      <c r="E36" s="29" t="str">
        <f>'[1]Sheet1'!E35</f>
        <v>M</v>
      </c>
      <c r="F36" s="29" t="str">
        <f>'[1]Sheet1'!F35</f>
        <v>M</v>
      </c>
      <c r="G36" s="34">
        <f>'[1]Sheet1'!G35</f>
        <v>0</v>
      </c>
      <c r="H36" s="34">
        <f>'[1]Sheet1'!H35</f>
        <v>0</v>
      </c>
      <c r="I36" s="34">
        <f>'[1]Sheet1'!I35</f>
        <v>0</v>
      </c>
      <c r="J36" s="35">
        <f>'[1]Sheet1'!J35</f>
        <v>-352.47</v>
      </c>
      <c r="K36" s="35">
        <f>'[1]Sheet1'!K35</f>
        <v>0</v>
      </c>
      <c r="L36" s="40">
        <f>'[1]Sheet1'!L35</f>
        <v>0</v>
      </c>
      <c r="M36" s="36">
        <f>'[1]Sheet1'!M35</f>
        <v>0</v>
      </c>
      <c r="N36" s="36">
        <f>'[1]Sheet1'!N35</f>
        <v>0</v>
      </c>
      <c r="O36" s="36">
        <f>'[1]Sheet1'!O35</f>
        <v>0</v>
      </c>
      <c r="P36" t="str">
        <f t="shared" si="3"/>
        <v>L</v>
      </c>
      <c r="Q36" t="str">
        <f t="shared" si="4"/>
        <v>Instruments</v>
      </c>
      <c r="R36">
        <f t="shared" si="2"/>
        <v>3</v>
      </c>
    </row>
    <row r="37" ht="12.75">
      <c r="R37">
        <f t="shared" si="2"/>
        <v>3</v>
      </c>
    </row>
    <row r="38" spans="1:18" ht="12.75">
      <c r="A38" s="33" t="str">
        <f>'[2]Sheet1'!A1</f>
        <v>Ring</v>
      </c>
      <c r="B38" s="1"/>
      <c r="C38" s="1"/>
      <c r="D38" s="1"/>
      <c r="E38" s="1"/>
      <c r="F38" s="1"/>
      <c r="R38">
        <f t="shared" si="2"/>
        <v>3</v>
      </c>
    </row>
    <row r="39" spans="1:18" ht="12.75">
      <c r="A39" s="15" t="str">
        <f>'[2]Sheet1'!A2</f>
        <v>2nd Magnet Measurement Station</v>
      </c>
      <c r="B39" s="21">
        <f>'[2]Sheet1'!B2</f>
        <v>60</v>
      </c>
      <c r="C39" s="30">
        <f>'[2]Sheet1'!C2</f>
        <v>1</v>
      </c>
      <c r="D39" s="27" t="str">
        <f>'[2]Sheet1'!D2</f>
        <v>U</v>
      </c>
      <c r="E39" s="27" t="str">
        <f>'[2]Sheet1'!E2</f>
        <v>M</v>
      </c>
      <c r="F39" s="27" t="str">
        <f>'[2]Sheet1'!F2</f>
        <v>M</v>
      </c>
      <c r="G39" s="34">
        <f>'[2]Sheet1'!G2</f>
        <v>0</v>
      </c>
      <c r="H39" s="34">
        <f>'[2]Sheet1'!H2</f>
        <v>0</v>
      </c>
      <c r="I39" s="34">
        <f>'[2]Sheet1'!I2</f>
        <v>0</v>
      </c>
      <c r="J39" s="35">
        <f>'[2]Sheet1'!J2</f>
        <v>0</v>
      </c>
      <c r="K39" s="35">
        <f>'[2]Sheet1'!K2</f>
        <v>0</v>
      </c>
      <c r="L39" s="40">
        <f>'[2]Sheet1'!L2</f>
        <v>0</v>
      </c>
      <c r="M39" s="36">
        <f>'[2]Sheet1'!M2</f>
        <v>60</v>
      </c>
      <c r="N39" s="36">
        <f>'[2]Sheet1'!N2</f>
        <v>0</v>
      </c>
      <c r="O39" s="36">
        <f>'[2]Sheet1'!O2</f>
        <v>0</v>
      </c>
      <c r="P39" t="str">
        <f aca="true" t="shared" si="5" ref="P39:P55">IF(OR(G39&lt;&gt;0,K39&lt;&gt;0,O39&lt;&gt;0),"M",IF(OR(H39&lt;&gt;0,I39&lt;&gt;0,L39&lt;&gt;0),"H","L"))</f>
        <v>L</v>
      </c>
      <c r="Q39" s="1" t="str">
        <f>A$38</f>
        <v>Ring</v>
      </c>
      <c r="R39">
        <f t="shared" si="2"/>
        <v>3</v>
      </c>
    </row>
    <row r="40" spans="1:18" ht="12.75">
      <c r="A40" s="16" t="str">
        <f>'[2]Sheet1'!A3</f>
        <v>ASAC Recommendations</v>
      </c>
      <c r="B40" s="22">
        <f>'[2]Sheet1'!B3</f>
        <v>120</v>
      </c>
      <c r="C40" s="31">
        <f>'[2]Sheet1'!C3</f>
        <v>1</v>
      </c>
      <c r="D40" s="28" t="str">
        <f>'[2]Sheet1'!D3</f>
        <v>U</v>
      </c>
      <c r="E40" s="28" t="str">
        <f>'[2]Sheet1'!E3</f>
        <v>M</v>
      </c>
      <c r="F40" s="28" t="str">
        <f>'[2]Sheet1'!F3</f>
        <v>M</v>
      </c>
      <c r="G40" s="34">
        <f>'[2]Sheet1'!G3</f>
        <v>0</v>
      </c>
      <c r="H40" s="34">
        <f>'[2]Sheet1'!H3</f>
        <v>0</v>
      </c>
      <c r="I40" s="34">
        <f>'[2]Sheet1'!I3</f>
        <v>0</v>
      </c>
      <c r="J40" s="35">
        <f>'[2]Sheet1'!J3</f>
        <v>0</v>
      </c>
      <c r="K40" s="35">
        <f>'[2]Sheet1'!K3</f>
        <v>0</v>
      </c>
      <c r="L40" s="40">
        <f>'[2]Sheet1'!L3</f>
        <v>0</v>
      </c>
      <c r="M40" s="36">
        <f>'[2]Sheet1'!M3</f>
        <v>120</v>
      </c>
      <c r="N40" s="36">
        <f>'[2]Sheet1'!N3</f>
        <v>0</v>
      </c>
      <c r="O40" s="36">
        <f>'[2]Sheet1'!O3</f>
        <v>0</v>
      </c>
      <c r="P40" t="str">
        <f t="shared" si="5"/>
        <v>L</v>
      </c>
      <c r="Q40" s="1" t="str">
        <f aca="true" t="shared" si="6" ref="Q40:Q55">A$38</f>
        <v>Ring</v>
      </c>
      <c r="R40">
        <f t="shared" si="2"/>
        <v>3</v>
      </c>
    </row>
    <row r="41" spans="1:18" ht="12.75">
      <c r="A41" s="16" t="str">
        <f>'[2]Sheet1'!A4</f>
        <v>Beam Tube extensions + flanges</v>
      </c>
      <c r="B41" s="22">
        <f>'[2]Sheet1'!B4</f>
        <v>48</v>
      </c>
      <c r="C41" s="31">
        <f>'[2]Sheet1'!C4</f>
        <v>1</v>
      </c>
      <c r="D41" s="28" t="str">
        <f>'[2]Sheet1'!D4</f>
        <v>U</v>
      </c>
      <c r="E41" s="28" t="str">
        <f>'[2]Sheet1'!E4</f>
        <v>M</v>
      </c>
      <c r="F41" s="28" t="str">
        <f>'[2]Sheet1'!F4</f>
        <v>M</v>
      </c>
      <c r="G41" s="34">
        <f>'[2]Sheet1'!G4</f>
        <v>0</v>
      </c>
      <c r="H41" s="34">
        <f>'[2]Sheet1'!H4</f>
        <v>0</v>
      </c>
      <c r="I41" s="34">
        <f>'[2]Sheet1'!I4</f>
        <v>0</v>
      </c>
      <c r="J41" s="35">
        <f>'[2]Sheet1'!J4</f>
        <v>0</v>
      </c>
      <c r="K41" s="35">
        <f>'[2]Sheet1'!K4</f>
        <v>0</v>
      </c>
      <c r="L41" s="40">
        <f>'[2]Sheet1'!L4</f>
        <v>0</v>
      </c>
      <c r="M41" s="36">
        <f>'[2]Sheet1'!M4</f>
        <v>48</v>
      </c>
      <c r="N41" s="36">
        <f>'[2]Sheet1'!N4</f>
        <v>0</v>
      </c>
      <c r="O41" s="36">
        <f>'[2]Sheet1'!O4</f>
        <v>0</v>
      </c>
      <c r="P41" t="str">
        <f t="shared" si="5"/>
        <v>L</v>
      </c>
      <c r="Q41" s="1" t="str">
        <f t="shared" si="6"/>
        <v>Ring</v>
      </c>
      <c r="R41">
        <f t="shared" si="2"/>
        <v>3</v>
      </c>
    </row>
    <row r="42" spans="1:18" ht="12.75">
      <c r="A42" s="16" t="str">
        <f>'[2]Sheet1'!A5</f>
        <v>Customs, special freight to ORNL</v>
      </c>
      <c r="B42" s="22">
        <f>'[2]Sheet1'!B5</f>
        <v>72</v>
      </c>
      <c r="C42" s="31">
        <f>'[2]Sheet1'!C5</f>
        <v>1</v>
      </c>
      <c r="D42" s="28" t="str">
        <f>'[2]Sheet1'!D5</f>
        <v>U</v>
      </c>
      <c r="E42" s="28" t="str">
        <f>'[2]Sheet1'!E5</f>
        <v>M</v>
      </c>
      <c r="F42" s="28" t="str">
        <f>'[2]Sheet1'!F5</f>
        <v>M</v>
      </c>
      <c r="G42" s="34">
        <f>'[2]Sheet1'!G5</f>
        <v>0</v>
      </c>
      <c r="H42" s="34">
        <f>'[2]Sheet1'!H5</f>
        <v>0</v>
      </c>
      <c r="I42" s="34">
        <f>'[2]Sheet1'!I5</f>
        <v>0</v>
      </c>
      <c r="J42" s="35">
        <f>'[2]Sheet1'!J5</f>
        <v>0</v>
      </c>
      <c r="K42" s="35">
        <f>'[2]Sheet1'!K5</f>
        <v>0</v>
      </c>
      <c r="L42" s="40">
        <f>'[2]Sheet1'!L5</f>
        <v>0</v>
      </c>
      <c r="M42" s="36">
        <f>'[2]Sheet1'!M5</f>
        <v>72</v>
      </c>
      <c r="N42" s="36">
        <f>'[2]Sheet1'!N5</f>
        <v>0</v>
      </c>
      <c r="O42" s="36">
        <f>'[2]Sheet1'!O5</f>
        <v>0</v>
      </c>
      <c r="P42" t="str">
        <f t="shared" si="5"/>
        <v>L</v>
      </c>
      <c r="Q42" s="1" t="str">
        <f t="shared" si="6"/>
        <v>Ring</v>
      </c>
      <c r="R42">
        <f t="shared" si="2"/>
        <v>3</v>
      </c>
    </row>
    <row r="43" spans="1:18" ht="12.75">
      <c r="A43" s="16" t="str">
        <f>'[2]Sheet1'!A6</f>
        <v>Diagnostics - magnet and video ASAC recommendation</v>
      </c>
      <c r="B43" s="22">
        <f>'[2]Sheet1'!B6</f>
        <v>144</v>
      </c>
      <c r="C43" s="31">
        <f>'[2]Sheet1'!C6</f>
        <v>1</v>
      </c>
      <c r="D43" s="28" t="str">
        <f>'[2]Sheet1'!D6</f>
        <v>U</v>
      </c>
      <c r="E43" s="28" t="str">
        <f>'[2]Sheet1'!E6</f>
        <v>M</v>
      </c>
      <c r="F43" s="28" t="str">
        <f>'[2]Sheet1'!F6</f>
        <v>M</v>
      </c>
      <c r="G43" s="34">
        <f>'[2]Sheet1'!G6</f>
        <v>0</v>
      </c>
      <c r="H43" s="34">
        <f>'[2]Sheet1'!H6</f>
        <v>0</v>
      </c>
      <c r="I43" s="34">
        <f>'[2]Sheet1'!I6</f>
        <v>0</v>
      </c>
      <c r="J43" s="35">
        <f>'[2]Sheet1'!J6</f>
        <v>0</v>
      </c>
      <c r="K43" s="35">
        <f>'[2]Sheet1'!K6</f>
        <v>0</v>
      </c>
      <c r="L43" s="40">
        <f>'[2]Sheet1'!L6</f>
        <v>0</v>
      </c>
      <c r="M43" s="36">
        <f>'[2]Sheet1'!M6</f>
        <v>144</v>
      </c>
      <c r="N43" s="36">
        <f>'[2]Sheet1'!N6</f>
        <v>0</v>
      </c>
      <c r="O43" s="36">
        <f>'[2]Sheet1'!O6</f>
        <v>0</v>
      </c>
      <c r="P43" t="str">
        <f t="shared" si="5"/>
        <v>L</v>
      </c>
      <c r="Q43" s="1" t="str">
        <f t="shared" si="6"/>
        <v>Ring</v>
      </c>
      <c r="R43">
        <f t="shared" si="2"/>
        <v>3</v>
      </c>
    </row>
    <row r="44" spans="1:18" ht="12.75">
      <c r="A44" s="16" t="str">
        <f>'[2]Sheet1'!A7</f>
        <v>Dipole Shimming</v>
      </c>
      <c r="B44" s="22">
        <f>'[2]Sheet1'!B7</f>
        <v>144</v>
      </c>
      <c r="C44" s="31">
        <f>'[2]Sheet1'!C7</f>
        <v>1</v>
      </c>
      <c r="D44" s="28" t="str">
        <f>'[2]Sheet1'!D7</f>
        <v>U</v>
      </c>
      <c r="E44" s="28" t="str">
        <f>'[2]Sheet1'!E7</f>
        <v>M</v>
      </c>
      <c r="F44" s="28" t="str">
        <f>'[2]Sheet1'!F7</f>
        <v>M</v>
      </c>
      <c r="G44" s="34">
        <f>'[2]Sheet1'!G7</f>
        <v>0</v>
      </c>
      <c r="H44" s="34">
        <f>'[2]Sheet1'!H7</f>
        <v>0</v>
      </c>
      <c r="I44" s="34">
        <f>'[2]Sheet1'!I7</f>
        <v>0</v>
      </c>
      <c r="J44" s="35">
        <f>'[2]Sheet1'!J7</f>
        <v>0</v>
      </c>
      <c r="K44" s="35">
        <f>'[2]Sheet1'!K7</f>
        <v>0</v>
      </c>
      <c r="L44" s="40">
        <f>'[2]Sheet1'!L7</f>
        <v>0</v>
      </c>
      <c r="M44" s="36">
        <f>'[2]Sheet1'!M7</f>
        <v>144</v>
      </c>
      <c r="N44" s="36">
        <f>'[2]Sheet1'!N7</f>
        <v>0</v>
      </c>
      <c r="O44" s="36">
        <f>'[2]Sheet1'!O7</f>
        <v>0</v>
      </c>
      <c r="P44" t="str">
        <f t="shared" si="5"/>
        <v>L</v>
      </c>
      <c r="Q44" s="1" t="str">
        <f t="shared" si="6"/>
        <v>Ring</v>
      </c>
      <c r="R44">
        <f t="shared" si="2"/>
        <v>3</v>
      </c>
    </row>
    <row r="45" spans="1:18" ht="12.75">
      <c r="A45" s="16" t="str">
        <f>'[2]Sheet1'!A8</f>
        <v>ECN's, Change Orders, Inspection and Repair of Components </v>
      </c>
      <c r="B45" s="22">
        <f>'[2]Sheet1'!B8</f>
        <v>66.0433125</v>
      </c>
      <c r="C45" s="31">
        <f>'[2]Sheet1'!C8</f>
        <v>0.75</v>
      </c>
      <c r="D45" s="28" t="str">
        <f>'[2]Sheet1'!D8</f>
        <v>U</v>
      </c>
      <c r="E45" s="28" t="str">
        <f>'[2]Sheet1'!E8</f>
        <v>M</v>
      </c>
      <c r="F45" s="28" t="str">
        <f>'[2]Sheet1'!F8</f>
        <v>M</v>
      </c>
      <c r="G45" s="34">
        <f>'[2]Sheet1'!G8</f>
        <v>0</v>
      </c>
      <c r="H45" s="34">
        <f>'[2]Sheet1'!H8</f>
        <v>0</v>
      </c>
      <c r="I45" s="34">
        <f>'[2]Sheet1'!I8</f>
        <v>0</v>
      </c>
      <c r="J45" s="35">
        <f>'[2]Sheet1'!J8</f>
        <v>0</v>
      </c>
      <c r="K45" s="35">
        <f>'[2]Sheet1'!K8</f>
        <v>0</v>
      </c>
      <c r="L45" s="40">
        <f>'[2]Sheet1'!L8</f>
        <v>0</v>
      </c>
      <c r="M45" s="36">
        <f>'[2]Sheet1'!M8</f>
        <v>66.0433125</v>
      </c>
      <c r="N45" s="36">
        <f>'[2]Sheet1'!N8</f>
        <v>0</v>
      </c>
      <c r="O45" s="36">
        <f>'[2]Sheet1'!O8</f>
        <v>0</v>
      </c>
      <c r="P45" t="str">
        <f t="shared" si="5"/>
        <v>L</v>
      </c>
      <c r="Q45" s="1" t="str">
        <f t="shared" si="6"/>
        <v>Ring</v>
      </c>
      <c r="R45">
        <f t="shared" si="2"/>
        <v>3</v>
      </c>
    </row>
    <row r="46" spans="1:18" ht="12.75">
      <c r="A46" s="16" t="str">
        <f>'[2]Sheet1'!A9</f>
        <v>higher vendor cost 26S26</v>
      </c>
      <c r="B46" s="22">
        <f>'[2]Sheet1'!B9</f>
        <v>69.645675</v>
      </c>
      <c r="C46" s="31">
        <f>'[2]Sheet1'!C9</f>
        <v>0.75</v>
      </c>
      <c r="D46" s="28" t="str">
        <f>'[2]Sheet1'!D9</f>
        <v>L</v>
      </c>
      <c r="E46" s="28" t="str">
        <f>'[2]Sheet1'!E9</f>
        <v>M</v>
      </c>
      <c r="F46" s="28" t="str">
        <f>'[2]Sheet1'!F9</f>
        <v>M</v>
      </c>
      <c r="G46" s="34">
        <f>'[2]Sheet1'!G9</f>
        <v>0</v>
      </c>
      <c r="H46" s="34">
        <f>'[2]Sheet1'!H9</f>
        <v>0</v>
      </c>
      <c r="I46" s="34">
        <f>'[2]Sheet1'!I9</f>
        <v>0</v>
      </c>
      <c r="J46" s="35">
        <f>'[2]Sheet1'!J9</f>
        <v>69.645675</v>
      </c>
      <c r="K46" s="35">
        <f>'[2]Sheet1'!K9</f>
        <v>0</v>
      </c>
      <c r="L46" s="40">
        <f>'[2]Sheet1'!L9</f>
        <v>0</v>
      </c>
      <c r="M46" s="36">
        <f>'[2]Sheet1'!M9</f>
        <v>0</v>
      </c>
      <c r="N46" s="36">
        <f>'[2]Sheet1'!N9</f>
        <v>0</v>
      </c>
      <c r="O46" s="36">
        <f>'[2]Sheet1'!O9</f>
        <v>0</v>
      </c>
      <c r="P46" t="str">
        <f t="shared" si="5"/>
        <v>L</v>
      </c>
      <c r="Q46" s="1" t="str">
        <f t="shared" si="6"/>
        <v>Ring</v>
      </c>
      <c r="R46">
        <f t="shared" si="2"/>
        <v>3</v>
      </c>
    </row>
    <row r="47" spans="1:18" ht="12.75">
      <c r="A47" s="16" t="str">
        <f>'[2]Sheet1'!A10</f>
        <v>higher vendor cost 27CD30</v>
      </c>
      <c r="B47" s="22">
        <f>'[2]Sheet1'!B10</f>
        <v>43.22834999999999</v>
      </c>
      <c r="C47" s="31">
        <f>'[2]Sheet1'!C10</f>
        <v>0.75</v>
      </c>
      <c r="D47" s="28" t="str">
        <f>'[2]Sheet1'!D10</f>
        <v>L</v>
      </c>
      <c r="E47" s="28" t="str">
        <f>'[2]Sheet1'!E10</f>
        <v>M</v>
      </c>
      <c r="F47" s="28" t="str">
        <f>'[2]Sheet1'!F10</f>
        <v>M</v>
      </c>
      <c r="G47" s="34">
        <f>'[2]Sheet1'!G10</f>
        <v>0</v>
      </c>
      <c r="H47" s="34">
        <f>'[2]Sheet1'!H10</f>
        <v>0</v>
      </c>
      <c r="I47" s="34">
        <f>'[2]Sheet1'!I10</f>
        <v>0</v>
      </c>
      <c r="J47" s="35">
        <f>'[2]Sheet1'!J10</f>
        <v>43.22834999999999</v>
      </c>
      <c r="K47" s="35">
        <f>'[2]Sheet1'!K10</f>
        <v>0</v>
      </c>
      <c r="L47" s="40">
        <f>'[2]Sheet1'!L10</f>
        <v>0</v>
      </c>
      <c r="M47" s="36">
        <f>'[2]Sheet1'!M10</f>
        <v>0</v>
      </c>
      <c r="N47" s="36">
        <f>'[2]Sheet1'!N10</f>
        <v>0</v>
      </c>
      <c r="O47" s="36">
        <f>'[2]Sheet1'!O10</f>
        <v>0</v>
      </c>
      <c r="P47" t="str">
        <f t="shared" si="5"/>
        <v>L</v>
      </c>
      <c r="Q47" s="1" t="str">
        <f t="shared" si="6"/>
        <v>Ring</v>
      </c>
      <c r="R47">
        <f t="shared" si="2"/>
        <v>3</v>
      </c>
    </row>
    <row r="48" spans="1:18" ht="12.75">
      <c r="A48" s="16" t="str">
        <f>'[2]Sheet1'!A11</f>
        <v>higher vendor costs</v>
      </c>
      <c r="B48" s="22">
        <f>'[2]Sheet1'!B11</f>
        <v>144</v>
      </c>
      <c r="C48" s="31">
        <f>'[2]Sheet1'!C11</f>
        <v>0.75</v>
      </c>
      <c r="D48" s="28" t="str">
        <f>'[2]Sheet1'!D11</f>
        <v>L</v>
      </c>
      <c r="E48" s="28" t="str">
        <f>'[2]Sheet1'!E11</f>
        <v>M</v>
      </c>
      <c r="F48" s="28" t="str">
        <f>'[2]Sheet1'!F11</f>
        <v>M</v>
      </c>
      <c r="G48" s="34">
        <f>'[2]Sheet1'!G11</f>
        <v>0</v>
      </c>
      <c r="H48" s="34">
        <f>'[2]Sheet1'!H11</f>
        <v>0</v>
      </c>
      <c r="I48" s="34">
        <f>'[2]Sheet1'!I11</f>
        <v>0</v>
      </c>
      <c r="J48" s="35">
        <f>'[2]Sheet1'!J11</f>
        <v>144</v>
      </c>
      <c r="K48" s="35">
        <f>'[2]Sheet1'!K11</f>
        <v>0</v>
      </c>
      <c r="L48" s="40">
        <f>'[2]Sheet1'!L11</f>
        <v>0</v>
      </c>
      <c r="M48" s="36">
        <f>'[2]Sheet1'!M11</f>
        <v>0</v>
      </c>
      <c r="N48" s="36">
        <f>'[2]Sheet1'!N11</f>
        <v>0</v>
      </c>
      <c r="O48" s="36">
        <f>'[2]Sheet1'!O11</f>
        <v>0</v>
      </c>
      <c r="P48" t="str">
        <f t="shared" si="5"/>
        <v>L</v>
      </c>
      <c r="Q48" s="1" t="str">
        <f t="shared" si="6"/>
        <v>Ring</v>
      </c>
      <c r="R48">
        <f t="shared" si="2"/>
        <v>3</v>
      </c>
    </row>
    <row r="49" spans="1:18" ht="12.75">
      <c r="A49" s="16" t="str">
        <f>'[2]Sheet1'!A12</f>
        <v>higher vendor costs for DC magnet</v>
      </c>
      <c r="B49" s="22">
        <f>'[2]Sheet1'!B12</f>
        <v>36</v>
      </c>
      <c r="C49" s="31">
        <f>'[2]Sheet1'!C12</f>
        <v>0.5</v>
      </c>
      <c r="D49" s="28" t="str">
        <f>'[2]Sheet1'!D12</f>
        <v>L</v>
      </c>
      <c r="E49" s="28" t="str">
        <f>'[2]Sheet1'!E12</f>
        <v>M</v>
      </c>
      <c r="F49" s="28" t="str">
        <f>'[2]Sheet1'!F12</f>
        <v>M</v>
      </c>
      <c r="G49" s="34">
        <f>'[2]Sheet1'!G12</f>
        <v>0</v>
      </c>
      <c r="H49" s="34">
        <f>'[2]Sheet1'!H12</f>
        <v>0</v>
      </c>
      <c r="I49" s="34">
        <f>'[2]Sheet1'!I12</f>
        <v>0</v>
      </c>
      <c r="J49" s="35">
        <f>'[2]Sheet1'!J12</f>
        <v>36</v>
      </c>
      <c r="K49" s="35">
        <f>'[2]Sheet1'!K12</f>
        <v>0</v>
      </c>
      <c r="L49" s="40">
        <f>'[2]Sheet1'!L12</f>
        <v>0</v>
      </c>
      <c r="M49" s="36">
        <f>'[2]Sheet1'!M12</f>
        <v>0</v>
      </c>
      <c r="N49" s="36">
        <f>'[2]Sheet1'!N12</f>
        <v>0</v>
      </c>
      <c r="O49" s="36">
        <f>'[2]Sheet1'!O12</f>
        <v>0</v>
      </c>
      <c r="P49" t="str">
        <f t="shared" si="5"/>
        <v>L</v>
      </c>
      <c r="Q49" s="1" t="str">
        <f t="shared" si="6"/>
        <v>Ring</v>
      </c>
      <c r="R49">
        <f t="shared" si="2"/>
        <v>3</v>
      </c>
    </row>
    <row r="50" spans="1:18" ht="12.75">
      <c r="A50" s="16" t="str">
        <f>'[2]Sheet1'!A13</f>
        <v>higher vendor costs pulsed magnets</v>
      </c>
      <c r="B50" s="22">
        <f>'[2]Sheet1'!B13</f>
        <v>72</v>
      </c>
      <c r="C50" s="31">
        <f>'[2]Sheet1'!C13</f>
        <v>0.5</v>
      </c>
      <c r="D50" s="28" t="str">
        <f>'[2]Sheet1'!D13</f>
        <v>L</v>
      </c>
      <c r="E50" s="28" t="str">
        <f>'[2]Sheet1'!E13</f>
        <v>M</v>
      </c>
      <c r="F50" s="28" t="str">
        <f>'[2]Sheet1'!F13</f>
        <v>M</v>
      </c>
      <c r="G50" s="34">
        <f>'[2]Sheet1'!G13</f>
        <v>0</v>
      </c>
      <c r="H50" s="34">
        <f>'[2]Sheet1'!H13</f>
        <v>0</v>
      </c>
      <c r="I50" s="34">
        <f>'[2]Sheet1'!I13</f>
        <v>0</v>
      </c>
      <c r="J50" s="35">
        <f>'[2]Sheet1'!J13</f>
        <v>72</v>
      </c>
      <c r="K50" s="35">
        <f>'[2]Sheet1'!K13</f>
        <v>0</v>
      </c>
      <c r="L50" s="40">
        <f>'[2]Sheet1'!L13</f>
        <v>0</v>
      </c>
      <c r="M50" s="36">
        <f>'[2]Sheet1'!M13</f>
        <v>0</v>
      </c>
      <c r="N50" s="36">
        <f>'[2]Sheet1'!N13</f>
        <v>0</v>
      </c>
      <c r="O50" s="36">
        <f>'[2]Sheet1'!O13</f>
        <v>0</v>
      </c>
      <c r="P50" t="str">
        <f t="shared" si="5"/>
        <v>L</v>
      </c>
      <c r="Q50" s="1" t="str">
        <f t="shared" si="6"/>
        <v>Ring</v>
      </c>
      <c r="R50">
        <f t="shared" si="2"/>
        <v>3</v>
      </c>
    </row>
    <row r="51" spans="1:18" ht="12.75">
      <c r="A51" s="16" t="str">
        <f>'[2]Sheet1'!A14</f>
        <v>Inner Box Shielding</v>
      </c>
      <c r="B51" s="22">
        <f>'[2]Sheet1'!B14</f>
        <v>72</v>
      </c>
      <c r="C51" s="31">
        <f>'[2]Sheet1'!C14</f>
        <v>1</v>
      </c>
      <c r="D51" s="28" t="str">
        <f>'[2]Sheet1'!D14</f>
        <v>U</v>
      </c>
      <c r="E51" s="28" t="str">
        <f>'[2]Sheet1'!E14</f>
        <v>M</v>
      </c>
      <c r="F51" s="28" t="str">
        <f>'[2]Sheet1'!F14</f>
        <v>M</v>
      </c>
      <c r="G51" s="34">
        <f>'[2]Sheet1'!G14</f>
        <v>0</v>
      </c>
      <c r="H51" s="34">
        <f>'[2]Sheet1'!H14</f>
        <v>0</v>
      </c>
      <c r="I51" s="34">
        <f>'[2]Sheet1'!I14</f>
        <v>0</v>
      </c>
      <c r="J51" s="35">
        <f>'[2]Sheet1'!J14</f>
        <v>0</v>
      </c>
      <c r="K51" s="35">
        <f>'[2]Sheet1'!K14</f>
        <v>0</v>
      </c>
      <c r="L51" s="40">
        <f>'[2]Sheet1'!L14</f>
        <v>0</v>
      </c>
      <c r="M51" s="36">
        <f>'[2]Sheet1'!M14</f>
        <v>72</v>
      </c>
      <c r="N51" s="36">
        <f>'[2]Sheet1'!N14</f>
        <v>0</v>
      </c>
      <c r="O51" s="36">
        <f>'[2]Sheet1'!O14</f>
        <v>0</v>
      </c>
      <c r="P51" t="str">
        <f t="shared" si="5"/>
        <v>L</v>
      </c>
      <c r="Q51" s="1" t="str">
        <f t="shared" si="6"/>
        <v>Ring</v>
      </c>
      <c r="R51">
        <f t="shared" si="2"/>
        <v>3</v>
      </c>
    </row>
    <row r="52" spans="1:18" ht="12.75">
      <c r="A52" s="16" t="str">
        <f>'[2]Sheet1'!A15</f>
        <v>Lo Mu Ferrite for Extraction Kicker testing</v>
      </c>
      <c r="B52" s="22">
        <f>'[2]Sheet1'!B15</f>
        <v>30</v>
      </c>
      <c r="C52" s="31">
        <f>'[2]Sheet1'!C15</f>
        <v>1</v>
      </c>
      <c r="D52" s="28" t="str">
        <f>'[2]Sheet1'!D15</f>
        <v>U</v>
      </c>
      <c r="E52" s="28" t="str">
        <f>'[2]Sheet1'!E15</f>
        <v>M</v>
      </c>
      <c r="F52" s="28" t="str">
        <f>'[2]Sheet1'!F15</f>
        <v>M</v>
      </c>
      <c r="G52" s="34">
        <f>'[2]Sheet1'!G15</f>
        <v>0</v>
      </c>
      <c r="H52" s="34">
        <f>'[2]Sheet1'!H15</f>
        <v>0</v>
      </c>
      <c r="I52" s="34">
        <f>'[2]Sheet1'!I15</f>
        <v>0</v>
      </c>
      <c r="J52" s="35">
        <f>'[2]Sheet1'!J15</f>
        <v>0</v>
      </c>
      <c r="K52" s="35">
        <f>'[2]Sheet1'!K15</f>
        <v>0</v>
      </c>
      <c r="L52" s="40">
        <f>'[2]Sheet1'!L15</f>
        <v>0</v>
      </c>
      <c r="M52" s="36">
        <f>'[2]Sheet1'!M15</f>
        <v>30</v>
      </c>
      <c r="N52" s="36">
        <f>'[2]Sheet1'!N15</f>
        <v>0</v>
      </c>
      <c r="O52" s="36">
        <f>'[2]Sheet1'!O15</f>
        <v>0</v>
      </c>
      <c r="P52" t="str">
        <f t="shared" si="5"/>
        <v>L</v>
      </c>
      <c r="Q52" s="1" t="str">
        <f t="shared" si="6"/>
        <v>Ring</v>
      </c>
      <c r="R52">
        <f t="shared" si="2"/>
        <v>3</v>
      </c>
    </row>
    <row r="53" spans="1:18" ht="12.75">
      <c r="A53" s="16" t="str">
        <f>'[2]Sheet1'!A16</f>
        <v>lower vender cost extraction power supply</v>
      </c>
      <c r="B53" s="22">
        <f>'[2]Sheet1'!B16</f>
        <v>-220</v>
      </c>
      <c r="C53" s="31">
        <f>'[2]Sheet1'!C16</f>
        <v>1</v>
      </c>
      <c r="D53" s="28" t="str">
        <f>'[2]Sheet1'!D16</f>
        <v>L</v>
      </c>
      <c r="E53" s="28" t="str">
        <f>'[2]Sheet1'!E16</f>
        <v>M</v>
      </c>
      <c r="F53" s="28" t="str">
        <f>'[2]Sheet1'!F16</f>
        <v>M</v>
      </c>
      <c r="G53" s="34">
        <f>'[2]Sheet1'!G16</f>
        <v>0</v>
      </c>
      <c r="H53" s="34">
        <f>'[2]Sheet1'!H16</f>
        <v>0</v>
      </c>
      <c r="I53" s="34">
        <f>'[2]Sheet1'!I16</f>
        <v>0</v>
      </c>
      <c r="J53" s="35">
        <f>'[2]Sheet1'!J16</f>
        <v>-220</v>
      </c>
      <c r="K53" s="35">
        <f>'[2]Sheet1'!K16</f>
        <v>0</v>
      </c>
      <c r="L53" s="40">
        <f>'[2]Sheet1'!L16</f>
        <v>0</v>
      </c>
      <c r="M53" s="36">
        <f>'[2]Sheet1'!M16</f>
        <v>0</v>
      </c>
      <c r="N53" s="36">
        <f>'[2]Sheet1'!N16</f>
        <v>0</v>
      </c>
      <c r="O53" s="36">
        <f>'[2]Sheet1'!O16</f>
        <v>0</v>
      </c>
      <c r="P53" t="str">
        <f t="shared" si="5"/>
        <v>L</v>
      </c>
      <c r="Q53" s="1" t="str">
        <f t="shared" si="6"/>
        <v>Ring</v>
      </c>
      <c r="R53">
        <f t="shared" si="2"/>
        <v>3</v>
      </c>
    </row>
    <row r="54" spans="1:18" ht="12.75">
      <c r="A54" s="16" t="str">
        <f>'[2]Sheet1'!A17</f>
        <v>Quadrupole Shimming</v>
      </c>
      <c r="B54" s="22">
        <f>'[2]Sheet1'!B17</f>
        <v>144</v>
      </c>
      <c r="C54" s="31">
        <f>'[2]Sheet1'!C17</f>
        <v>0.5</v>
      </c>
      <c r="D54" s="28" t="str">
        <f>'[2]Sheet1'!D17</f>
        <v>U</v>
      </c>
      <c r="E54" s="28" t="str">
        <f>'[2]Sheet1'!E17</f>
        <v>M</v>
      </c>
      <c r="F54" s="28" t="str">
        <f>'[2]Sheet1'!F17</f>
        <v>M</v>
      </c>
      <c r="G54" s="34">
        <f>'[2]Sheet1'!G17</f>
        <v>0</v>
      </c>
      <c r="H54" s="34">
        <f>'[2]Sheet1'!H17</f>
        <v>0</v>
      </c>
      <c r="I54" s="34">
        <f>'[2]Sheet1'!I17</f>
        <v>0</v>
      </c>
      <c r="J54" s="35">
        <f>'[2]Sheet1'!J17</f>
        <v>0</v>
      </c>
      <c r="K54" s="35">
        <f>'[2]Sheet1'!K17</f>
        <v>0</v>
      </c>
      <c r="L54" s="40">
        <f>'[2]Sheet1'!L17</f>
        <v>0</v>
      </c>
      <c r="M54" s="36">
        <f>'[2]Sheet1'!M17</f>
        <v>144</v>
      </c>
      <c r="N54" s="36">
        <f>'[2]Sheet1'!N17</f>
        <v>0</v>
      </c>
      <c r="O54" s="36">
        <f>'[2]Sheet1'!O17</f>
        <v>0</v>
      </c>
      <c r="P54" t="str">
        <f t="shared" si="5"/>
        <v>L</v>
      </c>
      <c r="Q54" s="1" t="str">
        <f t="shared" si="6"/>
        <v>Ring</v>
      </c>
      <c r="R54">
        <f t="shared" si="2"/>
        <v>3</v>
      </c>
    </row>
    <row r="55" spans="1:18" ht="15" customHeight="1">
      <c r="A55" s="17" t="str">
        <f>'[2]Sheet1'!A18</f>
        <v>vendor increase in Primary collimator cost</v>
      </c>
      <c r="B55" s="23">
        <f>'[2]Sheet1'!B18</f>
        <v>72</v>
      </c>
      <c r="C55" s="32">
        <f>'[2]Sheet1'!C18</f>
        <v>0.75</v>
      </c>
      <c r="D55" s="29" t="str">
        <f>'[2]Sheet1'!D18</f>
        <v>U</v>
      </c>
      <c r="E55" s="29" t="str">
        <f>'[2]Sheet1'!E18</f>
        <v>M</v>
      </c>
      <c r="F55" s="29" t="str">
        <f>'[2]Sheet1'!F18</f>
        <v>M</v>
      </c>
      <c r="G55" s="34">
        <f>'[2]Sheet1'!G18</f>
        <v>0</v>
      </c>
      <c r="H55" s="34">
        <f>'[2]Sheet1'!H18</f>
        <v>0</v>
      </c>
      <c r="I55" s="34">
        <f>'[2]Sheet1'!I18</f>
        <v>0</v>
      </c>
      <c r="J55" s="35">
        <f>'[2]Sheet1'!J18</f>
        <v>0</v>
      </c>
      <c r="K55" s="35">
        <f>'[2]Sheet1'!K18</f>
        <v>0</v>
      </c>
      <c r="L55" s="40">
        <f>'[2]Sheet1'!L18</f>
        <v>0</v>
      </c>
      <c r="M55" s="36">
        <f>'[2]Sheet1'!M18</f>
        <v>72</v>
      </c>
      <c r="N55" s="36">
        <f>'[2]Sheet1'!N18</f>
        <v>0</v>
      </c>
      <c r="O55" s="36">
        <f>'[2]Sheet1'!O18</f>
        <v>0</v>
      </c>
      <c r="P55" t="str">
        <f t="shared" si="5"/>
        <v>L</v>
      </c>
      <c r="Q55" s="1" t="str">
        <f t="shared" si="6"/>
        <v>Ring</v>
      </c>
      <c r="R55">
        <f t="shared" si="2"/>
        <v>3</v>
      </c>
    </row>
    <row r="56" spans="1:18" ht="15" customHeight="1">
      <c r="A56" s="1"/>
      <c r="B56" s="1"/>
      <c r="C56" s="1"/>
      <c r="D56" s="1"/>
      <c r="E56" s="1"/>
      <c r="F56" s="1"/>
      <c r="R56">
        <f t="shared" si="2"/>
        <v>3</v>
      </c>
    </row>
    <row r="57" spans="1:18" ht="15" customHeight="1">
      <c r="A57" s="33" t="str">
        <f>'[2]Sheet1'!A20</f>
        <v>LANL</v>
      </c>
      <c r="B57" s="1"/>
      <c r="C57" s="1"/>
      <c r="D57" s="1"/>
      <c r="E57" s="1"/>
      <c r="F57" s="1"/>
      <c r="R57">
        <f t="shared" si="2"/>
        <v>3</v>
      </c>
    </row>
    <row r="58" spans="1:18" ht="15" customHeight="1">
      <c r="A58" s="15" t="str">
        <f>'[2]Sheet1'!A21</f>
        <v>HVCM Delivery Schedule does not support the current IPS</v>
      </c>
      <c r="B58" s="21">
        <f>'[2]Sheet1'!B21</f>
        <v>0</v>
      </c>
      <c r="C58" s="30">
        <f>'[2]Sheet1'!C21</f>
        <v>1</v>
      </c>
      <c r="D58" s="27" t="str">
        <f>'[2]Sheet1'!D21</f>
        <v>L</v>
      </c>
      <c r="E58" s="27" t="str">
        <f>'[2]Sheet1'!E21</f>
        <v>S</v>
      </c>
      <c r="F58" s="27" t="str">
        <f>'[2]Sheet1'!F21</f>
        <v>S</v>
      </c>
      <c r="G58" s="34">
        <f>'[2]Sheet1'!G21</f>
        <v>0</v>
      </c>
      <c r="H58" s="34">
        <f>'[2]Sheet1'!H21</f>
        <v>0</v>
      </c>
      <c r="I58" s="34">
        <f>'[2]Sheet1'!I21</f>
        <v>0</v>
      </c>
      <c r="J58" s="35">
        <f>'[2]Sheet1'!J21</f>
        <v>0</v>
      </c>
      <c r="K58" s="35">
        <f>'[2]Sheet1'!K21</f>
        <v>0</v>
      </c>
      <c r="L58" s="40">
        <f>'[2]Sheet1'!L21</f>
        <v>0</v>
      </c>
      <c r="M58" s="36">
        <f>'[2]Sheet1'!M21</f>
        <v>0</v>
      </c>
      <c r="N58" s="36">
        <f>'[2]Sheet1'!N21</f>
        <v>0</v>
      </c>
      <c r="O58" s="36">
        <f>'[2]Sheet1'!O21</f>
        <v>0</v>
      </c>
      <c r="P58" t="str">
        <f>IF(OR(G58&lt;&gt;0,K58&lt;&gt;0,O58&lt;&gt;0),"M",IF(OR(H58&lt;&gt;0,I58&lt;&gt;0,L58&lt;&gt;0),"H","L"))</f>
        <v>L</v>
      </c>
      <c r="Q58" s="1" t="str">
        <f>A$57</f>
        <v>LANL</v>
      </c>
      <c r="R58">
        <f t="shared" si="2"/>
        <v>3</v>
      </c>
    </row>
    <row r="59" spans="1:18" ht="15" customHeight="1">
      <c r="A59" s="16" t="str">
        <f>'[2]Sheet1'!A22</f>
        <v>NC LLRF Delivery does not support the current IPS</v>
      </c>
      <c r="B59" s="22">
        <f>'[2]Sheet1'!B22</f>
        <v>0</v>
      </c>
      <c r="C59" s="31">
        <f>'[2]Sheet1'!C22</f>
        <v>1</v>
      </c>
      <c r="D59" s="28" t="str">
        <f>'[2]Sheet1'!D22</f>
        <v>L</v>
      </c>
      <c r="E59" s="28" t="str">
        <f>'[2]Sheet1'!E22</f>
        <v>S</v>
      </c>
      <c r="F59" s="28" t="str">
        <f>'[2]Sheet1'!F22</f>
        <v>S</v>
      </c>
      <c r="G59" s="34">
        <f>'[2]Sheet1'!G22</f>
        <v>0</v>
      </c>
      <c r="H59" s="34">
        <f>'[2]Sheet1'!H22</f>
        <v>0</v>
      </c>
      <c r="I59" s="34">
        <f>'[2]Sheet1'!I22</f>
        <v>0</v>
      </c>
      <c r="J59" s="35">
        <f>'[2]Sheet1'!J22</f>
        <v>0</v>
      </c>
      <c r="K59" s="35">
        <f>'[2]Sheet1'!K22</f>
        <v>0</v>
      </c>
      <c r="L59" s="40">
        <f>'[2]Sheet1'!L22</f>
        <v>0</v>
      </c>
      <c r="M59" s="36">
        <f>'[2]Sheet1'!M22</f>
        <v>0</v>
      </c>
      <c r="N59" s="36">
        <f>'[2]Sheet1'!N22</f>
        <v>0</v>
      </c>
      <c r="O59" s="36">
        <f>'[2]Sheet1'!O22</f>
        <v>0</v>
      </c>
      <c r="P59" t="str">
        <f>IF(OR(G59&lt;&gt;0,K59&lt;&gt;0,O59&lt;&gt;0),"M",IF(OR(H59&lt;&gt;0,I59&lt;&gt;0,L59&lt;&gt;0),"H","L"))</f>
        <v>L</v>
      </c>
      <c r="Q59" s="1" t="str">
        <f>A$57</f>
        <v>LANL</v>
      </c>
      <c r="R59">
        <f t="shared" si="2"/>
        <v>3</v>
      </c>
    </row>
    <row r="60" spans="1:18" ht="15" customHeight="1">
      <c r="A60" s="17" t="str">
        <f>'[2]Sheet1'!A23</f>
        <v>DTL Delivery Schedule does not support the current IPS</v>
      </c>
      <c r="B60" s="23">
        <f>'[2]Sheet1'!B23</f>
        <v>0</v>
      </c>
      <c r="C60" s="32">
        <f>'[2]Sheet1'!C23</f>
        <v>1</v>
      </c>
      <c r="D60" s="29" t="str">
        <f>'[2]Sheet1'!D23</f>
        <v>L</v>
      </c>
      <c r="E60" s="29" t="str">
        <f>'[2]Sheet1'!E23</f>
        <v>S</v>
      </c>
      <c r="F60" s="29" t="str">
        <f>'[2]Sheet1'!F23</f>
        <v>S</v>
      </c>
      <c r="G60" s="34">
        <f>'[2]Sheet1'!G23</f>
        <v>0</v>
      </c>
      <c r="H60" s="34">
        <f>'[2]Sheet1'!H23</f>
        <v>0</v>
      </c>
      <c r="I60" s="34">
        <f>'[2]Sheet1'!I23</f>
        <v>0</v>
      </c>
      <c r="J60" s="35">
        <f>'[2]Sheet1'!J23</f>
        <v>0</v>
      </c>
      <c r="K60" s="35">
        <f>'[2]Sheet1'!K23</f>
        <v>0</v>
      </c>
      <c r="L60" s="40">
        <f>'[2]Sheet1'!L23</f>
        <v>0</v>
      </c>
      <c r="M60" s="36">
        <f>'[2]Sheet1'!M23</f>
        <v>0</v>
      </c>
      <c r="N60" s="36">
        <f>'[2]Sheet1'!N23</f>
        <v>0</v>
      </c>
      <c r="O60" s="36">
        <f>'[2]Sheet1'!O23</f>
        <v>0</v>
      </c>
      <c r="P60" t="str">
        <f>IF(OR(G60&lt;&gt;0,K60&lt;&gt;0,O60&lt;&gt;0),"M",IF(OR(H60&lt;&gt;0,I60&lt;&gt;0,L60&lt;&gt;0),"H","L"))</f>
        <v>L</v>
      </c>
      <c r="Q60" s="1" t="str">
        <f>A$57</f>
        <v>LANL</v>
      </c>
      <c r="R60">
        <f t="shared" si="2"/>
        <v>3</v>
      </c>
    </row>
    <row r="61" spans="1:18" ht="15" customHeight="1">
      <c r="A61" s="1"/>
      <c r="B61" s="1"/>
      <c r="C61" s="1"/>
      <c r="D61" s="1"/>
      <c r="E61" s="1"/>
      <c r="F61" s="1"/>
      <c r="R61">
        <f t="shared" si="2"/>
        <v>3</v>
      </c>
    </row>
    <row r="62" spans="1:18" ht="15" customHeight="1">
      <c r="A62" s="1"/>
      <c r="B62" s="1"/>
      <c r="C62" s="1"/>
      <c r="D62" s="1"/>
      <c r="E62" s="1"/>
      <c r="F62" s="1"/>
      <c r="R62">
        <f t="shared" si="2"/>
        <v>3</v>
      </c>
    </row>
    <row r="63" spans="1:18" ht="15" customHeight="1">
      <c r="A63" s="33" t="str">
        <f>'[2]Sheet1'!A26</f>
        <v>JLAB</v>
      </c>
      <c r="B63" s="1"/>
      <c r="C63" s="1"/>
      <c r="D63" s="1"/>
      <c r="E63" s="1"/>
      <c r="F63" s="1"/>
      <c r="R63">
        <f t="shared" si="2"/>
        <v>3</v>
      </c>
    </row>
    <row r="64" spans="1:18" ht="15" customHeight="1">
      <c r="A64" s="15" t="str">
        <f>'[2]Sheet1'!A27</f>
        <v>Vacuum failure</v>
      </c>
      <c r="B64" s="21">
        <f>'[2]Sheet1'!B27</f>
        <v>350</v>
      </c>
      <c r="C64" s="30" t="str">
        <f>'[2]Sheet1'!C27</f>
        <v>3%perCM</v>
      </c>
      <c r="D64" s="27" t="str">
        <f>'[2]Sheet1'!D27</f>
        <v>U</v>
      </c>
      <c r="E64" s="27" t="str">
        <f>'[2]Sheet1'!E27</f>
        <v>M</v>
      </c>
      <c r="F64" s="27" t="str">
        <f>'[2]Sheet1'!F27</f>
        <v>S</v>
      </c>
      <c r="G64" s="34">
        <f>'[2]Sheet1'!G27</f>
        <v>0</v>
      </c>
      <c r="H64" s="34">
        <f>'[2]Sheet1'!H27</f>
        <v>0</v>
      </c>
      <c r="I64" s="34">
        <f>'[2]Sheet1'!I27</f>
        <v>0</v>
      </c>
      <c r="J64" s="35">
        <f>'[2]Sheet1'!J27</f>
        <v>0</v>
      </c>
      <c r="K64" s="35">
        <f>'[2]Sheet1'!K27</f>
        <v>0</v>
      </c>
      <c r="L64" s="40">
        <f>'[2]Sheet1'!L27</f>
        <v>0</v>
      </c>
      <c r="M64" s="36">
        <f>'[2]Sheet1'!M27</f>
        <v>0</v>
      </c>
      <c r="N64" s="36">
        <f>'[2]Sheet1'!N27</f>
        <v>350</v>
      </c>
      <c r="O64" s="36">
        <f>'[2]Sheet1'!O27</f>
        <v>0</v>
      </c>
      <c r="P64" t="str">
        <f aca="true" t="shared" si="7" ref="P64:P75">IF(OR(G64&lt;&gt;0,K64&lt;&gt;0,O64&lt;&gt;0),"M",IF(OR(H64&lt;&gt;0,I64&lt;&gt;0,L64&lt;&gt;0),"H","L"))</f>
        <v>L</v>
      </c>
      <c r="Q64" s="1" t="str">
        <f>A$63</f>
        <v>JLAB</v>
      </c>
      <c r="R64">
        <f t="shared" si="2"/>
        <v>3</v>
      </c>
    </row>
    <row r="65" spans="1:18" ht="15" customHeight="1">
      <c r="A65" s="16" t="str">
        <f>'[2]Sheet1'!A28</f>
        <v>FPC arc over, etc</v>
      </c>
      <c r="B65" s="22">
        <f>'[2]Sheet1'!B28</f>
        <v>0</v>
      </c>
      <c r="C65" s="31" t="str">
        <f>'[2]Sheet1'!C28</f>
        <v>2%perCM</v>
      </c>
      <c r="D65" s="28" t="str">
        <f>'[2]Sheet1'!D28</f>
        <v>U</v>
      </c>
      <c r="E65" s="28" t="str">
        <f>'[2]Sheet1'!E28</f>
        <v>M</v>
      </c>
      <c r="F65" s="28" t="str">
        <f>'[2]Sheet1'!F28</f>
        <v>S</v>
      </c>
      <c r="G65" s="34">
        <f>'[2]Sheet1'!G28</f>
        <v>0</v>
      </c>
      <c r="H65" s="34">
        <f>'[2]Sheet1'!H28</f>
        <v>0</v>
      </c>
      <c r="I65" s="34">
        <f>'[2]Sheet1'!I28</f>
        <v>0</v>
      </c>
      <c r="J65" s="35">
        <f>'[2]Sheet1'!J28</f>
        <v>0</v>
      </c>
      <c r="K65" s="35">
        <f>'[2]Sheet1'!K28</f>
        <v>0</v>
      </c>
      <c r="L65" s="40">
        <f>'[2]Sheet1'!L28</f>
        <v>0</v>
      </c>
      <c r="M65" s="36">
        <f>'[2]Sheet1'!M28</f>
        <v>0</v>
      </c>
      <c r="N65" s="36">
        <f>'[2]Sheet1'!N28</f>
        <v>0</v>
      </c>
      <c r="O65" s="36">
        <f>'[2]Sheet1'!O28</f>
        <v>0</v>
      </c>
      <c r="P65" t="str">
        <f t="shared" si="7"/>
        <v>L</v>
      </c>
      <c r="Q65" s="1" t="str">
        <f aca="true" t="shared" si="8" ref="Q65:Q75">A$63</f>
        <v>JLAB</v>
      </c>
      <c r="R65">
        <f t="shared" si="2"/>
        <v>3</v>
      </c>
    </row>
    <row r="66" spans="1:18" ht="15" customHeight="1">
      <c r="A66" s="16" t="str">
        <f>'[2]Sheet1'!A29</f>
        <v>Low Gradient</v>
      </c>
      <c r="B66" s="22">
        <f>'[2]Sheet1'!B29</f>
        <v>0</v>
      </c>
      <c r="C66" s="31" t="str">
        <f>'[2]Sheet1'!C29</f>
        <v>5%perCM</v>
      </c>
      <c r="D66" s="28" t="str">
        <f>'[2]Sheet1'!D29</f>
        <v>U</v>
      </c>
      <c r="E66" s="28" t="str">
        <f>'[2]Sheet1'!E29</f>
        <v>M</v>
      </c>
      <c r="F66" s="28" t="str">
        <f>'[2]Sheet1'!F29</f>
        <v>S</v>
      </c>
      <c r="G66" s="34">
        <f>'[2]Sheet1'!G29</f>
        <v>0</v>
      </c>
      <c r="H66" s="34">
        <f>'[2]Sheet1'!H29</f>
        <v>0</v>
      </c>
      <c r="I66" s="34">
        <f>'[2]Sheet1'!I29</f>
        <v>0</v>
      </c>
      <c r="J66" s="35">
        <f>'[2]Sheet1'!J29</f>
        <v>0</v>
      </c>
      <c r="K66" s="35">
        <f>'[2]Sheet1'!K29</f>
        <v>0</v>
      </c>
      <c r="L66" s="40">
        <f>'[2]Sheet1'!L29</f>
        <v>0</v>
      </c>
      <c r="M66" s="36">
        <f>'[2]Sheet1'!M29</f>
        <v>0</v>
      </c>
      <c r="N66" s="36">
        <f>'[2]Sheet1'!N29</f>
        <v>0</v>
      </c>
      <c r="O66" s="36">
        <f>'[2]Sheet1'!O29</f>
        <v>0</v>
      </c>
      <c r="P66" t="str">
        <f t="shared" si="7"/>
        <v>L</v>
      </c>
      <c r="Q66" s="1" t="str">
        <f t="shared" si="8"/>
        <v>JLAB</v>
      </c>
      <c r="R66">
        <f t="shared" si="2"/>
        <v>3</v>
      </c>
    </row>
    <row r="67" spans="1:18" ht="15" customHeight="1">
      <c r="A67" s="16" t="str">
        <f>'[2]Sheet1'!A30</f>
        <v>Low Q0</v>
      </c>
      <c r="B67" s="22">
        <f>'[2]Sheet1'!B30</f>
        <v>0</v>
      </c>
      <c r="C67" s="31" t="str">
        <f>'[2]Sheet1'!C30</f>
        <v>5%perCM</v>
      </c>
      <c r="D67" s="28" t="str">
        <f>'[2]Sheet1'!D30</f>
        <v>U</v>
      </c>
      <c r="E67" s="28" t="str">
        <f>'[2]Sheet1'!E30</f>
        <v>M</v>
      </c>
      <c r="F67" s="28" t="str">
        <f>'[2]Sheet1'!F30</f>
        <v>S</v>
      </c>
      <c r="G67" s="34">
        <f>'[2]Sheet1'!G30</f>
        <v>0</v>
      </c>
      <c r="H67" s="34">
        <f>'[2]Sheet1'!H30</f>
        <v>0</v>
      </c>
      <c r="I67" s="34">
        <f>'[2]Sheet1'!I30</f>
        <v>0</v>
      </c>
      <c r="J67" s="35">
        <f>'[2]Sheet1'!J30</f>
        <v>0</v>
      </c>
      <c r="K67" s="35">
        <f>'[2]Sheet1'!K30</f>
        <v>0</v>
      </c>
      <c r="L67" s="40">
        <f>'[2]Sheet1'!L30</f>
        <v>0</v>
      </c>
      <c r="M67" s="36">
        <f>'[2]Sheet1'!M30</f>
        <v>0</v>
      </c>
      <c r="N67" s="36">
        <f>'[2]Sheet1'!N30</f>
        <v>0</v>
      </c>
      <c r="O67" s="36">
        <f>'[2]Sheet1'!O30</f>
        <v>0</v>
      </c>
      <c r="P67" t="str">
        <f t="shared" si="7"/>
        <v>L</v>
      </c>
      <c r="Q67" s="1" t="str">
        <f t="shared" si="8"/>
        <v>JLAB</v>
      </c>
      <c r="R67">
        <f t="shared" si="2"/>
        <v>3</v>
      </c>
    </row>
    <row r="68" spans="1:18" ht="15" customHeight="1">
      <c r="A68" s="16" t="str">
        <f>'[2]Sheet1'!A31</f>
        <v>Vacuum failure</v>
      </c>
      <c r="B68" s="22">
        <f>'[2]Sheet1'!B31</f>
        <v>400</v>
      </c>
      <c r="C68" s="31" t="str">
        <f>'[2]Sheet1'!C31</f>
        <v>3%perCM</v>
      </c>
      <c r="D68" s="28" t="str">
        <f>'[2]Sheet1'!D31</f>
        <v>U</v>
      </c>
      <c r="E68" s="28" t="str">
        <f>'[2]Sheet1'!E31</f>
        <v>M</v>
      </c>
      <c r="F68" s="28" t="str">
        <f>'[2]Sheet1'!F31</f>
        <v>S</v>
      </c>
      <c r="G68" s="34">
        <f>'[2]Sheet1'!G31</f>
        <v>0</v>
      </c>
      <c r="H68" s="34">
        <f>'[2]Sheet1'!H31</f>
        <v>0</v>
      </c>
      <c r="I68" s="34">
        <f>'[2]Sheet1'!I31</f>
        <v>0</v>
      </c>
      <c r="J68" s="35">
        <f>'[2]Sheet1'!J31</f>
        <v>0</v>
      </c>
      <c r="K68" s="35">
        <f>'[2]Sheet1'!K31</f>
        <v>0</v>
      </c>
      <c r="L68" s="40">
        <f>'[2]Sheet1'!L31</f>
        <v>0</v>
      </c>
      <c r="M68" s="36">
        <f>'[2]Sheet1'!M31</f>
        <v>0</v>
      </c>
      <c r="N68" s="36">
        <f>'[2]Sheet1'!N31</f>
        <v>400</v>
      </c>
      <c r="O68" s="36">
        <f>'[2]Sheet1'!O31</f>
        <v>0</v>
      </c>
      <c r="P68" t="str">
        <f t="shared" si="7"/>
        <v>L</v>
      </c>
      <c r="Q68" s="1" t="str">
        <f t="shared" si="8"/>
        <v>JLAB</v>
      </c>
      <c r="R68">
        <f aca="true" t="shared" si="9" ref="R68:R104">IF(P68="H",1,IF(P68="M",2,3))</f>
        <v>3</v>
      </c>
    </row>
    <row r="69" spans="1:18" ht="15" customHeight="1">
      <c r="A69" s="16" t="str">
        <f>'[2]Sheet1'!A32</f>
        <v>FPC arc over, etc</v>
      </c>
      <c r="B69" s="22">
        <f>'[2]Sheet1'!B32</f>
        <v>0</v>
      </c>
      <c r="C69" s="31" t="str">
        <f>'[2]Sheet1'!C32</f>
        <v>2%perCM</v>
      </c>
      <c r="D69" s="28" t="str">
        <f>'[2]Sheet1'!D32</f>
        <v>U</v>
      </c>
      <c r="E69" s="28" t="str">
        <f>'[2]Sheet1'!E32</f>
        <v>M</v>
      </c>
      <c r="F69" s="28" t="str">
        <f>'[2]Sheet1'!F32</f>
        <v>S</v>
      </c>
      <c r="G69" s="34">
        <f>'[2]Sheet1'!G32</f>
        <v>0</v>
      </c>
      <c r="H69" s="34">
        <f>'[2]Sheet1'!H32</f>
        <v>0</v>
      </c>
      <c r="I69" s="34">
        <f>'[2]Sheet1'!I32</f>
        <v>0</v>
      </c>
      <c r="J69" s="35">
        <f>'[2]Sheet1'!J32</f>
        <v>0</v>
      </c>
      <c r="K69" s="35">
        <f>'[2]Sheet1'!K32</f>
        <v>0</v>
      </c>
      <c r="L69" s="40">
        <f>'[2]Sheet1'!L32</f>
        <v>0</v>
      </c>
      <c r="M69" s="36">
        <f>'[2]Sheet1'!M32</f>
        <v>0</v>
      </c>
      <c r="N69" s="36">
        <f>'[2]Sheet1'!N32</f>
        <v>0</v>
      </c>
      <c r="O69" s="36">
        <f>'[2]Sheet1'!O32</f>
        <v>0</v>
      </c>
      <c r="P69" t="str">
        <f t="shared" si="7"/>
        <v>L</v>
      </c>
      <c r="Q69" s="1" t="str">
        <f t="shared" si="8"/>
        <v>JLAB</v>
      </c>
      <c r="R69">
        <f t="shared" si="9"/>
        <v>3</v>
      </c>
    </row>
    <row r="70" spans="1:18" ht="15" customHeight="1">
      <c r="A70" s="16" t="str">
        <f>'[2]Sheet1'!A33</f>
        <v>Low Gradient</v>
      </c>
      <c r="B70" s="22">
        <f>'[2]Sheet1'!B33</f>
        <v>0</v>
      </c>
      <c r="C70" s="31" t="str">
        <f>'[2]Sheet1'!C33</f>
        <v>5%perCM</v>
      </c>
      <c r="D70" s="28" t="str">
        <f>'[2]Sheet1'!D33</f>
        <v>U</v>
      </c>
      <c r="E70" s="28" t="str">
        <f>'[2]Sheet1'!E33</f>
        <v>M</v>
      </c>
      <c r="F70" s="28" t="str">
        <f>'[2]Sheet1'!F33</f>
        <v>S</v>
      </c>
      <c r="G70" s="34">
        <f>'[2]Sheet1'!G33</f>
        <v>0</v>
      </c>
      <c r="H70" s="34">
        <f>'[2]Sheet1'!H33</f>
        <v>0</v>
      </c>
      <c r="I70" s="34">
        <f>'[2]Sheet1'!I33</f>
        <v>0</v>
      </c>
      <c r="J70" s="35">
        <f>'[2]Sheet1'!J33</f>
        <v>0</v>
      </c>
      <c r="K70" s="35">
        <f>'[2]Sheet1'!K33</f>
        <v>0</v>
      </c>
      <c r="L70" s="40">
        <f>'[2]Sheet1'!L33</f>
        <v>0</v>
      </c>
      <c r="M70" s="36">
        <f>'[2]Sheet1'!M33</f>
        <v>0</v>
      </c>
      <c r="N70" s="36">
        <f>'[2]Sheet1'!N33</f>
        <v>0</v>
      </c>
      <c r="O70" s="36">
        <f>'[2]Sheet1'!O33</f>
        <v>0</v>
      </c>
      <c r="P70" t="str">
        <f t="shared" si="7"/>
        <v>L</v>
      </c>
      <c r="Q70" s="1" t="str">
        <f t="shared" si="8"/>
        <v>JLAB</v>
      </c>
      <c r="R70">
        <f t="shared" si="9"/>
        <v>3</v>
      </c>
    </row>
    <row r="71" spans="1:18" ht="15" customHeight="1">
      <c r="A71" s="16" t="str">
        <f>'[2]Sheet1'!A34</f>
        <v>Low Q0</v>
      </c>
      <c r="B71" s="22">
        <f>'[2]Sheet1'!B34</f>
        <v>0</v>
      </c>
      <c r="C71" s="31" t="str">
        <f>'[2]Sheet1'!C34</f>
        <v>5%perCM</v>
      </c>
      <c r="D71" s="28" t="str">
        <f>'[2]Sheet1'!D34</f>
        <v>U</v>
      </c>
      <c r="E71" s="28" t="str">
        <f>'[2]Sheet1'!E34</f>
        <v>M</v>
      </c>
      <c r="F71" s="28" t="str">
        <f>'[2]Sheet1'!F34</f>
        <v>S</v>
      </c>
      <c r="G71" s="34">
        <f>'[2]Sheet1'!G34</f>
        <v>0</v>
      </c>
      <c r="H71" s="34">
        <f>'[2]Sheet1'!H34</f>
        <v>0</v>
      </c>
      <c r="I71" s="34">
        <f>'[2]Sheet1'!I34</f>
        <v>0</v>
      </c>
      <c r="J71" s="35">
        <f>'[2]Sheet1'!J34</f>
        <v>0</v>
      </c>
      <c r="K71" s="35">
        <f>'[2]Sheet1'!K34</f>
        <v>0</v>
      </c>
      <c r="L71" s="40">
        <f>'[2]Sheet1'!L34</f>
        <v>0</v>
      </c>
      <c r="M71" s="36">
        <f>'[2]Sheet1'!M34</f>
        <v>0</v>
      </c>
      <c r="N71" s="36">
        <f>'[2]Sheet1'!N34</f>
        <v>0</v>
      </c>
      <c r="O71" s="36">
        <f>'[2]Sheet1'!O34</f>
        <v>0</v>
      </c>
      <c r="P71" t="str">
        <f t="shared" si="7"/>
        <v>L</v>
      </c>
      <c r="Q71" s="1" t="str">
        <f t="shared" si="8"/>
        <v>JLAB</v>
      </c>
      <c r="R71">
        <f t="shared" si="9"/>
        <v>3</v>
      </c>
    </row>
    <row r="72" spans="1:18" ht="15" customHeight="1">
      <c r="A72" s="16" t="str">
        <f>'[2]Sheet1'!A35</f>
        <v>Rotating equipment failure</v>
      </c>
      <c r="B72" s="22">
        <f>'[2]Sheet1'!B35</f>
        <v>0</v>
      </c>
      <c r="C72" s="31">
        <f>'[2]Sheet1'!C35</f>
        <v>0.75</v>
      </c>
      <c r="D72" s="28" t="str">
        <f>'[2]Sheet1'!D35</f>
        <v>U</v>
      </c>
      <c r="E72" s="28" t="str">
        <f>'[2]Sheet1'!E35</f>
        <v>M</v>
      </c>
      <c r="F72" s="28" t="str">
        <f>'[2]Sheet1'!F35</f>
        <v>S</v>
      </c>
      <c r="G72" s="34">
        <f>'[2]Sheet1'!G35</f>
        <v>0</v>
      </c>
      <c r="H72" s="34">
        <f>'[2]Sheet1'!H35</f>
        <v>0</v>
      </c>
      <c r="I72" s="34">
        <f>'[2]Sheet1'!I35</f>
        <v>0</v>
      </c>
      <c r="J72" s="35">
        <f>'[2]Sheet1'!J35</f>
        <v>0</v>
      </c>
      <c r="K72" s="35">
        <f>'[2]Sheet1'!K35</f>
        <v>0</v>
      </c>
      <c r="L72" s="40">
        <f>'[2]Sheet1'!L35</f>
        <v>0</v>
      </c>
      <c r="M72" s="36">
        <f>'[2]Sheet1'!M35</f>
        <v>0</v>
      </c>
      <c r="N72" s="36">
        <f>'[2]Sheet1'!N35</f>
        <v>0</v>
      </c>
      <c r="O72" s="36">
        <f>'[2]Sheet1'!O35</f>
        <v>0</v>
      </c>
      <c r="P72" t="str">
        <f t="shared" si="7"/>
        <v>L</v>
      </c>
      <c r="Q72" s="1" t="str">
        <f t="shared" si="8"/>
        <v>JLAB</v>
      </c>
      <c r="R72">
        <f t="shared" si="9"/>
        <v>3</v>
      </c>
    </row>
    <row r="73" spans="1:18" ht="15" customHeight="1">
      <c r="A73" s="16" t="str">
        <f>'[2]Sheet1'!A36</f>
        <v>Maintaince &amp; repair 1MW RF system</v>
      </c>
      <c r="B73" s="22">
        <f>'[2]Sheet1'!B36</f>
        <v>150</v>
      </c>
      <c r="C73" s="31">
        <f>'[2]Sheet1'!C36</f>
        <v>1</v>
      </c>
      <c r="D73" s="28" t="str">
        <f>'[2]Sheet1'!D36</f>
        <v>V</v>
      </c>
      <c r="E73" s="28" t="str">
        <f>'[2]Sheet1'!E36</f>
        <v>M</v>
      </c>
      <c r="F73" s="28" t="str">
        <f>'[2]Sheet1'!F36</f>
        <v>M</v>
      </c>
      <c r="G73" s="34">
        <f>'[2]Sheet1'!G36</f>
        <v>150</v>
      </c>
      <c r="H73" s="34">
        <f>'[2]Sheet1'!H36</f>
        <v>0</v>
      </c>
      <c r="I73" s="34">
        <f>'[2]Sheet1'!I36</f>
        <v>0</v>
      </c>
      <c r="J73" s="35">
        <f>'[2]Sheet1'!J36</f>
        <v>0</v>
      </c>
      <c r="K73" s="35">
        <f>'[2]Sheet1'!K36</f>
        <v>0</v>
      </c>
      <c r="L73" s="40">
        <f>'[2]Sheet1'!L36</f>
        <v>0</v>
      </c>
      <c r="M73" s="36">
        <f>'[2]Sheet1'!M36</f>
        <v>0</v>
      </c>
      <c r="N73" s="36">
        <f>'[2]Sheet1'!N36</f>
        <v>0</v>
      </c>
      <c r="O73" s="36">
        <f>'[2]Sheet1'!O36</f>
        <v>0</v>
      </c>
      <c r="P73" t="str">
        <f t="shared" si="7"/>
        <v>M</v>
      </c>
      <c r="Q73" s="1" t="str">
        <f t="shared" si="8"/>
        <v>JLAB</v>
      </c>
      <c r="R73">
        <f t="shared" si="9"/>
        <v>2</v>
      </c>
    </row>
    <row r="74" spans="1:18" ht="15" customHeight="1">
      <c r="A74" s="16" t="str">
        <f>'[2]Sheet1'!A37</f>
        <v>Cryomodule Procedure Upgrade</v>
      </c>
      <c r="B74" s="22">
        <f>'[2]Sheet1'!B37</f>
        <v>300</v>
      </c>
      <c r="C74" s="31">
        <f>'[2]Sheet1'!C37</f>
        <v>1</v>
      </c>
      <c r="D74" s="28" t="str">
        <f>'[2]Sheet1'!D37</f>
        <v>V</v>
      </c>
      <c r="E74" s="28" t="str">
        <f>'[2]Sheet1'!E37</f>
        <v>M</v>
      </c>
      <c r="F74" s="28" t="str">
        <f>'[2]Sheet1'!F37</f>
        <v>M</v>
      </c>
      <c r="G74" s="34">
        <f>'[2]Sheet1'!G37</f>
        <v>300</v>
      </c>
      <c r="H74" s="34">
        <f>'[2]Sheet1'!H37</f>
        <v>0</v>
      </c>
      <c r="I74" s="34">
        <f>'[2]Sheet1'!I37</f>
        <v>0</v>
      </c>
      <c r="J74" s="35">
        <f>'[2]Sheet1'!J37</f>
        <v>0</v>
      </c>
      <c r="K74" s="35">
        <f>'[2]Sheet1'!K37</f>
        <v>0</v>
      </c>
      <c r="L74" s="40">
        <f>'[2]Sheet1'!L37</f>
        <v>0</v>
      </c>
      <c r="M74" s="36">
        <f>'[2]Sheet1'!M37</f>
        <v>0</v>
      </c>
      <c r="N74" s="36">
        <f>'[2]Sheet1'!N37</f>
        <v>0</v>
      </c>
      <c r="O74" s="36">
        <f>'[2]Sheet1'!O37</f>
        <v>0</v>
      </c>
      <c r="P74" t="str">
        <f t="shared" si="7"/>
        <v>M</v>
      </c>
      <c r="Q74" s="1" t="str">
        <f t="shared" si="8"/>
        <v>JLAB</v>
      </c>
      <c r="R74">
        <f t="shared" si="9"/>
        <v>2</v>
      </c>
    </row>
    <row r="75" spans="1:18" ht="15" customHeight="1">
      <c r="A75" s="17" t="str">
        <f>'[2]Sheet1'!A38</f>
        <v>LLRF test support</v>
      </c>
      <c r="B75" s="23">
        <f>'[2]Sheet1'!B38</f>
        <v>100</v>
      </c>
      <c r="C75" s="32">
        <f>'[2]Sheet1'!C38</f>
        <v>0.75</v>
      </c>
      <c r="D75" s="29" t="str">
        <f>'[2]Sheet1'!D38</f>
        <v>U</v>
      </c>
      <c r="E75" s="29" t="str">
        <f>'[2]Sheet1'!E38</f>
        <v>M</v>
      </c>
      <c r="F75" s="29" t="str">
        <f>'[2]Sheet1'!F38</f>
        <v>S</v>
      </c>
      <c r="G75" s="34">
        <f>'[2]Sheet1'!G38</f>
        <v>0</v>
      </c>
      <c r="H75" s="34">
        <f>'[2]Sheet1'!H38</f>
        <v>0</v>
      </c>
      <c r="I75" s="34">
        <f>'[2]Sheet1'!I38</f>
        <v>0</v>
      </c>
      <c r="J75" s="35">
        <f>'[2]Sheet1'!J38</f>
        <v>0</v>
      </c>
      <c r="K75" s="35">
        <f>'[2]Sheet1'!K38</f>
        <v>0</v>
      </c>
      <c r="L75" s="40">
        <f>'[2]Sheet1'!L38</f>
        <v>0</v>
      </c>
      <c r="M75" s="36">
        <f>'[2]Sheet1'!M38</f>
        <v>0</v>
      </c>
      <c r="N75" s="36">
        <f>'[2]Sheet1'!N38</f>
        <v>100</v>
      </c>
      <c r="O75" s="36">
        <f>'[2]Sheet1'!O38</f>
        <v>0</v>
      </c>
      <c r="P75" t="str">
        <f t="shared" si="7"/>
        <v>L</v>
      </c>
      <c r="Q75" s="1" t="str">
        <f t="shared" si="8"/>
        <v>JLAB</v>
      </c>
      <c r="R75">
        <f t="shared" si="9"/>
        <v>3</v>
      </c>
    </row>
    <row r="76" spans="1:18" ht="15" customHeight="1">
      <c r="A76" s="1"/>
      <c r="B76" s="1"/>
      <c r="C76" s="1"/>
      <c r="D76" s="1"/>
      <c r="E76" s="1"/>
      <c r="F76" s="1"/>
      <c r="R76">
        <f t="shared" si="9"/>
        <v>3</v>
      </c>
    </row>
    <row r="77" spans="1:18" ht="15" customHeight="1">
      <c r="A77" s="1"/>
      <c r="B77" s="1"/>
      <c r="C77" s="1"/>
      <c r="D77" s="1"/>
      <c r="E77" s="1"/>
      <c r="F77" s="1"/>
      <c r="R77">
        <f t="shared" si="9"/>
        <v>3</v>
      </c>
    </row>
    <row r="78" spans="1:18" ht="15" customHeight="1">
      <c r="A78" s="1"/>
      <c r="B78" s="1"/>
      <c r="C78" s="1"/>
      <c r="D78" s="1"/>
      <c r="E78" s="1"/>
      <c r="F78" s="1"/>
      <c r="R78">
        <f t="shared" si="9"/>
        <v>3</v>
      </c>
    </row>
    <row r="79" spans="1:18" ht="15" customHeight="1">
      <c r="A79" s="33" t="str">
        <f>'[2]Sheet1'!A42</f>
        <v>Controls</v>
      </c>
      <c r="B79" s="1"/>
      <c r="C79" s="1"/>
      <c r="D79" s="1"/>
      <c r="E79" s="1"/>
      <c r="F79" s="1"/>
      <c r="R79">
        <f t="shared" si="9"/>
        <v>3</v>
      </c>
    </row>
    <row r="80" spans="1:18" ht="15" customHeight="1">
      <c r="A80" s="15" t="str">
        <f>'[2]Sheet1'!A43</f>
        <v>PLC interface to FE for MPS</v>
      </c>
      <c r="B80" s="21">
        <f>'[2]Sheet1'!B43</f>
        <v>100</v>
      </c>
      <c r="C80" s="30">
        <f>'[2]Sheet1'!C43</f>
        <v>1</v>
      </c>
      <c r="D80" s="27" t="str">
        <f>'[2]Sheet1'!D43</f>
        <v>V</v>
      </c>
      <c r="E80" s="27" t="str">
        <f>'[2]Sheet1'!E43</f>
        <v>M</v>
      </c>
      <c r="F80" s="27" t="str">
        <f>'[2]Sheet1'!F43</f>
        <v>M</v>
      </c>
      <c r="G80" s="34">
        <f>'[2]Sheet1'!G43</f>
        <v>100</v>
      </c>
      <c r="H80" s="34">
        <f>'[2]Sheet1'!H43</f>
        <v>0</v>
      </c>
      <c r="I80" s="34">
        <f>'[2]Sheet1'!I43</f>
        <v>0</v>
      </c>
      <c r="J80" s="35">
        <f>'[2]Sheet1'!J43</f>
        <v>0</v>
      </c>
      <c r="K80" s="35">
        <f>'[2]Sheet1'!K43</f>
        <v>0</v>
      </c>
      <c r="L80" s="40">
        <f>'[2]Sheet1'!L43</f>
        <v>0</v>
      </c>
      <c r="M80" s="36">
        <f>'[2]Sheet1'!M43</f>
        <v>0</v>
      </c>
      <c r="N80" s="36">
        <f>'[2]Sheet1'!N43</f>
        <v>0</v>
      </c>
      <c r="O80" s="36">
        <f>'[2]Sheet1'!O43</f>
        <v>0</v>
      </c>
      <c r="P80" t="str">
        <f aca="true" t="shared" si="10" ref="P80:P85">IF(OR(G80&lt;&gt;0,K80&lt;&gt;0,O80&lt;&gt;0),"M",IF(OR(H80&lt;&gt;0,I80&lt;&gt;0,L80&lt;&gt;0),"H","L"))</f>
        <v>M</v>
      </c>
      <c r="Q80" s="1" t="str">
        <f aca="true" t="shared" si="11" ref="Q80:Q85">A$79</f>
        <v>Controls</v>
      </c>
      <c r="R80">
        <f t="shared" si="9"/>
        <v>2</v>
      </c>
    </row>
    <row r="81" spans="1:18" ht="15" customHeight="1">
      <c r="A81" s="16" t="str">
        <f>'[2]Sheet1'!A44</f>
        <v>Fund former 1.10 Controls personnel 
(16 - 34 FTEs)</v>
      </c>
      <c r="B81" s="22">
        <f>'[2]Sheet1'!B44</f>
        <v>3000</v>
      </c>
      <c r="C81" s="31">
        <f>'[2]Sheet1'!C44</f>
        <v>0.4</v>
      </c>
      <c r="D81" s="28" t="str">
        <f>'[2]Sheet1'!D44</f>
        <v>U</v>
      </c>
      <c r="E81" s="28" t="str">
        <f>'[2]Sheet1'!E44</f>
        <v>C</v>
      </c>
      <c r="F81" s="28" t="str">
        <f>'[2]Sheet1'!F44</f>
        <v>M</v>
      </c>
      <c r="G81" s="34">
        <f>'[2]Sheet1'!G44</f>
        <v>0</v>
      </c>
      <c r="H81" s="34">
        <f>'[2]Sheet1'!H44</f>
        <v>0</v>
      </c>
      <c r="I81" s="34">
        <f>'[2]Sheet1'!I44</f>
        <v>0</v>
      </c>
      <c r="J81" s="35">
        <f>'[2]Sheet1'!J44</f>
        <v>0</v>
      </c>
      <c r="K81" s="35">
        <f>'[2]Sheet1'!K44</f>
        <v>0</v>
      </c>
      <c r="L81" s="40">
        <f>'[2]Sheet1'!L44</f>
        <v>0</v>
      </c>
      <c r="M81" s="36">
        <f>'[2]Sheet1'!M44</f>
        <v>0</v>
      </c>
      <c r="N81" s="36">
        <f>'[2]Sheet1'!N44</f>
        <v>0</v>
      </c>
      <c r="O81" s="36">
        <f>'[2]Sheet1'!O44</f>
        <v>3000</v>
      </c>
      <c r="P81" t="str">
        <f t="shared" si="10"/>
        <v>M</v>
      </c>
      <c r="Q81" s="1" t="str">
        <f t="shared" si="11"/>
        <v>Controls</v>
      </c>
      <c r="R81">
        <f t="shared" si="9"/>
        <v>2</v>
      </c>
    </row>
    <row r="82" spans="1:18" ht="15" customHeight="1">
      <c r="A82" s="16" t="str">
        <f>'[2]Sheet1'!A45</f>
        <v>Additional  stack monitoring</v>
      </c>
      <c r="B82" s="22">
        <f>'[2]Sheet1'!B45</f>
        <v>50</v>
      </c>
      <c r="C82" s="31">
        <f>'[2]Sheet1'!C45</f>
        <v>1</v>
      </c>
      <c r="D82" s="28" t="str">
        <f>'[2]Sheet1'!D45</f>
        <v>V</v>
      </c>
      <c r="E82" s="28" t="str">
        <f>'[2]Sheet1'!E45</f>
        <v>M</v>
      </c>
      <c r="F82" s="28" t="str">
        <f>'[2]Sheet1'!F45</f>
        <v>M</v>
      </c>
      <c r="G82" s="34">
        <f>'[2]Sheet1'!G45</f>
        <v>50</v>
      </c>
      <c r="H82" s="34">
        <f>'[2]Sheet1'!H45</f>
        <v>0</v>
      </c>
      <c r="I82" s="34">
        <f>'[2]Sheet1'!I45</f>
        <v>0</v>
      </c>
      <c r="J82" s="35">
        <f>'[2]Sheet1'!J45</f>
        <v>0</v>
      </c>
      <c r="K82" s="35">
        <f>'[2]Sheet1'!K45</f>
        <v>0</v>
      </c>
      <c r="L82" s="40">
        <f>'[2]Sheet1'!L45</f>
        <v>0</v>
      </c>
      <c r="M82" s="36">
        <f>'[2]Sheet1'!M45</f>
        <v>0</v>
      </c>
      <c r="N82" s="36">
        <f>'[2]Sheet1'!N45</f>
        <v>0</v>
      </c>
      <c r="O82" s="36">
        <f>'[2]Sheet1'!O45</f>
        <v>0</v>
      </c>
      <c r="P82" t="str">
        <f t="shared" si="10"/>
        <v>M</v>
      </c>
      <c r="Q82" s="1" t="str">
        <f t="shared" si="11"/>
        <v>Controls</v>
      </c>
      <c r="R82">
        <f t="shared" si="9"/>
        <v>2</v>
      </c>
    </row>
    <row r="83" spans="1:18" ht="15" customHeight="1">
      <c r="A83" s="16" t="str">
        <f>'[2]Sheet1'!A46</f>
        <v>Additional PPS equip. to support DTL3</v>
      </c>
      <c r="B83" s="22">
        <f>'[2]Sheet1'!B46</f>
        <v>35</v>
      </c>
      <c r="C83" s="31">
        <f>'[2]Sheet1'!C46</f>
        <v>1</v>
      </c>
      <c r="D83" s="28" t="str">
        <f>'[2]Sheet1'!D46</f>
        <v>V</v>
      </c>
      <c r="E83" s="28" t="str">
        <f>'[2]Sheet1'!E46</f>
        <v>M</v>
      </c>
      <c r="F83" s="28" t="str">
        <f>'[2]Sheet1'!F46</f>
        <v>M</v>
      </c>
      <c r="G83" s="34">
        <f>'[2]Sheet1'!G46</f>
        <v>35</v>
      </c>
      <c r="H83" s="34">
        <f>'[2]Sheet1'!H46</f>
        <v>0</v>
      </c>
      <c r="I83" s="34">
        <f>'[2]Sheet1'!I46</f>
        <v>0</v>
      </c>
      <c r="J83" s="35">
        <f>'[2]Sheet1'!J46</f>
        <v>0</v>
      </c>
      <c r="K83" s="35">
        <f>'[2]Sheet1'!K46</f>
        <v>0</v>
      </c>
      <c r="L83" s="40">
        <f>'[2]Sheet1'!L46</f>
        <v>0</v>
      </c>
      <c r="M83" s="36">
        <f>'[2]Sheet1'!M46</f>
        <v>0</v>
      </c>
      <c r="N83" s="36">
        <f>'[2]Sheet1'!N46</f>
        <v>0</v>
      </c>
      <c r="O83" s="36">
        <f>'[2]Sheet1'!O46</f>
        <v>0</v>
      </c>
      <c r="P83" t="str">
        <f t="shared" si="10"/>
        <v>M</v>
      </c>
      <c r="Q83" s="1" t="str">
        <f t="shared" si="11"/>
        <v>Controls</v>
      </c>
      <c r="R83">
        <f t="shared" si="9"/>
        <v>2</v>
      </c>
    </row>
    <row r="84" spans="1:18" ht="15" customHeight="1">
      <c r="A84" s="16" t="str">
        <f>'[2]Sheet1'!A47</f>
        <v>PPS equip. missed during last ETC</v>
      </c>
      <c r="B84" s="22">
        <f>'[2]Sheet1'!B47</f>
        <v>135</v>
      </c>
      <c r="C84" s="31">
        <f>'[2]Sheet1'!C47</f>
        <v>1</v>
      </c>
      <c r="D84" s="28" t="str">
        <f>'[2]Sheet1'!D47</f>
        <v>V</v>
      </c>
      <c r="E84" s="28" t="str">
        <f>'[2]Sheet1'!E47</f>
        <v>M</v>
      </c>
      <c r="F84" s="28" t="str">
        <f>'[2]Sheet1'!F47</f>
        <v>M</v>
      </c>
      <c r="G84" s="34">
        <f>'[2]Sheet1'!G47</f>
        <v>135</v>
      </c>
      <c r="H84" s="34">
        <f>'[2]Sheet1'!H47</f>
        <v>0</v>
      </c>
      <c r="I84" s="34">
        <f>'[2]Sheet1'!I47</f>
        <v>0</v>
      </c>
      <c r="J84" s="35">
        <f>'[2]Sheet1'!J47</f>
        <v>0</v>
      </c>
      <c r="K84" s="35">
        <f>'[2]Sheet1'!K47</f>
        <v>0</v>
      </c>
      <c r="L84" s="40">
        <f>'[2]Sheet1'!L47</f>
        <v>0</v>
      </c>
      <c r="M84" s="36">
        <f>'[2]Sheet1'!M47</f>
        <v>0</v>
      </c>
      <c r="N84" s="36">
        <f>'[2]Sheet1'!N47</f>
        <v>0</v>
      </c>
      <c r="O84" s="36">
        <f>'[2]Sheet1'!O47</f>
        <v>0</v>
      </c>
      <c r="P84" t="str">
        <f t="shared" si="10"/>
        <v>M</v>
      </c>
      <c r="Q84" s="1" t="str">
        <f t="shared" si="11"/>
        <v>Controls</v>
      </c>
      <c r="R84">
        <f t="shared" si="9"/>
        <v>2</v>
      </c>
    </row>
    <row r="85" spans="1:18" ht="15" customHeight="1">
      <c r="A85" s="17" t="str">
        <f>'[2]Sheet1'!A48</f>
        <v>New ODH estimate</v>
      </c>
      <c r="B85" s="23">
        <f>'[2]Sheet1'!B48</f>
        <v>100</v>
      </c>
      <c r="C85" s="32">
        <f>'[2]Sheet1'!C48</f>
        <v>1</v>
      </c>
      <c r="D85" s="29" t="str">
        <f>'[2]Sheet1'!D48</f>
        <v>V</v>
      </c>
      <c r="E85" s="29" t="str">
        <f>'[2]Sheet1'!E48</f>
        <v>M</v>
      </c>
      <c r="F85" s="29" t="str">
        <f>'[2]Sheet1'!F48</f>
        <v>M</v>
      </c>
      <c r="G85" s="34">
        <f>'[2]Sheet1'!G48</f>
        <v>100</v>
      </c>
      <c r="H85" s="34">
        <f>'[2]Sheet1'!H48</f>
        <v>0</v>
      </c>
      <c r="I85" s="34">
        <f>'[2]Sheet1'!I48</f>
        <v>0</v>
      </c>
      <c r="J85" s="35">
        <f>'[2]Sheet1'!J48</f>
        <v>0</v>
      </c>
      <c r="K85" s="35">
        <f>'[2]Sheet1'!K48</f>
        <v>0</v>
      </c>
      <c r="L85" s="40">
        <f>'[2]Sheet1'!L48</f>
        <v>0</v>
      </c>
      <c r="M85" s="36">
        <f>'[2]Sheet1'!M48</f>
        <v>0</v>
      </c>
      <c r="N85" s="36">
        <f>'[2]Sheet1'!N48</f>
        <v>0</v>
      </c>
      <c r="O85" s="36">
        <f>'[2]Sheet1'!O48</f>
        <v>0</v>
      </c>
      <c r="P85" t="str">
        <f t="shared" si="10"/>
        <v>M</v>
      </c>
      <c r="Q85" s="1" t="str">
        <f t="shared" si="11"/>
        <v>Controls</v>
      </c>
      <c r="R85">
        <f t="shared" si="9"/>
        <v>2</v>
      </c>
    </row>
    <row r="86" spans="1:18" ht="15" customHeight="1">
      <c r="A86" s="1"/>
      <c r="B86" s="1"/>
      <c r="C86" s="1"/>
      <c r="D86" s="1"/>
      <c r="E86" s="1"/>
      <c r="F86" s="1"/>
      <c r="R86">
        <f t="shared" si="9"/>
        <v>3</v>
      </c>
    </row>
    <row r="87" spans="1:18" ht="15" customHeight="1">
      <c r="A87" s="33" t="str">
        <f>'[2]Sheet1'!A53</f>
        <v>ASD</v>
      </c>
      <c r="B87" s="1"/>
      <c r="C87" s="1"/>
      <c r="D87" s="1"/>
      <c r="E87" s="1"/>
      <c r="F87" s="1"/>
      <c r="R87">
        <f t="shared" si="9"/>
        <v>3</v>
      </c>
    </row>
    <row r="88" spans="1:18" ht="15" customHeight="1">
      <c r="A88" s="15" t="str">
        <f>'[2]Sheet1'!A54</f>
        <v>HVCM technical issues</v>
      </c>
      <c r="B88" s="21">
        <f>'[2]Sheet1'!B54</f>
        <v>200</v>
      </c>
      <c r="C88" s="30">
        <f>'[2]Sheet1'!C54</f>
        <v>0.25</v>
      </c>
      <c r="D88" s="27" t="str">
        <f>'[2]Sheet1'!D54</f>
        <v>U</v>
      </c>
      <c r="E88" s="27" t="str">
        <f>'[2]Sheet1'!E54</f>
        <v>M</v>
      </c>
      <c r="F88" s="27" t="str">
        <f>'[2]Sheet1'!F54</f>
        <v>M</v>
      </c>
      <c r="G88" s="34">
        <f>'[2]Sheet1'!G54</f>
        <v>0</v>
      </c>
      <c r="H88" s="34">
        <f>'[2]Sheet1'!H54</f>
        <v>0</v>
      </c>
      <c r="I88" s="34">
        <f>'[2]Sheet1'!I54</f>
        <v>0</v>
      </c>
      <c r="J88" s="35">
        <f>'[2]Sheet1'!J54</f>
        <v>0</v>
      </c>
      <c r="K88" s="35">
        <f>'[2]Sheet1'!K54</f>
        <v>0</v>
      </c>
      <c r="L88" s="40">
        <f>'[2]Sheet1'!L54</f>
        <v>0</v>
      </c>
      <c r="M88" s="36">
        <f>'[2]Sheet1'!M54</f>
        <v>200</v>
      </c>
      <c r="N88" s="36">
        <f>'[2]Sheet1'!N54</f>
        <v>0</v>
      </c>
      <c r="O88" s="36">
        <f>'[2]Sheet1'!O54</f>
        <v>0</v>
      </c>
      <c r="P88" t="str">
        <f>IF(OR(G88&lt;&gt;0,K88&lt;&gt;0,O88&lt;&gt;0),"M",IF(OR(H88&lt;&gt;0,I88&lt;&gt;0,L88&lt;&gt;0),"H","L"))</f>
        <v>L</v>
      </c>
      <c r="Q88" s="1" t="str">
        <f>A$87</f>
        <v>ASD</v>
      </c>
      <c r="R88">
        <f t="shared" si="9"/>
        <v>3</v>
      </c>
    </row>
    <row r="89" spans="1:18" ht="15" customHeight="1">
      <c r="A89" s="16" t="str">
        <f>'[2]Sheet1'!A55</f>
        <v>DTL recovery</v>
      </c>
      <c r="B89" s="22">
        <f>'[2]Sheet1'!B55</f>
        <v>300</v>
      </c>
      <c r="C89" s="31">
        <f>'[2]Sheet1'!C55</f>
        <v>0.5</v>
      </c>
      <c r="D89" s="28" t="str">
        <f>'[2]Sheet1'!D55</f>
        <v>U</v>
      </c>
      <c r="E89" s="28" t="str">
        <f>'[2]Sheet1'!E55</f>
        <v>M</v>
      </c>
      <c r="F89" s="28" t="str">
        <f>'[2]Sheet1'!F55</f>
        <v>M</v>
      </c>
      <c r="G89" s="34">
        <f>'[2]Sheet1'!G55</f>
        <v>0</v>
      </c>
      <c r="H89" s="34">
        <f>'[2]Sheet1'!H55</f>
        <v>0</v>
      </c>
      <c r="I89" s="34">
        <f>'[2]Sheet1'!I55</f>
        <v>0</v>
      </c>
      <c r="J89" s="35">
        <f>'[2]Sheet1'!J55</f>
        <v>0</v>
      </c>
      <c r="K89" s="35">
        <f>'[2]Sheet1'!K55</f>
        <v>0</v>
      </c>
      <c r="L89" s="40">
        <f>'[2]Sheet1'!L55</f>
        <v>0</v>
      </c>
      <c r="M89" s="36">
        <f>'[2]Sheet1'!M55</f>
        <v>300</v>
      </c>
      <c r="N89" s="36">
        <f>'[2]Sheet1'!N55</f>
        <v>0</v>
      </c>
      <c r="O89" s="36">
        <f>'[2]Sheet1'!O55</f>
        <v>0</v>
      </c>
      <c r="P89" t="str">
        <f>IF(OR(G89&lt;&gt;0,K89&lt;&gt;0,O89&lt;&gt;0),"M",IF(OR(H89&lt;&gt;0,I89&lt;&gt;0,L89&lt;&gt;0),"H","L"))</f>
        <v>L</v>
      </c>
      <c r="Q89" s="1" t="str">
        <f>A$87</f>
        <v>ASD</v>
      </c>
      <c r="R89">
        <f t="shared" si="9"/>
        <v>3</v>
      </c>
    </row>
    <row r="90" spans="1:18" ht="15" customHeight="1">
      <c r="A90" s="17" t="str">
        <f>'[2]Sheet1'!A56</f>
        <v>Insufficient operators as identified in ASAC mtg.</v>
      </c>
      <c r="B90" s="23">
        <f>'[2]Sheet1'!B56</f>
        <v>2091</v>
      </c>
      <c r="C90" s="32">
        <f>'[2]Sheet1'!C56</f>
        <v>0.5</v>
      </c>
      <c r="D90" s="29" t="str">
        <f>'[2]Sheet1'!D56</f>
        <v>L</v>
      </c>
      <c r="E90" s="29" t="str">
        <f>'[2]Sheet1'!E56</f>
        <v>C</v>
      </c>
      <c r="F90" s="29" t="str">
        <f>'[2]Sheet1'!F56</f>
        <v>S</v>
      </c>
      <c r="G90" s="34">
        <f>'[2]Sheet1'!G56</f>
        <v>0</v>
      </c>
      <c r="H90" s="34">
        <f>'[2]Sheet1'!H56</f>
        <v>0</v>
      </c>
      <c r="I90" s="34">
        <f>'[2]Sheet1'!I56</f>
        <v>0</v>
      </c>
      <c r="J90" s="35">
        <f>'[2]Sheet1'!J56</f>
        <v>0</v>
      </c>
      <c r="K90" s="35">
        <f>'[2]Sheet1'!K56</f>
        <v>0</v>
      </c>
      <c r="L90" s="40">
        <f>'[2]Sheet1'!L56</f>
        <v>2091</v>
      </c>
      <c r="M90" s="36">
        <f>'[2]Sheet1'!M56</f>
        <v>0</v>
      </c>
      <c r="N90" s="36">
        <f>'[2]Sheet1'!N56</f>
        <v>0</v>
      </c>
      <c r="O90" s="36">
        <f>'[2]Sheet1'!O56</f>
        <v>0</v>
      </c>
      <c r="P90" t="str">
        <f>IF(OR(G90&lt;&gt;0,K90&lt;&gt;0,O90&lt;&gt;0),"M",IF(OR(H90&lt;&gt;0,I90&lt;&gt;0,L90&lt;&gt;0),"H","L"))</f>
        <v>H</v>
      </c>
      <c r="Q90" s="1" t="str">
        <f>A$87</f>
        <v>ASD</v>
      </c>
      <c r="R90">
        <f t="shared" si="9"/>
        <v>1</v>
      </c>
    </row>
    <row r="91" spans="1:18" ht="15" customHeight="1">
      <c r="A91" s="1"/>
      <c r="B91" s="1"/>
      <c r="C91" s="1"/>
      <c r="D91" s="1"/>
      <c r="E91" s="1"/>
      <c r="F91" s="1"/>
      <c r="R91">
        <f t="shared" si="9"/>
        <v>3</v>
      </c>
    </row>
    <row r="92" spans="1:18" ht="15" customHeight="1">
      <c r="A92" s="33" t="str">
        <f>'[3]Sheet1'!A1</f>
        <v>PS</v>
      </c>
      <c r="B92" s="1"/>
      <c r="C92" s="1"/>
      <c r="D92" s="1"/>
      <c r="E92" s="1"/>
      <c r="F92" s="1"/>
      <c r="R92">
        <f t="shared" si="9"/>
        <v>3</v>
      </c>
    </row>
    <row r="93" spans="1:18" ht="15" customHeight="1">
      <c r="A93" s="15" t="str">
        <f>'[3]Sheet1'!A2</f>
        <v>small lease</v>
      </c>
      <c r="B93" s="21">
        <f>'[3]Sheet1'!B2</f>
        <v>380.281</v>
      </c>
      <c r="C93" s="30">
        <f>'[3]Sheet1'!C2</f>
        <v>1</v>
      </c>
      <c r="D93" s="27" t="str">
        <f>'[3]Sheet1'!D2</f>
        <v>V</v>
      </c>
      <c r="E93" s="27" t="str">
        <f>'[3]Sheet1'!E2</f>
        <v>M</v>
      </c>
      <c r="F93" s="27" t="str">
        <f>'[3]Sheet1'!F2</f>
        <v>M</v>
      </c>
      <c r="G93" s="34">
        <f>'[3]Sheet1'!G2</f>
        <v>380.281</v>
      </c>
      <c r="H93" s="34">
        <f>'[3]Sheet1'!H2</f>
        <v>0</v>
      </c>
      <c r="I93" s="34">
        <f>'[3]Sheet1'!I2</f>
        <v>0</v>
      </c>
      <c r="J93" s="35">
        <f>'[3]Sheet1'!J2</f>
        <v>0</v>
      </c>
      <c r="K93" s="35">
        <f>'[3]Sheet1'!K2</f>
        <v>0</v>
      </c>
      <c r="L93" s="40">
        <f>'[3]Sheet1'!L2</f>
        <v>0</v>
      </c>
      <c r="M93" s="36">
        <f>'[3]Sheet1'!M2</f>
        <v>0</v>
      </c>
      <c r="N93" s="36">
        <f>'[3]Sheet1'!N2</f>
        <v>0</v>
      </c>
      <c r="O93" s="36">
        <f>'[3]Sheet1'!O2</f>
        <v>0</v>
      </c>
      <c r="P93" t="str">
        <f aca="true" t="shared" si="12" ref="P93:P100">IF(OR(G93&lt;&gt;0,K93&lt;&gt;0,O93&lt;&gt;0),"M",IF(OR(H93&lt;&gt;0,I93&lt;&gt;0,L93&lt;&gt;0),"H","L"))</f>
        <v>M</v>
      </c>
      <c r="Q93" s="1" t="str">
        <f>A$92</f>
        <v>PS</v>
      </c>
      <c r="R93">
        <f t="shared" si="9"/>
        <v>2</v>
      </c>
    </row>
    <row r="94" spans="1:18" ht="15" customHeight="1">
      <c r="A94" s="16" t="str">
        <f>'[3]Sheet1'!A3</f>
        <v>furniture</v>
      </c>
      <c r="B94" s="22">
        <f>'[3]Sheet1'!B3</f>
        <v>1000</v>
      </c>
      <c r="C94" s="31">
        <f>'[3]Sheet1'!C3</f>
        <v>0.25</v>
      </c>
      <c r="D94" s="28" t="str">
        <f>'[3]Sheet1'!D3</f>
        <v>U</v>
      </c>
      <c r="E94" s="28" t="str">
        <f>'[3]Sheet1'!E3</f>
        <v>S</v>
      </c>
      <c r="F94" s="28" t="str">
        <f>'[3]Sheet1'!F3</f>
        <v>M</v>
      </c>
      <c r="G94" s="34">
        <f>'[3]Sheet1'!G3</f>
        <v>0</v>
      </c>
      <c r="H94" s="34">
        <f>'[3]Sheet1'!H3</f>
        <v>0</v>
      </c>
      <c r="I94" s="34">
        <f>'[3]Sheet1'!I3</f>
        <v>0</v>
      </c>
      <c r="J94" s="35">
        <f>'[3]Sheet1'!J3</f>
        <v>0</v>
      </c>
      <c r="K94" s="35">
        <f>'[3]Sheet1'!K3</f>
        <v>0</v>
      </c>
      <c r="L94" s="40">
        <f>'[3]Sheet1'!L3</f>
        <v>0</v>
      </c>
      <c r="M94" s="36">
        <f>'[3]Sheet1'!M3</f>
        <v>0</v>
      </c>
      <c r="N94" s="36">
        <f>'[3]Sheet1'!N3</f>
        <v>1000</v>
      </c>
      <c r="O94" s="36">
        <f>'[3]Sheet1'!O3</f>
        <v>0</v>
      </c>
      <c r="P94" t="str">
        <f t="shared" si="12"/>
        <v>L</v>
      </c>
      <c r="Q94" s="1" t="str">
        <f aca="true" t="shared" si="13" ref="Q94:Q100">A$92</f>
        <v>PS</v>
      </c>
      <c r="R94">
        <f t="shared" si="9"/>
        <v>3</v>
      </c>
    </row>
    <row r="95" spans="1:18" ht="15" customHeight="1">
      <c r="A95" s="16" t="str">
        <f>'[3]Sheet1'!A4</f>
        <v>Human Resources-Staff reductions postponed</v>
      </c>
      <c r="B95" s="22">
        <f>'[3]Sheet1'!B4</f>
        <v>260</v>
      </c>
      <c r="C95" s="31">
        <f>'[3]Sheet1'!C4</f>
        <v>0.75</v>
      </c>
      <c r="D95" s="28" t="str">
        <f>'[3]Sheet1'!D4</f>
        <v>L</v>
      </c>
      <c r="E95" s="28" t="str">
        <f>'[3]Sheet1'!E4</f>
        <v>M</v>
      </c>
      <c r="F95" s="28" t="str">
        <f>'[3]Sheet1'!F4</f>
        <v>M</v>
      </c>
      <c r="G95" s="34">
        <f>'[3]Sheet1'!G4</f>
        <v>0</v>
      </c>
      <c r="H95" s="34">
        <f>'[3]Sheet1'!H4</f>
        <v>0</v>
      </c>
      <c r="I95" s="34">
        <f>'[3]Sheet1'!I4</f>
        <v>0</v>
      </c>
      <c r="J95" s="35">
        <f>'[3]Sheet1'!J4</f>
        <v>260</v>
      </c>
      <c r="K95" s="35">
        <f>'[3]Sheet1'!K4</f>
        <v>0</v>
      </c>
      <c r="L95" s="40">
        <f>'[3]Sheet1'!L4</f>
        <v>0</v>
      </c>
      <c r="M95" s="36">
        <f>'[3]Sheet1'!M4</f>
        <v>0</v>
      </c>
      <c r="N95" s="36">
        <f>'[3]Sheet1'!N4</f>
        <v>0</v>
      </c>
      <c r="O95" s="36">
        <f>'[3]Sheet1'!O4</f>
        <v>0</v>
      </c>
      <c r="P95" t="str">
        <f t="shared" si="12"/>
        <v>L</v>
      </c>
      <c r="Q95" s="1" t="str">
        <f t="shared" si="13"/>
        <v>PS</v>
      </c>
      <c r="R95">
        <f t="shared" si="9"/>
        <v>3</v>
      </c>
    </row>
    <row r="96" spans="1:18" ht="15" customHeight="1">
      <c r="A96" s="16" t="str">
        <f>'[3]Sheet1'!A5</f>
        <v>Procurement-Staff reductions postponed</v>
      </c>
      <c r="B96" s="22">
        <f>'[3]Sheet1'!B5</f>
        <v>1310.811</v>
      </c>
      <c r="C96" s="31">
        <f>'[3]Sheet1'!C5</f>
        <v>0.75</v>
      </c>
      <c r="D96" s="28" t="str">
        <f>'[3]Sheet1'!D5</f>
        <v>L</v>
      </c>
      <c r="E96" s="28" t="str">
        <f>'[3]Sheet1'!E5</f>
        <v>S</v>
      </c>
      <c r="F96" s="28" t="str">
        <f>'[3]Sheet1'!F5</f>
        <v>M</v>
      </c>
      <c r="G96" s="34">
        <f>'[3]Sheet1'!G5</f>
        <v>0</v>
      </c>
      <c r="H96" s="34">
        <f>'[3]Sheet1'!H5</f>
        <v>0</v>
      </c>
      <c r="I96" s="34">
        <f>'[3]Sheet1'!I5</f>
        <v>0</v>
      </c>
      <c r="J96" s="35">
        <f>'[3]Sheet1'!J5</f>
        <v>0</v>
      </c>
      <c r="K96" s="35">
        <f>'[3]Sheet1'!K5</f>
        <v>1310.811</v>
      </c>
      <c r="L96" s="40">
        <f>'[3]Sheet1'!L5</f>
        <v>0</v>
      </c>
      <c r="M96" s="36">
        <f>'[3]Sheet1'!M5</f>
        <v>0</v>
      </c>
      <c r="N96" s="36">
        <f>'[3]Sheet1'!N5</f>
        <v>0</v>
      </c>
      <c r="O96" s="36">
        <f>'[3]Sheet1'!O5</f>
        <v>0</v>
      </c>
      <c r="P96" t="str">
        <f t="shared" si="12"/>
        <v>M</v>
      </c>
      <c r="Q96" s="1" t="str">
        <f t="shared" si="13"/>
        <v>PS</v>
      </c>
      <c r="R96">
        <f t="shared" si="9"/>
        <v>2</v>
      </c>
    </row>
    <row r="97" spans="1:18" ht="15" customHeight="1">
      <c r="A97" s="16" t="str">
        <f>'[3]Sheet1'!A6</f>
        <v>Project Controls / MIS- Staff reductions postponed / additional staff required</v>
      </c>
      <c r="B97" s="22">
        <f>'[3]Sheet1'!B6</f>
        <v>1372.728</v>
      </c>
      <c r="C97" s="31">
        <f>'[3]Sheet1'!C6</f>
        <v>0.75</v>
      </c>
      <c r="D97" s="28" t="str">
        <f>'[3]Sheet1'!D6</f>
        <v>L</v>
      </c>
      <c r="E97" s="28" t="str">
        <f>'[3]Sheet1'!E6</f>
        <v>S</v>
      </c>
      <c r="F97" s="28" t="str">
        <f>'[3]Sheet1'!F6</f>
        <v>M</v>
      </c>
      <c r="G97" s="34">
        <f>'[3]Sheet1'!G6</f>
        <v>0</v>
      </c>
      <c r="H97" s="34">
        <f>'[3]Sheet1'!H6</f>
        <v>0</v>
      </c>
      <c r="I97" s="34">
        <f>'[3]Sheet1'!I6</f>
        <v>0</v>
      </c>
      <c r="J97" s="35">
        <f>'[3]Sheet1'!J6</f>
        <v>0</v>
      </c>
      <c r="K97" s="35">
        <f>'[3]Sheet1'!K6</f>
        <v>1372.728</v>
      </c>
      <c r="L97" s="40">
        <f>'[3]Sheet1'!L6</f>
        <v>0</v>
      </c>
      <c r="M97" s="36">
        <f>'[3]Sheet1'!M6</f>
        <v>0</v>
      </c>
      <c r="N97" s="36">
        <f>'[3]Sheet1'!N6</f>
        <v>0</v>
      </c>
      <c r="O97" s="36">
        <f>'[3]Sheet1'!O6</f>
        <v>0</v>
      </c>
      <c r="P97" t="str">
        <f t="shared" si="12"/>
        <v>M</v>
      </c>
      <c r="Q97" s="1" t="str">
        <f t="shared" si="13"/>
        <v>PS</v>
      </c>
      <c r="R97">
        <f t="shared" si="9"/>
        <v>2</v>
      </c>
    </row>
    <row r="98" spans="1:18" ht="15" customHeight="1">
      <c r="A98" s="16" t="str">
        <f>'[3]Sheet1'!A7</f>
        <v>Information Technology- Potential to underrun $83,500 with CNMS charge out</v>
      </c>
      <c r="B98" s="22">
        <f>'[3]Sheet1'!B7</f>
        <v>-83.5</v>
      </c>
      <c r="C98" s="31">
        <f>'[3]Sheet1'!C7</f>
        <v>0.75</v>
      </c>
      <c r="D98" s="28" t="str">
        <f>'[3]Sheet1'!D7</f>
        <v>L</v>
      </c>
      <c r="E98" s="28" t="str">
        <f>'[3]Sheet1'!E7</f>
        <v>M</v>
      </c>
      <c r="F98" s="28" t="str">
        <f>'[3]Sheet1'!F7</f>
        <v>M</v>
      </c>
      <c r="G98" s="34">
        <f>'[3]Sheet1'!G7</f>
        <v>0</v>
      </c>
      <c r="H98" s="34">
        <f>'[3]Sheet1'!H7</f>
        <v>0</v>
      </c>
      <c r="I98" s="34">
        <f>'[3]Sheet1'!I7</f>
        <v>0</v>
      </c>
      <c r="J98" s="35">
        <f>'[3]Sheet1'!J7</f>
        <v>-83.5</v>
      </c>
      <c r="K98" s="35">
        <f>'[3]Sheet1'!K7</f>
        <v>0</v>
      </c>
      <c r="L98" s="40">
        <f>'[3]Sheet1'!L7</f>
        <v>0</v>
      </c>
      <c r="M98" s="36">
        <f>'[3]Sheet1'!M7</f>
        <v>0</v>
      </c>
      <c r="N98" s="36">
        <f>'[3]Sheet1'!N7</f>
        <v>0</v>
      </c>
      <c r="O98" s="36">
        <f>'[3]Sheet1'!O7</f>
        <v>0</v>
      </c>
      <c r="P98" t="str">
        <f t="shared" si="12"/>
        <v>L</v>
      </c>
      <c r="Q98" s="1" t="str">
        <f t="shared" si="13"/>
        <v>PS</v>
      </c>
      <c r="R98">
        <f t="shared" si="9"/>
        <v>3</v>
      </c>
    </row>
    <row r="99" spans="1:18" ht="15" customHeight="1">
      <c r="A99" s="16" t="str">
        <f>'[3]Sheet1'!A8</f>
        <v>Document Control System-Staff reductions postponed</v>
      </c>
      <c r="B99" s="22">
        <f>'[3]Sheet1'!B8</f>
        <v>407.03000000000003</v>
      </c>
      <c r="C99" s="31">
        <f>'[3]Sheet1'!C8</f>
        <v>0.75</v>
      </c>
      <c r="D99" s="28" t="str">
        <f>'[3]Sheet1'!D8</f>
        <v>L</v>
      </c>
      <c r="E99" s="28" t="str">
        <f>'[3]Sheet1'!E8</f>
        <v>M</v>
      </c>
      <c r="F99" s="28" t="str">
        <f>'[3]Sheet1'!F8</f>
        <v>M</v>
      </c>
      <c r="G99" s="34">
        <f>'[3]Sheet1'!G8</f>
        <v>0</v>
      </c>
      <c r="H99" s="34">
        <f>'[3]Sheet1'!H8</f>
        <v>0</v>
      </c>
      <c r="I99" s="34">
        <f>'[3]Sheet1'!I8</f>
        <v>0</v>
      </c>
      <c r="J99" s="35">
        <f>'[3]Sheet1'!J8</f>
        <v>407.03000000000003</v>
      </c>
      <c r="K99" s="35">
        <f>'[3]Sheet1'!K8</f>
        <v>0</v>
      </c>
      <c r="L99" s="40">
        <f>'[3]Sheet1'!L8</f>
        <v>0</v>
      </c>
      <c r="M99" s="36">
        <f>'[3]Sheet1'!M8</f>
        <v>0</v>
      </c>
      <c r="N99" s="36">
        <f>'[3]Sheet1'!N8</f>
        <v>0</v>
      </c>
      <c r="O99" s="36">
        <f>'[3]Sheet1'!O8</f>
        <v>0</v>
      </c>
      <c r="P99" t="str">
        <f t="shared" si="12"/>
        <v>L</v>
      </c>
      <c r="Q99" s="1" t="str">
        <f t="shared" si="13"/>
        <v>PS</v>
      </c>
      <c r="R99">
        <f t="shared" si="9"/>
        <v>3</v>
      </c>
    </row>
    <row r="100" spans="1:18" ht="15" customHeight="1">
      <c r="A100" s="17" t="str">
        <f>'[3]Sheet1'!A9</f>
        <v>ES&amp;H- Revised Estimate/Potential reduction of 102,185 for CNMS chargeout</v>
      </c>
      <c r="B100" s="23">
        <f>'[3]Sheet1'!B9</f>
        <v>1458.529</v>
      </c>
      <c r="C100" s="32">
        <f>'[3]Sheet1'!C9</f>
        <v>1</v>
      </c>
      <c r="D100" s="29" t="str">
        <f>'[3]Sheet1'!D9</f>
        <v>V</v>
      </c>
      <c r="E100" s="29" t="str">
        <f>'[3]Sheet1'!E9</f>
        <v>S</v>
      </c>
      <c r="F100" s="29" t="str">
        <f>'[3]Sheet1'!F9</f>
        <v>S</v>
      </c>
      <c r="G100" s="34">
        <f>'[3]Sheet1'!G9</f>
        <v>0</v>
      </c>
      <c r="H100" s="34">
        <f>'[3]Sheet1'!H9</f>
        <v>1458.529</v>
      </c>
      <c r="I100" s="34">
        <f>'[3]Sheet1'!I9</f>
        <v>0</v>
      </c>
      <c r="J100" s="35">
        <f>'[3]Sheet1'!J9</f>
        <v>0</v>
      </c>
      <c r="K100" s="35">
        <f>'[3]Sheet1'!K9</f>
        <v>0</v>
      </c>
      <c r="L100" s="40">
        <f>'[3]Sheet1'!L9</f>
        <v>0</v>
      </c>
      <c r="M100" s="36">
        <f>'[3]Sheet1'!M9</f>
        <v>0</v>
      </c>
      <c r="N100" s="36">
        <f>'[3]Sheet1'!N9</f>
        <v>0</v>
      </c>
      <c r="O100" s="36">
        <f>'[3]Sheet1'!O9</f>
        <v>0</v>
      </c>
      <c r="P100" t="str">
        <f t="shared" si="12"/>
        <v>H</v>
      </c>
      <c r="Q100" s="1" t="str">
        <f t="shared" si="13"/>
        <v>PS</v>
      </c>
      <c r="R100">
        <f t="shared" si="9"/>
        <v>1</v>
      </c>
    </row>
    <row r="101" spans="1:18" ht="15" customHeight="1">
      <c r="A101" s="1"/>
      <c r="B101" s="1"/>
      <c r="C101" s="1"/>
      <c r="D101" s="1"/>
      <c r="E101" s="1"/>
      <c r="F101" s="1"/>
      <c r="R101">
        <f t="shared" si="9"/>
        <v>3</v>
      </c>
    </row>
    <row r="102" spans="1:18" ht="15" customHeight="1">
      <c r="A102" s="33" t="s">
        <v>23</v>
      </c>
      <c r="B102" s="1"/>
      <c r="C102" s="1"/>
      <c r="D102" s="1"/>
      <c r="E102" s="1"/>
      <c r="F102" s="1"/>
      <c r="R102">
        <f t="shared" si="9"/>
        <v>3</v>
      </c>
    </row>
    <row r="103" spans="1:18" ht="15" customHeight="1">
      <c r="A103" s="38" t="str">
        <f>'[4]Sheet1'!A2</f>
        <v>Un-awarded contracts are awarded higher than budget</v>
      </c>
      <c r="B103" s="22">
        <f>'[4]Sheet1'!B2</f>
        <v>3400</v>
      </c>
      <c r="C103" s="31">
        <f>'[4]Sheet1'!C2</f>
        <v>0</v>
      </c>
      <c r="D103" s="37" t="str">
        <f>'[4]Sheet1'!D2</f>
        <v>L</v>
      </c>
      <c r="E103" s="37" t="str">
        <f>'[4]Sheet1'!E2</f>
        <v>C</v>
      </c>
      <c r="F103" s="37" t="str">
        <f>'[4]Sheet1'!F2</f>
        <v>M</v>
      </c>
      <c r="G103" s="34">
        <f>'[4]Sheet1'!G2</f>
        <v>0</v>
      </c>
      <c r="H103" s="34">
        <f>'[4]Sheet1'!H2</f>
        <v>0</v>
      </c>
      <c r="I103" s="34">
        <f>'[4]Sheet1'!I2</f>
        <v>0</v>
      </c>
      <c r="J103" s="35">
        <f>'[4]Sheet1'!J2</f>
        <v>0</v>
      </c>
      <c r="K103" s="35">
        <f>'[4]Sheet1'!K2</f>
        <v>0</v>
      </c>
      <c r="L103" s="40">
        <f>'[4]Sheet1'!L2</f>
        <v>3400</v>
      </c>
      <c r="M103" s="36">
        <f>'[4]Sheet1'!M2</f>
        <v>0</v>
      </c>
      <c r="N103" s="36">
        <f>'[4]Sheet1'!N2</f>
        <v>0</v>
      </c>
      <c r="O103" s="36">
        <f>'[4]Sheet1'!O2</f>
        <v>0</v>
      </c>
      <c r="P103" t="str">
        <f>IF(OR(G103&lt;&gt;0,K103&lt;&gt;0,O103&lt;&gt;0),"M",IF(OR(H103&lt;&gt;0,I103&lt;&gt;0,L103&lt;&gt;0),"H","L"))</f>
        <v>H</v>
      </c>
      <c r="Q103" s="1" t="str">
        <f>A$102</f>
        <v>Conventional Facilities</v>
      </c>
      <c r="R103">
        <f t="shared" si="9"/>
        <v>1</v>
      </c>
    </row>
    <row r="104" spans="1:18" ht="15" customHeight="1">
      <c r="A104" s="38" t="str">
        <f>'[4]Sheet1'!A3</f>
        <v>5% change orders on un-awarded procurements</v>
      </c>
      <c r="B104" s="22">
        <f>'[4]Sheet1'!B3</f>
        <v>170</v>
      </c>
      <c r="C104" s="31">
        <f>'[4]Sheet1'!C3</f>
        <v>0</v>
      </c>
      <c r="D104" s="37" t="str">
        <f>'[4]Sheet1'!D3</f>
        <v>V</v>
      </c>
      <c r="E104" s="37" t="str">
        <f>'[4]Sheet1'!E3</f>
        <v>M</v>
      </c>
      <c r="F104" s="37" t="str">
        <f>'[4]Sheet1'!F3</f>
        <v>M</v>
      </c>
      <c r="G104" s="34">
        <f>'[4]Sheet1'!G3</f>
        <v>170</v>
      </c>
      <c r="H104" s="34">
        <f>'[4]Sheet1'!H3</f>
        <v>0</v>
      </c>
      <c r="I104" s="34">
        <f>'[4]Sheet1'!I3</f>
        <v>0</v>
      </c>
      <c r="J104" s="35">
        <f>'[4]Sheet1'!J3</f>
        <v>0</v>
      </c>
      <c r="K104" s="35">
        <f>'[4]Sheet1'!K3</f>
        <v>0</v>
      </c>
      <c r="L104" s="40">
        <f>'[4]Sheet1'!L3</f>
        <v>0</v>
      </c>
      <c r="M104" s="36">
        <f>'[4]Sheet1'!M3</f>
        <v>0</v>
      </c>
      <c r="N104" s="36">
        <f>'[4]Sheet1'!N3</f>
        <v>0</v>
      </c>
      <c r="O104" s="36">
        <f>'[4]Sheet1'!O3</f>
        <v>0</v>
      </c>
      <c r="P104" t="str">
        <f>IF(OR(G104&lt;&gt;0,K104&lt;&gt;0,O104&lt;&gt;0),"M",IF(OR(H104&lt;&gt;0,I104&lt;&gt;0,L104&lt;&gt;0),"H","L"))</f>
        <v>M</v>
      </c>
      <c r="Q104" s="1" t="str">
        <f>A$102</f>
        <v>Conventional Facilities</v>
      </c>
      <c r="R104">
        <f t="shared" si="9"/>
        <v>2</v>
      </c>
    </row>
    <row r="105" spans="1:16" ht="15" customHeight="1">
      <c r="A105" s="1"/>
      <c r="B105" s="1"/>
      <c r="C105" s="1"/>
      <c r="D105" s="1"/>
      <c r="E105" s="1"/>
      <c r="F105" s="1"/>
      <c r="G105" s="34">
        <f aca="true" t="shared" si="14" ref="G105:O105">SUM(G3:G104)</f>
        <v>1945.281</v>
      </c>
      <c r="H105" s="34">
        <f t="shared" si="14"/>
        <v>4848.529</v>
      </c>
      <c r="I105" s="34">
        <f t="shared" si="14"/>
        <v>0</v>
      </c>
      <c r="J105" s="34">
        <f t="shared" si="14"/>
        <v>728.3400249999997</v>
      </c>
      <c r="K105" s="34">
        <f t="shared" si="14"/>
        <v>2683.5389999999998</v>
      </c>
      <c r="L105" s="41">
        <f t="shared" si="14"/>
        <v>11676</v>
      </c>
      <c r="M105" s="34">
        <f t="shared" si="14"/>
        <v>2561.7253124999997</v>
      </c>
      <c r="N105" s="34">
        <f t="shared" si="14"/>
        <v>1850</v>
      </c>
      <c r="O105" s="34">
        <f t="shared" si="14"/>
        <v>3000</v>
      </c>
      <c r="P105" s="34">
        <f>SUM(G105:O105)</f>
        <v>29293.4143375</v>
      </c>
    </row>
    <row r="106" spans="2:16" ht="12.75">
      <c r="B106" s="24" t="s">
        <v>8</v>
      </c>
      <c r="C106" s="25"/>
      <c r="D106" s="25"/>
      <c r="P106">
        <f>P105</f>
        <v>29293.4143375</v>
      </c>
    </row>
    <row r="107" spans="2:4" ht="12.75">
      <c r="B107" s="10" t="s">
        <v>5</v>
      </c>
      <c r="C107" s="10" t="s">
        <v>6</v>
      </c>
      <c r="D107" s="10" t="s">
        <v>7</v>
      </c>
    </row>
    <row r="108" spans="1:4" ht="12.75">
      <c r="A108" s="2" t="s">
        <v>2</v>
      </c>
      <c r="B108" s="12">
        <f>G105</f>
        <v>1945.281</v>
      </c>
      <c r="C108" s="13">
        <f>H105</f>
        <v>4848.529</v>
      </c>
      <c r="D108" s="13">
        <f>I105</f>
        <v>0</v>
      </c>
    </row>
    <row r="109" spans="1:4" ht="12.75">
      <c r="A109" s="2" t="s">
        <v>4</v>
      </c>
      <c r="B109" s="12">
        <f>J105</f>
        <v>728.3400249999997</v>
      </c>
      <c r="C109" s="13">
        <f>K105</f>
        <v>2683.5389999999998</v>
      </c>
      <c r="D109" s="13">
        <f>L105</f>
        <v>11676</v>
      </c>
    </row>
    <row r="110" spans="1:4" ht="12.75">
      <c r="A110" s="2" t="s">
        <v>3</v>
      </c>
      <c r="B110" s="12">
        <f>M105</f>
        <v>2561.7253124999997</v>
      </c>
      <c r="C110" s="13">
        <f>N105</f>
        <v>1850</v>
      </c>
      <c r="D110" s="13">
        <f>O105</f>
        <v>3000</v>
      </c>
    </row>
    <row r="111" spans="1:4" ht="12.75">
      <c r="A111" s="2"/>
      <c r="B111" s="3"/>
      <c r="C111" s="4"/>
      <c r="D111" s="4"/>
    </row>
    <row r="112" spans="1:4" ht="12.75">
      <c r="A112" s="2"/>
      <c r="B112" s="24" t="s">
        <v>9</v>
      </c>
      <c r="C112" s="25"/>
      <c r="D112" s="25"/>
    </row>
    <row r="113" spans="2:4" ht="12.75">
      <c r="B113" s="10" t="s">
        <v>5</v>
      </c>
      <c r="C113" s="10" t="s">
        <v>6</v>
      </c>
      <c r="D113" s="10" t="s">
        <v>7</v>
      </c>
    </row>
    <row r="114" spans="1:4" ht="12.75">
      <c r="A114" s="2" t="s">
        <v>2</v>
      </c>
      <c r="B114" s="11">
        <f>B108/$P$106</f>
        <v>0.06640676902964317</v>
      </c>
      <c r="C114" s="11">
        <f aca="true" t="shared" si="15" ref="B114:D116">C108/$P$106</f>
        <v>0.16551600793742743</v>
      </c>
      <c r="D114" s="11">
        <f t="shared" si="15"/>
        <v>0</v>
      </c>
    </row>
    <row r="115" spans="1:4" ht="12.75">
      <c r="A115" s="2" t="s">
        <v>4</v>
      </c>
      <c r="B115" s="11">
        <f t="shared" si="15"/>
        <v>0.024863609841056133</v>
      </c>
      <c r="C115" s="11">
        <f t="shared" si="15"/>
        <v>0.09160895241100879</v>
      </c>
      <c r="D115" s="11">
        <f t="shared" si="15"/>
        <v>0.39858788277380675</v>
      </c>
    </row>
    <row r="116" spans="1:4" ht="12.75">
      <c r="A116" s="2" t="s">
        <v>3</v>
      </c>
      <c r="B116" s="11">
        <f t="shared" si="15"/>
        <v>0.0874505540045772</v>
      </c>
      <c r="C116" s="11">
        <f t="shared" si="15"/>
        <v>0.06315412668135856</v>
      </c>
      <c r="D116" s="11">
        <f t="shared" si="15"/>
        <v>0.10241209732112198</v>
      </c>
    </row>
    <row r="118" spans="1:4" ht="12.75">
      <c r="A118" s="6"/>
      <c r="B118" s="8" t="s">
        <v>10</v>
      </c>
      <c r="C118" s="8" t="s">
        <v>11</v>
      </c>
      <c r="D118" s="8" t="s">
        <v>12</v>
      </c>
    </row>
    <row r="119" spans="1:5" ht="12.75">
      <c r="A119" s="7" t="s">
        <v>13</v>
      </c>
      <c r="B119" s="9">
        <f>C108+D108+D109</f>
        <v>16524.529000000002</v>
      </c>
      <c r="C119" s="9">
        <f>B108+C109+D110</f>
        <v>7628.82</v>
      </c>
      <c r="D119" s="9">
        <f>B109+B110+C110</f>
        <v>5140.065337499999</v>
      </c>
      <c r="E119" s="39"/>
    </row>
    <row r="121" spans="1:2" ht="12.75">
      <c r="A121" s="15" t="s">
        <v>14</v>
      </c>
      <c r="B121" s="21">
        <v>75511</v>
      </c>
    </row>
    <row r="122" spans="1:3" ht="12.75">
      <c r="A122" s="16" t="s">
        <v>24</v>
      </c>
      <c r="B122" s="22">
        <f>0.05*(247067)</f>
        <v>12353.35</v>
      </c>
      <c r="C122" s="22"/>
    </row>
    <row r="123" spans="1:3" ht="12.75">
      <c r="A123" s="16" t="s">
        <v>21</v>
      </c>
      <c r="B123" s="22">
        <f>1117187-565760-(257067-B122)</f>
        <v>306713.35</v>
      </c>
      <c r="C123" s="22"/>
    </row>
    <row r="124" spans="1:2" ht="12.75">
      <c r="A124" s="17" t="s">
        <v>15</v>
      </c>
      <c r="B124" s="23">
        <v>29310</v>
      </c>
    </row>
    <row r="126" spans="1:2" ht="12.75">
      <c r="A126" s="18" t="s">
        <v>16</v>
      </c>
      <c r="B126" s="20">
        <f>B121-B122-B124</f>
        <v>33847.65</v>
      </c>
    </row>
    <row r="127" ht="12.75">
      <c r="B127" s="14"/>
    </row>
    <row r="128" spans="1:2" ht="12.75">
      <c r="A128" s="15" t="s">
        <v>17</v>
      </c>
      <c r="B128" s="21">
        <v>7135</v>
      </c>
    </row>
    <row r="129" spans="1:2" ht="12.75">
      <c r="A129" s="16" t="s">
        <v>18</v>
      </c>
      <c r="B129" s="19">
        <f>B119</f>
        <v>16524.529000000002</v>
      </c>
    </row>
    <row r="130" spans="1:2" ht="12.75">
      <c r="A130" s="16" t="s">
        <v>19</v>
      </c>
      <c r="B130" s="19">
        <f>C119</f>
        <v>7628.82</v>
      </c>
    </row>
    <row r="131" spans="1:2" ht="12.75">
      <c r="A131" s="17" t="s">
        <v>20</v>
      </c>
      <c r="B131" s="9">
        <f>D119</f>
        <v>5140.065337499999</v>
      </c>
    </row>
    <row r="133" spans="1:2" ht="12.75">
      <c r="A133" s="18" t="s">
        <v>22</v>
      </c>
      <c r="B133" s="20">
        <f>B126-B128-B129-B130-B131</f>
        <v>-2580.7643375</v>
      </c>
    </row>
  </sheetData>
  <printOptions horizontalCentered="1"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workbookViewId="0" topLeftCell="A43">
      <selection activeCell="A6" sqref="A6"/>
    </sheetView>
  </sheetViews>
  <sheetFormatPr defaultColWidth="9.140625" defaultRowHeight="12.75" outlineLevelCol="1"/>
  <cols>
    <col min="1" max="1" width="66.421875" style="0" bestFit="1" customWidth="1"/>
    <col min="2" max="2" width="8.28125" style="42" customWidth="1" outlineLevel="1"/>
    <col min="3" max="3" width="10.8515625" style="43" bestFit="1" customWidth="1"/>
    <col min="4" max="4" width="13.57421875" style="44" customWidth="1"/>
    <col min="5" max="5" width="10.8515625" style="43" customWidth="1"/>
    <col min="6" max="6" width="13.00390625" style="44" customWidth="1"/>
    <col min="7" max="7" width="13.140625" style="44" customWidth="1"/>
    <col min="8" max="8" width="13.8515625" style="44" bestFit="1" customWidth="1"/>
    <col min="9" max="10" width="19.7109375" style="0" bestFit="1" customWidth="1"/>
  </cols>
  <sheetData>
    <row r="1" spans="1:10" ht="38.25">
      <c r="A1" s="45" t="s">
        <v>26</v>
      </c>
      <c r="B1" s="46" t="s">
        <v>29</v>
      </c>
      <c r="C1" s="49" t="s">
        <v>30</v>
      </c>
      <c r="D1" s="50" t="s">
        <v>34</v>
      </c>
      <c r="E1" s="49" t="s">
        <v>29</v>
      </c>
      <c r="F1" s="50" t="s">
        <v>31</v>
      </c>
      <c r="G1" s="50" t="s">
        <v>32</v>
      </c>
      <c r="H1" s="47" t="s">
        <v>33</v>
      </c>
      <c r="I1" s="45" t="s">
        <v>27</v>
      </c>
      <c r="J1" s="45" t="s">
        <v>35</v>
      </c>
    </row>
    <row r="2" spans="1:10" ht="12.75">
      <c r="A2" s="16" t="str">
        <f>'Ordered by Divi'!A103</f>
        <v>Un-awarded contracts are awarded higher than budget</v>
      </c>
      <c r="B2" s="22">
        <f>'Ordered by Divi'!B103</f>
        <v>3400</v>
      </c>
      <c r="C2" s="31">
        <f>'Ordered by Divi'!C103</f>
        <v>0</v>
      </c>
      <c r="D2" s="28" t="str">
        <f>'Ordered by Divi'!D103</f>
        <v>L</v>
      </c>
      <c r="E2" s="48">
        <f aca="true" t="shared" si="0" ref="E2:E66">B2</f>
        <v>3400</v>
      </c>
      <c r="F2" s="28" t="str">
        <f>'Ordered by Divi'!E103</f>
        <v>C</v>
      </c>
      <c r="G2" s="28" t="str">
        <f>'Ordered by Divi'!F103</f>
        <v>M</v>
      </c>
      <c r="H2" s="28" t="str">
        <f>'Ordered by Divi'!P103</f>
        <v>H</v>
      </c>
      <c r="I2" s="16" t="str">
        <f>'Ordered by Divi'!Q103</f>
        <v>Conventional Facilities</v>
      </c>
      <c r="J2" s="16">
        <f>'Ordered by Divi'!R103</f>
        <v>1</v>
      </c>
    </row>
    <row r="3" spans="1:10" ht="12.75">
      <c r="A3" s="16" t="str">
        <f>'Ordered by Divi'!A29</f>
        <v>Instrument design</v>
      </c>
      <c r="B3" s="22">
        <f>'Ordered by Divi'!B29</f>
        <v>57.5</v>
      </c>
      <c r="C3" s="31">
        <f>'Ordered by Divi'!C29</f>
        <v>0</v>
      </c>
      <c r="D3" s="28" t="str">
        <f>'Ordered by Divi'!D29</f>
        <v>U</v>
      </c>
      <c r="E3" s="48">
        <f t="shared" si="0"/>
        <v>57.5</v>
      </c>
      <c r="F3" s="28" t="str">
        <f>'Ordered by Divi'!E29</f>
        <v>M</v>
      </c>
      <c r="G3" s="28" t="str">
        <f>'Ordered by Divi'!F29</f>
        <v>M</v>
      </c>
      <c r="H3" s="28" t="str">
        <f>'Ordered by Divi'!P29</f>
        <v>L</v>
      </c>
      <c r="I3" s="16" t="str">
        <f>'Ordered by Divi'!Q29</f>
        <v>Instruments</v>
      </c>
      <c r="J3" s="16">
        <f>'Ordered by Divi'!R29</f>
        <v>3</v>
      </c>
    </row>
    <row r="4" spans="1:10" ht="12.75">
      <c r="A4" s="16" t="str">
        <f>'Ordered by Divi'!A104</f>
        <v>5% change orders on un-awarded procurements</v>
      </c>
      <c r="B4" s="22">
        <f>'Ordered by Divi'!B104</f>
        <v>170</v>
      </c>
      <c r="C4" s="31">
        <f>'Ordered by Divi'!C104</f>
        <v>0</v>
      </c>
      <c r="D4" s="28" t="str">
        <f>'Ordered by Divi'!D104</f>
        <v>V</v>
      </c>
      <c r="E4" s="48">
        <f t="shared" si="0"/>
        <v>170</v>
      </c>
      <c r="F4" s="28" t="str">
        <f>'Ordered by Divi'!E104</f>
        <v>M</v>
      </c>
      <c r="G4" s="28" t="str">
        <f>'Ordered by Divi'!F104</f>
        <v>M</v>
      </c>
      <c r="H4" s="28" t="str">
        <f>'Ordered by Divi'!P104</f>
        <v>M</v>
      </c>
      <c r="I4" s="16" t="str">
        <f>'Ordered by Divi'!Q104</f>
        <v>Conventional Facilities</v>
      </c>
      <c r="J4" s="16">
        <f>'Ordered by Divi'!R104</f>
        <v>2</v>
      </c>
    </row>
    <row r="5" spans="1:10" ht="12.75">
      <c r="A5" s="16" t="str">
        <f>'Ordered by Divi'!A26</f>
        <v>Instrument design</v>
      </c>
      <c r="B5" s="22">
        <f>'Ordered by Divi'!B26</f>
        <v>70.164</v>
      </c>
      <c r="C5" s="31">
        <f>'Ordered by Divi'!C26</f>
        <v>0.1</v>
      </c>
      <c r="D5" s="28" t="str">
        <f>'Ordered by Divi'!D26</f>
        <v>U</v>
      </c>
      <c r="E5" s="48">
        <f t="shared" si="0"/>
        <v>70.164</v>
      </c>
      <c r="F5" s="28" t="str">
        <f>'Ordered by Divi'!E26</f>
        <v>M</v>
      </c>
      <c r="G5" s="28" t="str">
        <f>'Ordered by Divi'!F26</f>
        <v>M</v>
      </c>
      <c r="H5" s="28" t="str">
        <f>'Ordered by Divi'!P26</f>
        <v>L</v>
      </c>
      <c r="I5" s="16" t="str">
        <f>'Ordered by Divi'!Q26</f>
        <v>Instruments</v>
      </c>
      <c r="J5" s="16">
        <f>'Ordered by Divi'!R26</f>
        <v>3</v>
      </c>
    </row>
    <row r="6" spans="1:10" ht="12.75">
      <c r="A6" s="16" t="str">
        <f>'Ordered by Divi'!A27</f>
        <v>Instrument design</v>
      </c>
      <c r="B6" s="22">
        <f>'Ordered by Divi'!B27</f>
        <v>22.517</v>
      </c>
      <c r="C6" s="31">
        <f>'Ordered by Divi'!C27</f>
        <v>0.1</v>
      </c>
      <c r="D6" s="28" t="str">
        <f>'Ordered by Divi'!D27</f>
        <v>U</v>
      </c>
      <c r="E6" s="48">
        <f t="shared" si="0"/>
        <v>22.517</v>
      </c>
      <c r="F6" s="28" t="str">
        <f>'Ordered by Divi'!E27</f>
        <v>M</v>
      </c>
      <c r="G6" s="28" t="str">
        <f>'Ordered by Divi'!F27</f>
        <v>M</v>
      </c>
      <c r="H6" s="28" t="str">
        <f>'Ordered by Divi'!P27</f>
        <v>L</v>
      </c>
      <c r="I6" s="16" t="str">
        <f>'Ordered by Divi'!Q27</f>
        <v>Instruments</v>
      </c>
      <c r="J6" s="16">
        <f>'Ordered by Divi'!R27</f>
        <v>3</v>
      </c>
    </row>
    <row r="7" spans="1:10" ht="12.75">
      <c r="A7" s="16" t="str">
        <f>'Ordered by Divi'!A28</f>
        <v>Instrument design</v>
      </c>
      <c r="B7" s="22">
        <f>'Ordered by Divi'!B28</f>
        <v>15.218</v>
      </c>
      <c r="C7" s="31">
        <f>'Ordered by Divi'!C28</f>
        <v>0.1</v>
      </c>
      <c r="D7" s="28" t="str">
        <f>'Ordered by Divi'!D28</f>
        <v>U</v>
      </c>
      <c r="E7" s="48">
        <f t="shared" si="0"/>
        <v>15.218</v>
      </c>
      <c r="F7" s="28" t="str">
        <f>'Ordered by Divi'!E28</f>
        <v>M</v>
      </c>
      <c r="G7" s="28" t="str">
        <f>'Ordered by Divi'!F28</f>
        <v>M</v>
      </c>
      <c r="H7" s="28" t="str">
        <f>'Ordered by Divi'!P28</f>
        <v>L</v>
      </c>
      <c r="I7" s="16" t="str">
        <f>'Ordered by Divi'!Q28</f>
        <v>Instruments</v>
      </c>
      <c r="J7" s="16">
        <f>'Ordered by Divi'!R28</f>
        <v>3</v>
      </c>
    </row>
    <row r="8" spans="1:10" ht="12.75">
      <c r="A8" s="16" t="str">
        <f>'Ordered by Divi'!A30</f>
        <v>Instrument design</v>
      </c>
      <c r="B8" s="22">
        <f>'Ordered by Divi'!B30</f>
        <v>59.74</v>
      </c>
      <c r="C8" s="31">
        <f>'Ordered by Divi'!C30</f>
        <v>0.1</v>
      </c>
      <c r="D8" s="28" t="str">
        <f>'Ordered by Divi'!D30</f>
        <v>U</v>
      </c>
      <c r="E8" s="48">
        <f t="shared" si="0"/>
        <v>59.74</v>
      </c>
      <c r="F8" s="28" t="str">
        <f>'Ordered by Divi'!E30</f>
        <v>M</v>
      </c>
      <c r="G8" s="28" t="str">
        <f>'Ordered by Divi'!F30</f>
        <v>M</v>
      </c>
      <c r="H8" s="28" t="str">
        <f>'Ordered by Divi'!P30</f>
        <v>L</v>
      </c>
      <c r="I8" s="16" t="str">
        <f>'Ordered by Divi'!Q30</f>
        <v>Instruments</v>
      </c>
      <c r="J8" s="16">
        <f>'Ordered by Divi'!R30</f>
        <v>3</v>
      </c>
    </row>
    <row r="9" spans="1:10" ht="12.75">
      <c r="A9" s="16" t="str">
        <f>'Ordered by Divi'!A35</f>
        <v>Shared component design</v>
      </c>
      <c r="B9" s="22">
        <f>'Ordered by Divi'!B35</f>
        <v>252.996</v>
      </c>
      <c r="C9" s="31">
        <f>'Ordered by Divi'!C35</f>
        <v>0.1</v>
      </c>
      <c r="D9" s="28" t="str">
        <f>'Ordered by Divi'!D35</f>
        <v>U</v>
      </c>
      <c r="E9" s="48">
        <f t="shared" si="0"/>
        <v>252.996</v>
      </c>
      <c r="F9" s="28" t="str">
        <f>'Ordered by Divi'!E35</f>
        <v>M</v>
      </c>
      <c r="G9" s="28" t="str">
        <f>'Ordered by Divi'!F35</f>
        <v>M</v>
      </c>
      <c r="H9" s="28" t="str">
        <f>'Ordered by Divi'!P35</f>
        <v>L</v>
      </c>
      <c r="I9" s="16" t="str">
        <f>'Ordered by Divi'!Q35</f>
        <v>Instruments</v>
      </c>
      <c r="J9" s="16">
        <f>'Ordered by Divi'!R35</f>
        <v>3</v>
      </c>
    </row>
    <row r="10" spans="1:10" ht="12.75">
      <c r="A10" s="16" t="str">
        <f>'Ordered by Divi'!A21</f>
        <v> Installation cost</v>
      </c>
      <c r="B10" s="22">
        <f>'Ordered by Divi'!B21</f>
        <v>219.857</v>
      </c>
      <c r="C10" s="31">
        <f>'Ordered by Divi'!C21</f>
        <v>0.2</v>
      </c>
      <c r="D10" s="28" t="str">
        <f>'Ordered by Divi'!D21</f>
        <v>U</v>
      </c>
      <c r="E10" s="48">
        <f t="shared" si="0"/>
        <v>219.857</v>
      </c>
      <c r="F10" s="28" t="str">
        <f>'Ordered by Divi'!E21</f>
        <v>M</v>
      </c>
      <c r="G10" s="28" t="str">
        <f>'Ordered by Divi'!F21</f>
        <v>M</v>
      </c>
      <c r="H10" s="28" t="str">
        <f>'Ordered by Divi'!P21</f>
        <v>L</v>
      </c>
      <c r="I10" s="16" t="str">
        <f>'Ordered by Divi'!Q21</f>
        <v>Instruments</v>
      </c>
      <c r="J10" s="16">
        <f>'Ordered by Divi'!R21</f>
        <v>3</v>
      </c>
    </row>
    <row r="11" spans="1:10" ht="12.75">
      <c r="A11" s="16" t="str">
        <f>'Ordered by Divi'!A24</f>
        <v>Installation cost</v>
      </c>
      <c r="B11" s="22">
        <f>'Ordered by Divi'!B24</f>
        <v>182.485</v>
      </c>
      <c r="C11" s="31">
        <f>'Ordered by Divi'!C24</f>
        <v>0.2</v>
      </c>
      <c r="D11" s="28" t="str">
        <f>'Ordered by Divi'!D24</f>
        <v>U</v>
      </c>
      <c r="E11" s="48">
        <f t="shared" si="0"/>
        <v>182.485</v>
      </c>
      <c r="F11" s="28" t="str">
        <f>'Ordered by Divi'!E24</f>
        <v>M</v>
      </c>
      <c r="G11" s="28" t="str">
        <f>'Ordered by Divi'!F24</f>
        <v>M</v>
      </c>
      <c r="H11" s="28" t="str">
        <f>'Ordered by Divi'!P24</f>
        <v>L</v>
      </c>
      <c r="I11" s="16" t="str">
        <f>'Ordered by Divi'!Q24</f>
        <v>Instruments</v>
      </c>
      <c r="J11" s="16">
        <f>'Ordered by Divi'!R24</f>
        <v>3</v>
      </c>
    </row>
    <row r="12" spans="1:10" ht="12.75">
      <c r="A12" s="16" t="str">
        <f>'Ordered by Divi'!A25</f>
        <v>Installation cost</v>
      </c>
      <c r="B12" s="22">
        <f>'Ordered by Divi'!B25</f>
        <v>209.205</v>
      </c>
      <c r="C12" s="31">
        <f>'Ordered by Divi'!C25</f>
        <v>0.2</v>
      </c>
      <c r="D12" s="28" t="str">
        <f>'Ordered by Divi'!D25</f>
        <v>U</v>
      </c>
      <c r="E12" s="48">
        <f t="shared" si="0"/>
        <v>209.205</v>
      </c>
      <c r="F12" s="28" t="str">
        <f>'Ordered by Divi'!E25</f>
        <v>M</v>
      </c>
      <c r="G12" s="28" t="str">
        <f>'Ordered by Divi'!F25</f>
        <v>M</v>
      </c>
      <c r="H12" s="28" t="str">
        <f>'Ordered by Divi'!P25</f>
        <v>L</v>
      </c>
      <c r="I12" s="16" t="str">
        <f>'Ordered by Divi'!Q25</f>
        <v>Instruments</v>
      </c>
      <c r="J12" s="16">
        <f>'Ordered by Divi'!R25</f>
        <v>3</v>
      </c>
    </row>
    <row r="13" spans="1:10" ht="12.75">
      <c r="A13" s="16" t="str">
        <f>'Ordered by Divi'!A88</f>
        <v>HVCM technical issues</v>
      </c>
      <c r="B13" s="22">
        <f>'Ordered by Divi'!B88</f>
        <v>200</v>
      </c>
      <c r="C13" s="31">
        <f>'Ordered by Divi'!C88</f>
        <v>0.25</v>
      </c>
      <c r="D13" s="28" t="str">
        <f>'Ordered by Divi'!D88</f>
        <v>U</v>
      </c>
      <c r="E13" s="48">
        <f t="shared" si="0"/>
        <v>200</v>
      </c>
      <c r="F13" s="28" t="str">
        <f>'Ordered by Divi'!E88</f>
        <v>M</v>
      </c>
      <c r="G13" s="28" t="str">
        <f>'Ordered by Divi'!F88</f>
        <v>M</v>
      </c>
      <c r="H13" s="28" t="str">
        <f>'Ordered by Divi'!P88</f>
        <v>L</v>
      </c>
      <c r="I13" s="16" t="str">
        <f>'Ordered by Divi'!Q88</f>
        <v>ASD</v>
      </c>
      <c r="J13" s="16">
        <f>'Ordered by Divi'!R88</f>
        <v>3</v>
      </c>
    </row>
    <row r="14" spans="1:10" ht="12.75">
      <c r="A14" s="16" t="str">
        <f>'Ordered by Divi'!A94</f>
        <v>furniture</v>
      </c>
      <c r="B14" s="22">
        <f>'Ordered by Divi'!B94</f>
        <v>1000</v>
      </c>
      <c r="C14" s="31">
        <f>'Ordered by Divi'!C94</f>
        <v>0.25</v>
      </c>
      <c r="D14" s="28" t="str">
        <f>'Ordered by Divi'!D94</f>
        <v>U</v>
      </c>
      <c r="E14" s="48">
        <f t="shared" si="0"/>
        <v>1000</v>
      </c>
      <c r="F14" s="28" t="str">
        <f>'Ordered by Divi'!E94</f>
        <v>S</v>
      </c>
      <c r="G14" s="28" t="str">
        <f>'Ordered by Divi'!F94</f>
        <v>M</v>
      </c>
      <c r="H14" s="28" t="str">
        <f>'Ordered by Divi'!P94</f>
        <v>L</v>
      </c>
      <c r="I14" s="16" t="str">
        <f>'Ordered by Divi'!Q94</f>
        <v>PS</v>
      </c>
      <c r="J14" s="16">
        <f>'Ordered by Divi'!R94</f>
        <v>3</v>
      </c>
    </row>
    <row r="15" spans="1:10" ht="12.75">
      <c r="A15" s="16" t="str">
        <f>'Ordered by Divi'!A81</f>
        <v>Fund former 1.10 Controls personnel 
(16 - 34 FTEs)</v>
      </c>
      <c r="B15" s="22">
        <f>'Ordered by Divi'!B81</f>
        <v>3000</v>
      </c>
      <c r="C15" s="31">
        <f>'Ordered by Divi'!C81</f>
        <v>0.4</v>
      </c>
      <c r="D15" s="28" t="str">
        <f>'Ordered by Divi'!D81</f>
        <v>U</v>
      </c>
      <c r="E15" s="48">
        <f t="shared" si="0"/>
        <v>3000</v>
      </c>
      <c r="F15" s="28" t="str">
        <f>'Ordered by Divi'!E81</f>
        <v>C</v>
      </c>
      <c r="G15" s="28" t="str">
        <f>'Ordered by Divi'!F81</f>
        <v>M</v>
      </c>
      <c r="H15" s="28" t="str">
        <f>'Ordered by Divi'!P81</f>
        <v>M</v>
      </c>
      <c r="I15" s="16" t="str">
        <f>'Ordered by Divi'!Q81</f>
        <v>Controls</v>
      </c>
      <c r="J15" s="16">
        <f>'Ordered by Divi'!R81</f>
        <v>2</v>
      </c>
    </row>
    <row r="16" spans="1:10" ht="12.75">
      <c r="A16" s="16" t="str">
        <f>'Ordered by Divi'!A90</f>
        <v>Insufficient operators as identified in ASAC mtg.</v>
      </c>
      <c r="B16" s="22">
        <f>'Ordered by Divi'!B90</f>
        <v>2091</v>
      </c>
      <c r="C16" s="31">
        <f>'Ordered by Divi'!C90</f>
        <v>0.5</v>
      </c>
      <c r="D16" s="28" t="str">
        <f>'Ordered by Divi'!D90</f>
        <v>L</v>
      </c>
      <c r="E16" s="48">
        <f t="shared" si="0"/>
        <v>2091</v>
      </c>
      <c r="F16" s="28" t="str">
        <f>'Ordered by Divi'!E90</f>
        <v>C</v>
      </c>
      <c r="G16" s="28" t="str">
        <f>'Ordered by Divi'!F90</f>
        <v>S</v>
      </c>
      <c r="H16" s="28" t="str">
        <f>'Ordered by Divi'!P90</f>
        <v>H</v>
      </c>
      <c r="I16" s="16" t="str">
        <f>'Ordered by Divi'!Q90</f>
        <v>ASD</v>
      </c>
      <c r="J16" s="16">
        <f>'Ordered by Divi'!R90</f>
        <v>1</v>
      </c>
    </row>
    <row r="17" spans="1:10" ht="12.75">
      <c r="A17" s="16" t="str">
        <f>'Ordered by Divi'!A14</f>
        <v>Remaining Equipment Instln</v>
      </c>
      <c r="B17" s="22">
        <f>'Ordered by Divi'!B14</f>
        <v>3800</v>
      </c>
      <c r="C17" s="31">
        <f>'Ordered by Divi'!C14</f>
        <v>0.5</v>
      </c>
      <c r="D17" s="28" t="str">
        <f>'Ordered by Divi'!D14</f>
        <v>L</v>
      </c>
      <c r="E17" s="48">
        <f t="shared" si="0"/>
        <v>3800</v>
      </c>
      <c r="F17" s="28" t="str">
        <f>'Ordered by Divi'!E14</f>
        <v>C</v>
      </c>
      <c r="G17" s="28" t="str">
        <f>'Ordered by Divi'!F14</f>
        <v>S</v>
      </c>
      <c r="H17" s="28" t="str">
        <f>'Ordered by Divi'!P14</f>
        <v>H</v>
      </c>
      <c r="I17" s="16" t="str">
        <f>'Ordered by Divi'!Q14</f>
        <v>Target</v>
      </c>
      <c r="J17" s="16">
        <f>'Ordered by Divi'!R14</f>
        <v>1</v>
      </c>
    </row>
    <row r="18" spans="1:10" ht="12.75">
      <c r="A18" s="16" t="str">
        <f>'Ordered by Divi'!A15</f>
        <v>Remaining Steel Procurement </v>
      </c>
      <c r="B18" s="22">
        <f>'Ordered by Divi'!B15</f>
        <v>2250</v>
      </c>
      <c r="C18" s="31">
        <f>'Ordered by Divi'!C15</f>
        <v>0.5</v>
      </c>
      <c r="D18" s="28" t="str">
        <f>'Ordered by Divi'!D15</f>
        <v>L</v>
      </c>
      <c r="E18" s="48">
        <f t="shared" si="0"/>
        <v>2250</v>
      </c>
      <c r="F18" s="28" t="str">
        <f>'Ordered by Divi'!E15</f>
        <v>C</v>
      </c>
      <c r="G18" s="28" t="str">
        <f>'Ordered by Divi'!F15</f>
        <v>S</v>
      </c>
      <c r="H18" s="28" t="str">
        <f>'Ordered by Divi'!P15</f>
        <v>H</v>
      </c>
      <c r="I18" s="16" t="str">
        <f>'Ordered by Divi'!Q15</f>
        <v>Target</v>
      </c>
      <c r="J18" s="16">
        <f>'Ordered by Divi'!R15</f>
        <v>1</v>
      </c>
    </row>
    <row r="19" spans="1:10" ht="12.75">
      <c r="A19" s="16" t="str">
        <f>'Ordered by Divi'!A49</f>
        <v>higher vendor costs for DC magnet</v>
      </c>
      <c r="B19" s="22">
        <f>'Ordered by Divi'!B49</f>
        <v>36</v>
      </c>
      <c r="C19" s="31">
        <f>'Ordered by Divi'!C49</f>
        <v>0.5</v>
      </c>
      <c r="D19" s="28" t="str">
        <f>'Ordered by Divi'!D49</f>
        <v>L</v>
      </c>
      <c r="E19" s="48">
        <f t="shared" si="0"/>
        <v>36</v>
      </c>
      <c r="F19" s="28" t="str">
        <f>'Ordered by Divi'!E49</f>
        <v>M</v>
      </c>
      <c r="G19" s="28" t="str">
        <f>'Ordered by Divi'!F49</f>
        <v>M</v>
      </c>
      <c r="H19" s="28" t="str">
        <f>'Ordered by Divi'!P49</f>
        <v>L</v>
      </c>
      <c r="I19" s="16" t="str">
        <f>'Ordered by Divi'!Q49</f>
        <v>Ring</v>
      </c>
      <c r="J19" s="16">
        <f>'Ordered by Divi'!R49</f>
        <v>3</v>
      </c>
    </row>
    <row r="20" spans="1:10" ht="12.75">
      <c r="A20" s="16" t="str">
        <f>'Ordered by Divi'!A50</f>
        <v>higher vendor costs pulsed magnets</v>
      </c>
      <c r="B20" s="22">
        <f>'Ordered by Divi'!B50</f>
        <v>72</v>
      </c>
      <c r="C20" s="31">
        <f>'Ordered by Divi'!C50</f>
        <v>0.5</v>
      </c>
      <c r="D20" s="28" t="str">
        <f>'Ordered by Divi'!D50</f>
        <v>L</v>
      </c>
      <c r="E20" s="48">
        <f t="shared" si="0"/>
        <v>72</v>
      </c>
      <c r="F20" s="28" t="str">
        <f>'Ordered by Divi'!E50</f>
        <v>M</v>
      </c>
      <c r="G20" s="28" t="str">
        <f>'Ordered by Divi'!F50</f>
        <v>M</v>
      </c>
      <c r="H20" s="28" t="str">
        <f>'Ordered by Divi'!P50</f>
        <v>L</v>
      </c>
      <c r="I20" s="16" t="str">
        <f>'Ordered by Divi'!Q50</f>
        <v>Ring</v>
      </c>
      <c r="J20" s="16">
        <f>'Ordered by Divi'!R50</f>
        <v>3</v>
      </c>
    </row>
    <row r="21" spans="1:10" ht="12.75">
      <c r="A21" s="16" t="str">
        <f>'Ordered by Divi'!A89</f>
        <v>DTL recovery</v>
      </c>
      <c r="B21" s="22">
        <f>'Ordered by Divi'!B89</f>
        <v>300</v>
      </c>
      <c r="C21" s="31">
        <f>'Ordered by Divi'!C89</f>
        <v>0.5</v>
      </c>
      <c r="D21" s="28" t="str">
        <f>'Ordered by Divi'!D89</f>
        <v>U</v>
      </c>
      <c r="E21" s="48">
        <f t="shared" si="0"/>
        <v>300</v>
      </c>
      <c r="F21" s="28" t="str">
        <f>'Ordered by Divi'!E89</f>
        <v>M</v>
      </c>
      <c r="G21" s="28" t="str">
        <f>'Ordered by Divi'!F89</f>
        <v>M</v>
      </c>
      <c r="H21" s="28" t="str">
        <f>'Ordered by Divi'!P89</f>
        <v>L</v>
      </c>
      <c r="I21" s="16" t="str">
        <f>'Ordered by Divi'!Q89</f>
        <v>ASD</v>
      </c>
      <c r="J21" s="16">
        <f>'Ordered by Divi'!R89</f>
        <v>3</v>
      </c>
    </row>
    <row r="22" spans="1:10" ht="12.75">
      <c r="A22" s="16" t="str">
        <f>'Ordered by Divi'!A54</f>
        <v>Quadrupole Shimming</v>
      </c>
      <c r="B22" s="22">
        <f>'Ordered by Divi'!B54</f>
        <v>144</v>
      </c>
      <c r="C22" s="31">
        <f>'Ordered by Divi'!C54</f>
        <v>0.5</v>
      </c>
      <c r="D22" s="28" t="str">
        <f>'Ordered by Divi'!D54</f>
        <v>U</v>
      </c>
      <c r="E22" s="48">
        <f t="shared" si="0"/>
        <v>144</v>
      </c>
      <c r="F22" s="28" t="str">
        <f>'Ordered by Divi'!E54</f>
        <v>M</v>
      </c>
      <c r="G22" s="28" t="str">
        <f>'Ordered by Divi'!F54</f>
        <v>M</v>
      </c>
      <c r="H22" s="28" t="str">
        <f>'Ordered by Divi'!P54</f>
        <v>L</v>
      </c>
      <c r="I22" s="16" t="str">
        <f>'Ordered by Divi'!Q54</f>
        <v>Ring</v>
      </c>
      <c r="J22" s="16">
        <f>'Ordered by Divi'!R54</f>
        <v>3</v>
      </c>
    </row>
    <row r="23" spans="1:10" ht="12.75">
      <c r="A23" s="16" t="str">
        <f>'Ordered by Divi'!A12</f>
        <v>N&amp;S Analysis Support - ES&amp;H</v>
      </c>
      <c r="B23" s="22">
        <f>'Ordered by Divi'!B12</f>
        <v>255</v>
      </c>
      <c r="C23" s="31">
        <f>'Ordered by Divi'!C12</f>
        <v>0.5</v>
      </c>
      <c r="D23" s="28" t="str">
        <f>'Ordered by Divi'!D12</f>
        <v>V</v>
      </c>
      <c r="E23" s="48">
        <f t="shared" si="0"/>
        <v>255</v>
      </c>
      <c r="F23" s="28" t="str">
        <f>'Ordered by Divi'!E12</f>
        <v>M</v>
      </c>
      <c r="G23" s="28" t="str">
        <f>'Ordered by Divi'!F12</f>
        <v>M</v>
      </c>
      <c r="H23" s="28" t="str">
        <f>'Ordered by Divi'!P12</f>
        <v>M</v>
      </c>
      <c r="I23" s="16" t="str">
        <f>'Ordered by Divi'!Q12</f>
        <v>Target</v>
      </c>
      <c r="J23" s="16">
        <f>'Ordered by Divi'!R12</f>
        <v>2</v>
      </c>
    </row>
    <row r="24" spans="1:10" ht="12.75">
      <c r="A24" s="16" t="str">
        <f>'Ordered by Divi'!A9</f>
        <v>Increased Hg Tgt Dsn &amp; Fab</v>
      </c>
      <c r="B24" s="22">
        <f>'Ordered by Divi'!B9</f>
        <v>1000</v>
      </c>
      <c r="C24" s="31">
        <f>'Ordered by Divi'!C9</f>
        <v>0.65</v>
      </c>
      <c r="D24" s="28" t="str">
        <f>'Ordered by Divi'!D9</f>
        <v>V</v>
      </c>
      <c r="E24" s="48">
        <f t="shared" si="0"/>
        <v>1000</v>
      </c>
      <c r="F24" s="28" t="str">
        <f>'Ordered by Divi'!E9</f>
        <v>M</v>
      </c>
      <c r="G24" s="28" t="str">
        <f>'Ordered by Divi'!F9</f>
        <v>S</v>
      </c>
      <c r="H24" s="28" t="str">
        <f>'Ordered by Divi'!P9</f>
        <v>H</v>
      </c>
      <c r="I24" s="16" t="str">
        <f>'Ordered by Divi'!Q9</f>
        <v>Target</v>
      </c>
      <c r="J24" s="16">
        <f>'Ordered by Divi'!R9</f>
        <v>1</v>
      </c>
    </row>
    <row r="25" spans="1:10" ht="12.75">
      <c r="A25" s="16" t="str">
        <f>'Ordered by Divi'!A16</f>
        <v>Specialty Shield Blocks</v>
      </c>
      <c r="B25" s="22">
        <f>'Ordered by Divi'!B16</f>
        <v>135</v>
      </c>
      <c r="C25" s="31">
        <f>'Ordered by Divi'!C16</f>
        <v>0.75</v>
      </c>
      <c r="D25" s="28" t="str">
        <f>'Ordered by Divi'!D16</f>
        <v>L</v>
      </c>
      <c r="E25" s="48">
        <f t="shared" si="0"/>
        <v>135</v>
      </c>
      <c r="F25" s="28" t="str">
        <f>'Ordered by Divi'!E16</f>
        <v>C</v>
      </c>
      <c r="G25" s="28" t="str">
        <f>'Ordered by Divi'!F16</f>
        <v>S</v>
      </c>
      <c r="H25" s="28" t="str">
        <f>'Ordered by Divi'!P16</f>
        <v>H</v>
      </c>
      <c r="I25" s="16" t="str">
        <f>'Ordered by Divi'!Q16</f>
        <v>Target</v>
      </c>
      <c r="J25" s="16">
        <f>'Ordered by Divi'!R16</f>
        <v>1</v>
      </c>
    </row>
    <row r="26" spans="1:10" ht="12.75">
      <c r="A26" s="16" t="str">
        <f>'Ordered by Divi'!A96</f>
        <v>Procurement-Staff reductions postponed</v>
      </c>
      <c r="B26" s="22">
        <f>'Ordered by Divi'!B96</f>
        <v>1310.811</v>
      </c>
      <c r="C26" s="31">
        <f>'Ordered by Divi'!C96</f>
        <v>0.75</v>
      </c>
      <c r="D26" s="28" t="str">
        <f>'Ordered by Divi'!D96</f>
        <v>L</v>
      </c>
      <c r="E26" s="48">
        <f t="shared" si="0"/>
        <v>1310.811</v>
      </c>
      <c r="F26" s="28" t="str">
        <f>'Ordered by Divi'!E96</f>
        <v>S</v>
      </c>
      <c r="G26" s="28" t="str">
        <f>'Ordered by Divi'!F96</f>
        <v>M</v>
      </c>
      <c r="H26" s="28" t="str">
        <f>'Ordered by Divi'!P96</f>
        <v>M</v>
      </c>
      <c r="I26" s="16" t="str">
        <f>'Ordered by Divi'!Q96</f>
        <v>PS</v>
      </c>
      <c r="J26" s="16">
        <f>'Ordered by Divi'!R96</f>
        <v>2</v>
      </c>
    </row>
    <row r="27" spans="1:10" ht="12.75">
      <c r="A27" s="16" t="str">
        <f>'Ordered by Divi'!A97</f>
        <v>Project Controls / MIS- Staff reductions postponed / additional staff required</v>
      </c>
      <c r="B27" s="22">
        <f>'Ordered by Divi'!B97</f>
        <v>1372.728</v>
      </c>
      <c r="C27" s="31">
        <f>'Ordered by Divi'!C97</f>
        <v>0.75</v>
      </c>
      <c r="D27" s="28" t="str">
        <f>'Ordered by Divi'!D97</f>
        <v>L</v>
      </c>
      <c r="E27" s="48">
        <f t="shared" si="0"/>
        <v>1372.728</v>
      </c>
      <c r="F27" s="28" t="str">
        <f>'Ordered by Divi'!E97</f>
        <v>S</v>
      </c>
      <c r="G27" s="28" t="str">
        <f>'Ordered by Divi'!F97</f>
        <v>M</v>
      </c>
      <c r="H27" s="28" t="str">
        <f>'Ordered by Divi'!P97</f>
        <v>M</v>
      </c>
      <c r="I27" s="16" t="str">
        <f>'Ordered by Divi'!Q97</f>
        <v>PS</v>
      </c>
      <c r="J27" s="16">
        <f>'Ordered by Divi'!R97</f>
        <v>2</v>
      </c>
    </row>
    <row r="28" spans="1:10" ht="12.75">
      <c r="A28" s="16" t="str">
        <f>'Ordered by Divi'!A22</f>
        <v>Addl. ES&amp;H/engineering coverage</v>
      </c>
      <c r="B28" s="22">
        <f>'Ordered by Divi'!B22</f>
        <v>595.2</v>
      </c>
      <c r="C28" s="31">
        <f>'Ordered by Divi'!C22</f>
        <v>0.75</v>
      </c>
      <c r="D28" s="28" t="str">
        <f>'Ordered by Divi'!D22</f>
        <v>L</v>
      </c>
      <c r="E28" s="48">
        <f t="shared" si="0"/>
        <v>595.2</v>
      </c>
      <c r="F28" s="28" t="str">
        <f>'Ordered by Divi'!E22</f>
        <v>M</v>
      </c>
      <c r="G28" s="28" t="str">
        <f>'Ordered by Divi'!F22</f>
        <v>M</v>
      </c>
      <c r="H28" s="28" t="str">
        <f>'Ordered by Divi'!P22</f>
        <v>L</v>
      </c>
      <c r="I28" s="16" t="str">
        <f>'Ordered by Divi'!Q22</f>
        <v>Instruments</v>
      </c>
      <c r="J28" s="16">
        <f>'Ordered by Divi'!R22</f>
        <v>3</v>
      </c>
    </row>
    <row r="29" spans="1:10" ht="12.75">
      <c r="A29" s="16" t="str">
        <f>'Ordered by Divi'!A23</f>
        <v>Cost increase for inserts</v>
      </c>
      <c r="B29" s="22">
        <f>'Ordered by Divi'!B23</f>
        <v>381.782</v>
      </c>
      <c r="C29" s="31">
        <f>'Ordered by Divi'!C23</f>
        <v>0.75</v>
      </c>
      <c r="D29" s="28" t="str">
        <f>'Ordered by Divi'!D23</f>
        <v>L</v>
      </c>
      <c r="E29" s="48">
        <f t="shared" si="0"/>
        <v>381.782</v>
      </c>
      <c r="F29" s="28" t="str">
        <f>'Ordered by Divi'!E23</f>
        <v>M</v>
      </c>
      <c r="G29" s="28" t="str">
        <f>'Ordered by Divi'!F23</f>
        <v>M</v>
      </c>
      <c r="H29" s="28" t="str">
        <f>'Ordered by Divi'!P23</f>
        <v>L</v>
      </c>
      <c r="I29" s="16" t="str">
        <f>'Ordered by Divi'!Q23</f>
        <v>Instruments</v>
      </c>
      <c r="J29" s="16">
        <f>'Ordered by Divi'!R23</f>
        <v>3</v>
      </c>
    </row>
    <row r="30" spans="1:10" ht="12.75">
      <c r="A30" s="16" t="str">
        <f>'Ordered by Divi'!A31</f>
        <v>Labor for testing inserts</v>
      </c>
      <c r="B30" s="22">
        <f>'Ordered by Divi'!B31</f>
        <v>126.636</v>
      </c>
      <c r="C30" s="31">
        <f>'Ordered by Divi'!C31</f>
        <v>0.75</v>
      </c>
      <c r="D30" s="28" t="str">
        <f>'Ordered by Divi'!D31</f>
        <v>L</v>
      </c>
      <c r="E30" s="48">
        <f t="shared" si="0"/>
        <v>126.636</v>
      </c>
      <c r="F30" s="28" t="str">
        <f>'Ordered by Divi'!E31</f>
        <v>M</v>
      </c>
      <c r="G30" s="28" t="str">
        <f>'Ordered by Divi'!F31</f>
        <v>M</v>
      </c>
      <c r="H30" s="28" t="str">
        <f>'Ordered by Divi'!P31</f>
        <v>L</v>
      </c>
      <c r="I30" s="16" t="str">
        <f>'Ordered by Divi'!Q31</f>
        <v>Instruments</v>
      </c>
      <c r="J30" s="16">
        <f>'Ordered by Divi'!R31</f>
        <v>3</v>
      </c>
    </row>
    <row r="31" spans="1:10" ht="12.75">
      <c r="A31" s="16" t="str">
        <f>'Ordered by Divi'!A34</f>
        <v>Reassignment of unallocated budget to cover additional costs</v>
      </c>
      <c r="B31" s="22">
        <f>'Ordered by Divi'!B34</f>
        <v>-751.178</v>
      </c>
      <c r="C31" s="31">
        <f>'Ordered by Divi'!C34</f>
        <v>0.75</v>
      </c>
      <c r="D31" s="28" t="str">
        <f>'Ordered by Divi'!D34</f>
        <v>L</v>
      </c>
      <c r="E31" s="48">
        <f t="shared" si="0"/>
        <v>-751.178</v>
      </c>
      <c r="F31" s="28" t="str">
        <f>'Ordered by Divi'!E34</f>
        <v>M</v>
      </c>
      <c r="G31" s="28" t="str">
        <f>'Ordered by Divi'!F34</f>
        <v>M</v>
      </c>
      <c r="H31" s="28" t="str">
        <f>'Ordered by Divi'!P34</f>
        <v>L</v>
      </c>
      <c r="I31" s="16" t="str">
        <f>'Ordered by Divi'!Q34</f>
        <v>Instruments</v>
      </c>
      <c r="J31" s="16">
        <f>'Ordered by Divi'!R34</f>
        <v>3</v>
      </c>
    </row>
    <row r="32" spans="1:10" ht="12.75">
      <c r="A32" s="16" t="str">
        <f>'Ordered by Divi'!A36</f>
        <v>Value of admin. effort transferred to IDTs</v>
      </c>
      <c r="B32" s="22">
        <f>'Ordered by Divi'!B36</f>
        <v>-352.47</v>
      </c>
      <c r="C32" s="31">
        <f>'Ordered by Divi'!C36</f>
        <v>0.75</v>
      </c>
      <c r="D32" s="28" t="str">
        <f>'Ordered by Divi'!D36</f>
        <v>L</v>
      </c>
      <c r="E32" s="48">
        <f t="shared" si="0"/>
        <v>-352.47</v>
      </c>
      <c r="F32" s="28" t="str">
        <f>'Ordered by Divi'!E36</f>
        <v>M</v>
      </c>
      <c r="G32" s="28" t="str">
        <f>'Ordered by Divi'!F36</f>
        <v>M</v>
      </c>
      <c r="H32" s="28" t="str">
        <f>'Ordered by Divi'!P36</f>
        <v>L</v>
      </c>
      <c r="I32" s="16" t="str">
        <f>'Ordered by Divi'!Q36</f>
        <v>Instruments</v>
      </c>
      <c r="J32" s="16">
        <f>'Ordered by Divi'!R36</f>
        <v>3</v>
      </c>
    </row>
    <row r="33" spans="1:10" ht="12.75">
      <c r="A33" s="16" t="str">
        <f>'Ordered by Divi'!A95</f>
        <v>Human Resources-Staff reductions postponed</v>
      </c>
      <c r="B33" s="22">
        <f>'Ordered by Divi'!B95</f>
        <v>260</v>
      </c>
      <c r="C33" s="31">
        <f>'Ordered by Divi'!C95</f>
        <v>0.75</v>
      </c>
      <c r="D33" s="28" t="str">
        <f>'Ordered by Divi'!D95</f>
        <v>L</v>
      </c>
      <c r="E33" s="48">
        <f t="shared" si="0"/>
        <v>260</v>
      </c>
      <c r="F33" s="28" t="str">
        <f>'Ordered by Divi'!E95</f>
        <v>M</v>
      </c>
      <c r="G33" s="28" t="str">
        <f>'Ordered by Divi'!F95</f>
        <v>M</v>
      </c>
      <c r="H33" s="28" t="str">
        <f>'Ordered by Divi'!P95</f>
        <v>L</v>
      </c>
      <c r="I33" s="16" t="str">
        <f>'Ordered by Divi'!Q95</f>
        <v>PS</v>
      </c>
      <c r="J33" s="16">
        <f>'Ordered by Divi'!R95</f>
        <v>3</v>
      </c>
    </row>
    <row r="34" spans="1:10" ht="12.75">
      <c r="A34" s="16" t="str">
        <f>'Ordered by Divi'!A98</f>
        <v>Information Technology- Potential to underrun $83,500 with CNMS charge out</v>
      </c>
      <c r="B34" s="22">
        <f>'Ordered by Divi'!B98</f>
        <v>-83.5</v>
      </c>
      <c r="C34" s="31">
        <f>'Ordered by Divi'!C98</f>
        <v>0.75</v>
      </c>
      <c r="D34" s="28" t="str">
        <f>'Ordered by Divi'!D98</f>
        <v>L</v>
      </c>
      <c r="E34" s="48">
        <f t="shared" si="0"/>
        <v>-83.5</v>
      </c>
      <c r="F34" s="28" t="str">
        <f>'Ordered by Divi'!E98</f>
        <v>M</v>
      </c>
      <c r="G34" s="28" t="str">
        <f>'Ordered by Divi'!F98</f>
        <v>M</v>
      </c>
      <c r="H34" s="28" t="str">
        <f>'Ordered by Divi'!P98</f>
        <v>L</v>
      </c>
      <c r="I34" s="16" t="str">
        <f>'Ordered by Divi'!Q98</f>
        <v>PS</v>
      </c>
      <c r="J34" s="16">
        <f>'Ordered by Divi'!R98</f>
        <v>3</v>
      </c>
    </row>
    <row r="35" spans="1:10" ht="12.75">
      <c r="A35" s="16" t="str">
        <f>'Ordered by Divi'!A99</f>
        <v>Document Control System-Staff reductions postponed</v>
      </c>
      <c r="B35" s="22">
        <f>'Ordered by Divi'!B99</f>
        <v>407.03000000000003</v>
      </c>
      <c r="C35" s="31">
        <f>'Ordered by Divi'!C99</f>
        <v>0.75</v>
      </c>
      <c r="D35" s="28" t="str">
        <f>'Ordered by Divi'!D99</f>
        <v>L</v>
      </c>
      <c r="E35" s="48">
        <f t="shared" si="0"/>
        <v>407.03000000000003</v>
      </c>
      <c r="F35" s="28" t="str">
        <f>'Ordered by Divi'!E99</f>
        <v>M</v>
      </c>
      <c r="G35" s="28" t="str">
        <f>'Ordered by Divi'!F99</f>
        <v>M</v>
      </c>
      <c r="H35" s="28" t="str">
        <f>'Ordered by Divi'!P99</f>
        <v>L</v>
      </c>
      <c r="I35" s="16" t="str">
        <f>'Ordered by Divi'!Q99</f>
        <v>PS</v>
      </c>
      <c r="J35" s="16">
        <f>'Ordered by Divi'!R99</f>
        <v>3</v>
      </c>
    </row>
    <row r="36" spans="1:10" ht="12.75">
      <c r="A36" s="16" t="str">
        <f>'Ordered by Divi'!A46</f>
        <v>higher vendor cost 26S26</v>
      </c>
      <c r="B36" s="22">
        <f>'Ordered by Divi'!B46</f>
        <v>69.645675</v>
      </c>
      <c r="C36" s="31">
        <f>'Ordered by Divi'!C46</f>
        <v>0.75</v>
      </c>
      <c r="D36" s="28" t="str">
        <f>'Ordered by Divi'!D46</f>
        <v>L</v>
      </c>
      <c r="E36" s="48">
        <f t="shared" si="0"/>
        <v>69.645675</v>
      </c>
      <c r="F36" s="28" t="str">
        <f>'Ordered by Divi'!E46</f>
        <v>M</v>
      </c>
      <c r="G36" s="28" t="str">
        <f>'Ordered by Divi'!F46</f>
        <v>M</v>
      </c>
      <c r="H36" s="28" t="str">
        <f>'Ordered by Divi'!P46</f>
        <v>L</v>
      </c>
      <c r="I36" s="16" t="str">
        <f>'Ordered by Divi'!Q46</f>
        <v>Ring</v>
      </c>
      <c r="J36" s="16">
        <f>'Ordered by Divi'!R46</f>
        <v>3</v>
      </c>
    </row>
    <row r="37" spans="1:10" ht="12.75">
      <c r="A37" s="16" t="str">
        <f>'Ordered by Divi'!A47</f>
        <v>higher vendor cost 27CD30</v>
      </c>
      <c r="B37" s="22">
        <f>'Ordered by Divi'!B47</f>
        <v>43.22834999999999</v>
      </c>
      <c r="C37" s="31">
        <f>'Ordered by Divi'!C47</f>
        <v>0.75</v>
      </c>
      <c r="D37" s="28" t="str">
        <f>'Ordered by Divi'!D47</f>
        <v>L</v>
      </c>
      <c r="E37" s="48">
        <f t="shared" si="0"/>
        <v>43.22834999999999</v>
      </c>
      <c r="F37" s="28" t="str">
        <f>'Ordered by Divi'!E47</f>
        <v>M</v>
      </c>
      <c r="G37" s="28" t="str">
        <f>'Ordered by Divi'!F47</f>
        <v>M</v>
      </c>
      <c r="H37" s="28" t="str">
        <f>'Ordered by Divi'!P47</f>
        <v>L</v>
      </c>
      <c r="I37" s="16" t="str">
        <f>'Ordered by Divi'!Q47</f>
        <v>Ring</v>
      </c>
      <c r="J37" s="16">
        <f>'Ordered by Divi'!R47</f>
        <v>3</v>
      </c>
    </row>
    <row r="38" spans="1:10" ht="12.75">
      <c r="A38" s="16" t="str">
        <f>'Ordered by Divi'!A48</f>
        <v>higher vendor costs</v>
      </c>
      <c r="B38" s="22">
        <f>'Ordered by Divi'!B48</f>
        <v>144</v>
      </c>
      <c r="C38" s="31">
        <f>'Ordered by Divi'!C48</f>
        <v>0.75</v>
      </c>
      <c r="D38" s="28" t="str">
        <f>'Ordered by Divi'!D48</f>
        <v>L</v>
      </c>
      <c r="E38" s="48">
        <f t="shared" si="0"/>
        <v>144</v>
      </c>
      <c r="F38" s="28" t="str">
        <f>'Ordered by Divi'!E48</f>
        <v>M</v>
      </c>
      <c r="G38" s="28" t="str">
        <f>'Ordered by Divi'!F48</f>
        <v>M</v>
      </c>
      <c r="H38" s="28" t="str">
        <f>'Ordered by Divi'!P48</f>
        <v>L</v>
      </c>
      <c r="I38" s="16" t="str">
        <f>'Ordered by Divi'!Q48</f>
        <v>Ring</v>
      </c>
      <c r="J38" s="16">
        <f>'Ordered by Divi'!R48</f>
        <v>3</v>
      </c>
    </row>
    <row r="39" spans="1:10" ht="12.75">
      <c r="A39" s="16" t="str">
        <f>'Ordered by Divi'!A72</f>
        <v>Rotating equipment failure</v>
      </c>
      <c r="B39" s="22">
        <f>'Ordered by Divi'!B72</f>
        <v>0</v>
      </c>
      <c r="C39" s="31">
        <f>'Ordered by Divi'!C72</f>
        <v>0.75</v>
      </c>
      <c r="D39" s="28" t="str">
        <f>'Ordered by Divi'!D72</f>
        <v>U</v>
      </c>
      <c r="E39" s="48">
        <f t="shared" si="0"/>
        <v>0</v>
      </c>
      <c r="F39" s="28" t="str">
        <f>'Ordered by Divi'!E72</f>
        <v>M</v>
      </c>
      <c r="G39" s="28" t="str">
        <f>'Ordered by Divi'!F72</f>
        <v>S</v>
      </c>
      <c r="H39" s="28" t="str">
        <f>'Ordered by Divi'!P72</f>
        <v>L</v>
      </c>
      <c r="I39" s="16" t="str">
        <f>'Ordered by Divi'!Q72</f>
        <v>JLAB</v>
      </c>
      <c r="J39" s="16">
        <f>'Ordered by Divi'!R72</f>
        <v>3</v>
      </c>
    </row>
    <row r="40" spans="1:10" ht="12.75">
      <c r="A40" s="16" t="str">
        <f>'Ordered by Divi'!A75</f>
        <v>LLRF test support</v>
      </c>
      <c r="B40" s="22">
        <f>'Ordered by Divi'!B75</f>
        <v>100</v>
      </c>
      <c r="C40" s="31">
        <f>'Ordered by Divi'!C75</f>
        <v>0.75</v>
      </c>
      <c r="D40" s="28" t="str">
        <f>'Ordered by Divi'!D75</f>
        <v>U</v>
      </c>
      <c r="E40" s="48">
        <f t="shared" si="0"/>
        <v>100</v>
      </c>
      <c r="F40" s="28" t="str">
        <f>'Ordered by Divi'!E75</f>
        <v>M</v>
      </c>
      <c r="G40" s="28" t="str">
        <f>'Ordered by Divi'!F75</f>
        <v>S</v>
      </c>
      <c r="H40" s="28" t="str">
        <f>'Ordered by Divi'!P75</f>
        <v>L</v>
      </c>
      <c r="I40" s="16" t="str">
        <f>'Ordered by Divi'!Q75</f>
        <v>JLAB</v>
      </c>
      <c r="J40" s="16">
        <f>'Ordered by Divi'!R75</f>
        <v>3</v>
      </c>
    </row>
    <row r="41" spans="1:10" ht="12.75">
      <c r="A41" s="16" t="str">
        <f>'Ordered by Divi'!A45</f>
        <v>ECN's, Change Orders, Inspection and Repair of Components </v>
      </c>
      <c r="B41" s="22">
        <f>'Ordered by Divi'!B45</f>
        <v>66.0433125</v>
      </c>
      <c r="C41" s="31">
        <f>'Ordered by Divi'!C45</f>
        <v>0.75</v>
      </c>
      <c r="D41" s="28" t="str">
        <f>'Ordered by Divi'!D45</f>
        <v>U</v>
      </c>
      <c r="E41" s="48">
        <f t="shared" si="0"/>
        <v>66.0433125</v>
      </c>
      <c r="F41" s="28" t="str">
        <f>'Ordered by Divi'!E45</f>
        <v>M</v>
      </c>
      <c r="G41" s="28" t="str">
        <f>'Ordered by Divi'!F45</f>
        <v>M</v>
      </c>
      <c r="H41" s="28" t="str">
        <f>'Ordered by Divi'!P45</f>
        <v>L</v>
      </c>
      <c r="I41" s="16" t="str">
        <f>'Ordered by Divi'!Q45</f>
        <v>Ring</v>
      </c>
      <c r="J41" s="16">
        <f>'Ordered by Divi'!R45</f>
        <v>3</v>
      </c>
    </row>
    <row r="42" spans="1:10" ht="12.75">
      <c r="A42" s="16" t="str">
        <f>'Ordered by Divi'!A55</f>
        <v>vendor increase in Primary collimator cost</v>
      </c>
      <c r="B42" s="22">
        <f>'Ordered by Divi'!B55</f>
        <v>72</v>
      </c>
      <c r="C42" s="31">
        <f>'Ordered by Divi'!C55</f>
        <v>0.75</v>
      </c>
      <c r="D42" s="28" t="str">
        <f>'Ordered by Divi'!D55</f>
        <v>U</v>
      </c>
      <c r="E42" s="48">
        <f t="shared" si="0"/>
        <v>72</v>
      </c>
      <c r="F42" s="28" t="str">
        <f>'Ordered by Divi'!E55</f>
        <v>M</v>
      </c>
      <c r="G42" s="28" t="str">
        <f>'Ordered by Divi'!F55</f>
        <v>M</v>
      </c>
      <c r="H42" s="28" t="str">
        <f>'Ordered by Divi'!P55</f>
        <v>L</v>
      </c>
      <c r="I42" s="16" t="str">
        <f>'Ordered by Divi'!Q55</f>
        <v>Ring</v>
      </c>
      <c r="J42" s="16">
        <f>'Ordered by Divi'!R55</f>
        <v>3</v>
      </c>
    </row>
    <row r="43" spans="1:10" ht="12.75">
      <c r="A43" s="16" t="str">
        <f>'Ordered by Divi'!A6</f>
        <v>Be Cost Increase</v>
      </c>
      <c r="B43" s="22">
        <f>'Ordered by Divi'!B6</f>
        <v>250</v>
      </c>
      <c r="C43" s="31">
        <f>'Ordered by Divi'!C6</f>
        <v>0.75</v>
      </c>
      <c r="D43" s="28" t="str">
        <f>'Ordered by Divi'!D6</f>
        <v>V</v>
      </c>
      <c r="E43" s="48">
        <f t="shared" si="0"/>
        <v>250</v>
      </c>
      <c r="F43" s="28" t="str">
        <f>'Ordered by Divi'!E6</f>
        <v>M</v>
      </c>
      <c r="G43" s="28" t="str">
        <f>'Ordered by Divi'!F6</f>
        <v>S</v>
      </c>
      <c r="H43" s="28" t="str">
        <f>'Ordered by Divi'!P6</f>
        <v>H</v>
      </c>
      <c r="I43" s="16" t="str">
        <f>'Ordered by Divi'!Q6</f>
        <v>Target</v>
      </c>
      <c r="J43" s="16">
        <f>'Ordered by Divi'!R6</f>
        <v>1</v>
      </c>
    </row>
    <row r="44" spans="1:10" ht="12.75">
      <c r="A44" s="16" t="str">
        <f>'Ordered by Divi'!A7</f>
        <v>Circulator Cost Inc</v>
      </c>
      <c r="B44" s="22">
        <f>'Ordered by Divi'!B7</f>
        <v>80</v>
      </c>
      <c r="C44" s="31">
        <f>'Ordered by Divi'!C7</f>
        <v>0.75</v>
      </c>
      <c r="D44" s="28" t="str">
        <f>'Ordered by Divi'!D7</f>
        <v>V</v>
      </c>
      <c r="E44" s="48">
        <f t="shared" si="0"/>
        <v>80</v>
      </c>
      <c r="F44" s="28" t="str">
        <f>'Ordered by Divi'!E7</f>
        <v>M</v>
      </c>
      <c r="G44" s="28" t="str">
        <f>'Ordered by Divi'!F7</f>
        <v>S</v>
      </c>
      <c r="H44" s="28" t="str">
        <f>'Ordered by Divi'!P7</f>
        <v>H</v>
      </c>
      <c r="I44" s="16" t="str">
        <f>'Ordered by Divi'!Q7</f>
        <v>Target</v>
      </c>
      <c r="J44" s="16">
        <f>'Ordered by Divi'!R7</f>
        <v>1</v>
      </c>
    </row>
    <row r="45" spans="1:10" ht="12.75">
      <c r="A45" s="16" t="str">
        <f>'Ordered by Divi'!A10</f>
        <v>Integrated Mdrtr/Plug Config</v>
      </c>
      <c r="B45" s="22">
        <f>'Ordered by Divi'!B10</f>
        <v>450</v>
      </c>
      <c r="C45" s="31">
        <f>'Ordered by Divi'!C10</f>
        <v>0.75</v>
      </c>
      <c r="D45" s="28" t="str">
        <f>'Ordered by Divi'!D10</f>
        <v>V</v>
      </c>
      <c r="E45" s="48">
        <f t="shared" si="0"/>
        <v>450</v>
      </c>
      <c r="F45" s="28" t="str">
        <f>'Ordered by Divi'!E10</f>
        <v>M</v>
      </c>
      <c r="G45" s="28" t="str">
        <f>'Ordered by Divi'!F10</f>
        <v>S</v>
      </c>
      <c r="H45" s="28" t="str">
        <f>'Ordered by Divi'!P10</f>
        <v>H</v>
      </c>
      <c r="I45" s="16" t="str">
        <f>'Ordered by Divi'!Q10</f>
        <v>Target</v>
      </c>
      <c r="J45" s="16">
        <f>'Ordered by Divi'!R10</f>
        <v>1</v>
      </c>
    </row>
    <row r="46" spans="1:10" ht="12.75">
      <c r="A46" s="16" t="str">
        <f>'Ordered by Divi'!A11</f>
        <v>Integrated Mdrtr/Plug Config</v>
      </c>
      <c r="B46" s="22">
        <f>'Ordered by Divi'!B11</f>
        <v>150</v>
      </c>
      <c r="C46" s="31">
        <f>'Ordered by Divi'!C11</f>
        <v>0.75</v>
      </c>
      <c r="D46" s="28" t="str">
        <f>'Ordered by Divi'!D11</f>
        <v>V</v>
      </c>
      <c r="E46" s="48">
        <f t="shared" si="0"/>
        <v>150</v>
      </c>
      <c r="F46" s="28" t="str">
        <f>'Ordered by Divi'!E11</f>
        <v>M</v>
      </c>
      <c r="G46" s="28" t="str">
        <f>'Ordered by Divi'!F11</f>
        <v>S</v>
      </c>
      <c r="H46" s="28" t="str">
        <f>'Ordered by Divi'!P11</f>
        <v>H</v>
      </c>
      <c r="I46" s="16" t="str">
        <f>'Ordered by Divi'!Q11</f>
        <v>Target</v>
      </c>
      <c r="J46" s="16">
        <f>'Ordered by Divi'!R11</f>
        <v>1</v>
      </c>
    </row>
    <row r="47" spans="1:10" ht="12.75">
      <c r="A47" s="16" t="str">
        <f>'Ordered by Divi'!A32</f>
        <v>PCR IS02006 (explained in detail in August EAC Report)</v>
      </c>
      <c r="B47" s="22">
        <f>'Ordered by Divi'!B32</f>
        <v>511.8</v>
      </c>
      <c r="C47" s="31">
        <f>'Ordered by Divi'!C32</f>
        <v>1</v>
      </c>
      <c r="D47" s="28" t="str">
        <f>'Ordered by Divi'!D32</f>
        <v>L</v>
      </c>
      <c r="E47" s="48">
        <f t="shared" si="0"/>
        <v>511.8</v>
      </c>
      <c r="F47" s="28" t="str">
        <f>'Ordered by Divi'!E32</f>
        <v>M</v>
      </c>
      <c r="G47" s="28" t="str">
        <f>'Ordered by Divi'!F32</f>
        <v>M</v>
      </c>
      <c r="H47" s="28" t="str">
        <f>'Ordered by Divi'!P32</f>
        <v>L</v>
      </c>
      <c r="I47" s="16" t="str">
        <f>'Ordered by Divi'!Q32</f>
        <v>Instruments</v>
      </c>
      <c r="J47" s="16">
        <f>'Ordered by Divi'!R32</f>
        <v>3</v>
      </c>
    </row>
    <row r="48" spans="1:10" ht="12.75">
      <c r="A48" s="16" t="str">
        <f>'Ordered by Divi'!A33</f>
        <v>PCR IS02006 (explained in detail in August EAC Report)</v>
      </c>
      <c r="B48" s="22">
        <f>'Ordered by Divi'!B33</f>
        <v>-511.834</v>
      </c>
      <c r="C48" s="31">
        <f>'Ordered by Divi'!C33</f>
        <v>1</v>
      </c>
      <c r="D48" s="28" t="str">
        <f>'Ordered by Divi'!D33</f>
        <v>L</v>
      </c>
      <c r="E48" s="48">
        <f t="shared" si="0"/>
        <v>-511.834</v>
      </c>
      <c r="F48" s="28" t="str">
        <f>'Ordered by Divi'!E33</f>
        <v>M</v>
      </c>
      <c r="G48" s="28" t="str">
        <f>'Ordered by Divi'!F33</f>
        <v>M</v>
      </c>
      <c r="H48" s="28" t="str">
        <f>'Ordered by Divi'!P33</f>
        <v>L</v>
      </c>
      <c r="I48" s="16" t="str">
        <f>'Ordered by Divi'!Q33</f>
        <v>Instruments</v>
      </c>
      <c r="J48" s="16">
        <f>'Ordered by Divi'!R33</f>
        <v>3</v>
      </c>
    </row>
    <row r="49" spans="1:10" ht="12.75">
      <c r="A49" s="16" t="str">
        <f>'Ordered by Divi'!A58</f>
        <v>HVCM Delivery Schedule does not support the current IPS</v>
      </c>
      <c r="B49" s="22">
        <f>'Ordered by Divi'!B58</f>
        <v>0</v>
      </c>
      <c r="C49" s="31">
        <f>'Ordered by Divi'!C58</f>
        <v>1</v>
      </c>
      <c r="D49" s="28" t="str">
        <f>'Ordered by Divi'!D58</f>
        <v>L</v>
      </c>
      <c r="E49" s="48">
        <f t="shared" si="0"/>
        <v>0</v>
      </c>
      <c r="F49" s="28" t="str">
        <f>'Ordered by Divi'!E58</f>
        <v>S</v>
      </c>
      <c r="G49" s="28" t="str">
        <f>'Ordered by Divi'!F58</f>
        <v>S</v>
      </c>
      <c r="H49" s="28" t="str">
        <f>'Ordered by Divi'!P58</f>
        <v>L</v>
      </c>
      <c r="I49" s="16" t="str">
        <f>'Ordered by Divi'!Q58</f>
        <v>LANL</v>
      </c>
      <c r="J49" s="16">
        <f>'Ordered by Divi'!R58</f>
        <v>3</v>
      </c>
    </row>
    <row r="50" spans="1:10" ht="12.75">
      <c r="A50" s="16" t="str">
        <f>'Ordered by Divi'!A59</f>
        <v>NC LLRF Delivery does not support the current IPS</v>
      </c>
      <c r="B50" s="22">
        <f>'Ordered by Divi'!B59</f>
        <v>0</v>
      </c>
      <c r="C50" s="31">
        <f>'Ordered by Divi'!C59</f>
        <v>1</v>
      </c>
      <c r="D50" s="28" t="str">
        <f>'Ordered by Divi'!D59</f>
        <v>L</v>
      </c>
      <c r="E50" s="48">
        <f t="shared" si="0"/>
        <v>0</v>
      </c>
      <c r="F50" s="28" t="str">
        <f>'Ordered by Divi'!E59</f>
        <v>S</v>
      </c>
      <c r="G50" s="28" t="str">
        <f>'Ordered by Divi'!F59</f>
        <v>S</v>
      </c>
      <c r="H50" s="28" t="str">
        <f>'Ordered by Divi'!P59</f>
        <v>L</v>
      </c>
      <c r="I50" s="16" t="str">
        <f>'Ordered by Divi'!Q59</f>
        <v>LANL</v>
      </c>
      <c r="J50" s="16">
        <f>'Ordered by Divi'!R59</f>
        <v>3</v>
      </c>
    </row>
    <row r="51" spans="1:10" ht="12.75">
      <c r="A51" s="16" t="str">
        <f>'Ordered by Divi'!A60</f>
        <v>DTL Delivery Schedule does not support the current IPS</v>
      </c>
      <c r="B51" s="22">
        <f>'Ordered by Divi'!B60</f>
        <v>0</v>
      </c>
      <c r="C51" s="31">
        <f>'Ordered by Divi'!C60</f>
        <v>1</v>
      </c>
      <c r="D51" s="28" t="str">
        <f>'Ordered by Divi'!D60</f>
        <v>L</v>
      </c>
      <c r="E51" s="48">
        <f t="shared" si="0"/>
        <v>0</v>
      </c>
      <c r="F51" s="28" t="str">
        <f>'Ordered by Divi'!E60</f>
        <v>S</v>
      </c>
      <c r="G51" s="28" t="str">
        <f>'Ordered by Divi'!F60</f>
        <v>S</v>
      </c>
      <c r="H51" s="28" t="str">
        <f>'Ordered by Divi'!P60</f>
        <v>L</v>
      </c>
      <c r="I51" s="16" t="str">
        <f>'Ordered by Divi'!Q60</f>
        <v>LANL</v>
      </c>
      <c r="J51" s="16">
        <f>'Ordered by Divi'!R60</f>
        <v>3</v>
      </c>
    </row>
    <row r="52" spans="1:10" ht="12.75">
      <c r="A52" s="16" t="str">
        <f>'Ordered by Divi'!A53</f>
        <v>lower vender cost extraction power supply</v>
      </c>
      <c r="B52" s="22">
        <f>'Ordered by Divi'!B53</f>
        <v>-220</v>
      </c>
      <c r="C52" s="31">
        <f>'Ordered by Divi'!C53</f>
        <v>1</v>
      </c>
      <c r="D52" s="28" t="str">
        <f>'Ordered by Divi'!D53</f>
        <v>L</v>
      </c>
      <c r="E52" s="48">
        <f t="shared" si="0"/>
        <v>-220</v>
      </c>
      <c r="F52" s="28" t="str">
        <f>'Ordered by Divi'!E53</f>
        <v>M</v>
      </c>
      <c r="G52" s="28" t="str">
        <f>'Ordered by Divi'!F53</f>
        <v>M</v>
      </c>
      <c r="H52" s="28" t="str">
        <f>'Ordered by Divi'!P53</f>
        <v>L</v>
      </c>
      <c r="I52" s="16" t="str">
        <f>'Ordered by Divi'!Q53</f>
        <v>Ring</v>
      </c>
      <c r="J52" s="16">
        <f>'Ordered by Divi'!R53</f>
        <v>3</v>
      </c>
    </row>
    <row r="53" spans="1:10" ht="12.75">
      <c r="A53" s="16" t="str">
        <f>'Ordered by Divi'!A39</f>
        <v>2nd Magnet Measurement Station</v>
      </c>
      <c r="B53" s="22">
        <f>'Ordered by Divi'!B39</f>
        <v>60</v>
      </c>
      <c r="C53" s="31">
        <f>'Ordered by Divi'!C39</f>
        <v>1</v>
      </c>
      <c r="D53" s="28" t="str">
        <f>'Ordered by Divi'!D39</f>
        <v>U</v>
      </c>
      <c r="E53" s="48">
        <f t="shared" si="0"/>
        <v>60</v>
      </c>
      <c r="F53" s="28" t="str">
        <f>'Ordered by Divi'!E39</f>
        <v>M</v>
      </c>
      <c r="G53" s="28" t="str">
        <f>'Ordered by Divi'!F39</f>
        <v>M</v>
      </c>
      <c r="H53" s="28" t="str">
        <f>'Ordered by Divi'!P39</f>
        <v>L</v>
      </c>
      <c r="I53" s="16" t="str">
        <f>'Ordered by Divi'!Q39</f>
        <v>Ring</v>
      </c>
      <c r="J53" s="16">
        <f>'Ordered by Divi'!R39</f>
        <v>3</v>
      </c>
    </row>
    <row r="54" spans="1:10" ht="12.75">
      <c r="A54" s="16" t="str">
        <f>'Ordered by Divi'!A40</f>
        <v>ASAC Recommendations</v>
      </c>
      <c r="B54" s="22">
        <f>'Ordered by Divi'!B40</f>
        <v>120</v>
      </c>
      <c r="C54" s="31">
        <f>'Ordered by Divi'!C40</f>
        <v>1</v>
      </c>
      <c r="D54" s="28" t="str">
        <f>'Ordered by Divi'!D40</f>
        <v>U</v>
      </c>
      <c r="E54" s="48">
        <f t="shared" si="0"/>
        <v>120</v>
      </c>
      <c r="F54" s="28" t="str">
        <f>'Ordered by Divi'!E40</f>
        <v>M</v>
      </c>
      <c r="G54" s="28" t="str">
        <f>'Ordered by Divi'!F40</f>
        <v>M</v>
      </c>
      <c r="H54" s="28" t="str">
        <f>'Ordered by Divi'!P40</f>
        <v>L</v>
      </c>
      <c r="I54" s="16" t="str">
        <f>'Ordered by Divi'!Q40</f>
        <v>Ring</v>
      </c>
      <c r="J54" s="16">
        <f>'Ordered by Divi'!R40</f>
        <v>3</v>
      </c>
    </row>
    <row r="55" spans="1:10" ht="12.75">
      <c r="A55" s="16" t="str">
        <f>'Ordered by Divi'!A41</f>
        <v>Beam Tube extensions + flanges</v>
      </c>
      <c r="B55" s="22">
        <f>'Ordered by Divi'!B41</f>
        <v>48</v>
      </c>
      <c r="C55" s="31">
        <f>'Ordered by Divi'!C41</f>
        <v>1</v>
      </c>
      <c r="D55" s="28" t="str">
        <f>'Ordered by Divi'!D41</f>
        <v>U</v>
      </c>
      <c r="E55" s="48">
        <f t="shared" si="0"/>
        <v>48</v>
      </c>
      <c r="F55" s="28" t="str">
        <f>'Ordered by Divi'!E41</f>
        <v>M</v>
      </c>
      <c r="G55" s="28" t="str">
        <f>'Ordered by Divi'!F41</f>
        <v>M</v>
      </c>
      <c r="H55" s="28" t="str">
        <f>'Ordered by Divi'!P41</f>
        <v>L</v>
      </c>
      <c r="I55" s="16" t="str">
        <f>'Ordered by Divi'!Q41</f>
        <v>Ring</v>
      </c>
      <c r="J55" s="16">
        <f>'Ordered by Divi'!R41</f>
        <v>3</v>
      </c>
    </row>
    <row r="56" spans="1:10" ht="12.75">
      <c r="A56" s="16" t="str">
        <f>'Ordered by Divi'!A42</f>
        <v>Customs, special freight to ORNL</v>
      </c>
      <c r="B56" s="22">
        <f>'Ordered by Divi'!B42</f>
        <v>72</v>
      </c>
      <c r="C56" s="31">
        <f>'Ordered by Divi'!C42</f>
        <v>1</v>
      </c>
      <c r="D56" s="28" t="str">
        <f>'Ordered by Divi'!D42</f>
        <v>U</v>
      </c>
      <c r="E56" s="48">
        <f t="shared" si="0"/>
        <v>72</v>
      </c>
      <c r="F56" s="28" t="str">
        <f>'Ordered by Divi'!E42</f>
        <v>M</v>
      </c>
      <c r="G56" s="28" t="str">
        <f>'Ordered by Divi'!F42</f>
        <v>M</v>
      </c>
      <c r="H56" s="28" t="str">
        <f>'Ordered by Divi'!P42</f>
        <v>L</v>
      </c>
      <c r="I56" s="16" t="str">
        <f>'Ordered by Divi'!Q42</f>
        <v>Ring</v>
      </c>
      <c r="J56" s="16">
        <f>'Ordered by Divi'!R42</f>
        <v>3</v>
      </c>
    </row>
    <row r="57" spans="1:10" ht="12.75">
      <c r="A57" s="16" t="str">
        <f>'Ordered by Divi'!A43</f>
        <v>Diagnostics - magnet and video ASAC recommendation</v>
      </c>
      <c r="B57" s="22">
        <f>'Ordered by Divi'!B43</f>
        <v>144</v>
      </c>
      <c r="C57" s="31">
        <f>'Ordered by Divi'!C43</f>
        <v>1</v>
      </c>
      <c r="D57" s="28" t="str">
        <f>'Ordered by Divi'!D43</f>
        <v>U</v>
      </c>
      <c r="E57" s="48">
        <f t="shared" si="0"/>
        <v>144</v>
      </c>
      <c r="F57" s="28" t="str">
        <f>'Ordered by Divi'!E43</f>
        <v>M</v>
      </c>
      <c r="G57" s="28" t="str">
        <f>'Ordered by Divi'!F43</f>
        <v>M</v>
      </c>
      <c r="H57" s="28" t="str">
        <f>'Ordered by Divi'!P43</f>
        <v>L</v>
      </c>
      <c r="I57" s="16" t="str">
        <f>'Ordered by Divi'!Q43</f>
        <v>Ring</v>
      </c>
      <c r="J57" s="16">
        <f>'Ordered by Divi'!R43</f>
        <v>3</v>
      </c>
    </row>
    <row r="58" spans="1:10" ht="12.75">
      <c r="A58" s="16" t="str">
        <f>'Ordered by Divi'!A44</f>
        <v>Dipole Shimming</v>
      </c>
      <c r="B58" s="22">
        <f>'Ordered by Divi'!B44</f>
        <v>144</v>
      </c>
      <c r="C58" s="31">
        <f>'Ordered by Divi'!C44</f>
        <v>1</v>
      </c>
      <c r="D58" s="28" t="str">
        <f>'Ordered by Divi'!D44</f>
        <v>U</v>
      </c>
      <c r="E58" s="48">
        <f t="shared" si="0"/>
        <v>144</v>
      </c>
      <c r="F58" s="28" t="str">
        <f>'Ordered by Divi'!E44</f>
        <v>M</v>
      </c>
      <c r="G58" s="28" t="str">
        <f>'Ordered by Divi'!F44</f>
        <v>M</v>
      </c>
      <c r="H58" s="28" t="str">
        <f>'Ordered by Divi'!P44</f>
        <v>L</v>
      </c>
      <c r="I58" s="16" t="str">
        <f>'Ordered by Divi'!Q44</f>
        <v>Ring</v>
      </c>
      <c r="J58" s="16">
        <f>'Ordered by Divi'!R44</f>
        <v>3</v>
      </c>
    </row>
    <row r="59" spans="1:10" ht="12.75">
      <c r="A59" s="16" t="str">
        <f>'Ordered by Divi'!A51</f>
        <v>Inner Box Shielding</v>
      </c>
      <c r="B59" s="22">
        <f>'Ordered by Divi'!B51</f>
        <v>72</v>
      </c>
      <c r="C59" s="31">
        <f>'Ordered by Divi'!C51</f>
        <v>1</v>
      </c>
      <c r="D59" s="28" t="str">
        <f>'Ordered by Divi'!D51</f>
        <v>U</v>
      </c>
      <c r="E59" s="48">
        <f t="shared" si="0"/>
        <v>72</v>
      </c>
      <c r="F59" s="28" t="str">
        <f>'Ordered by Divi'!E51</f>
        <v>M</v>
      </c>
      <c r="G59" s="28" t="str">
        <f>'Ordered by Divi'!F51</f>
        <v>M</v>
      </c>
      <c r="H59" s="28" t="str">
        <f>'Ordered by Divi'!P51</f>
        <v>L</v>
      </c>
      <c r="I59" s="16" t="str">
        <f>'Ordered by Divi'!Q51</f>
        <v>Ring</v>
      </c>
      <c r="J59" s="16">
        <f>'Ordered by Divi'!R51</f>
        <v>3</v>
      </c>
    </row>
    <row r="60" spans="1:10" ht="12.75">
      <c r="A60" s="16" t="str">
        <f>'Ordered by Divi'!A52</f>
        <v>Lo Mu Ferrite for Extraction Kicker testing</v>
      </c>
      <c r="B60" s="22">
        <f>'Ordered by Divi'!B52</f>
        <v>30</v>
      </c>
      <c r="C60" s="31">
        <f>'Ordered by Divi'!C52</f>
        <v>1</v>
      </c>
      <c r="D60" s="28" t="str">
        <f>'Ordered by Divi'!D52</f>
        <v>U</v>
      </c>
      <c r="E60" s="48">
        <f t="shared" si="0"/>
        <v>30</v>
      </c>
      <c r="F60" s="28" t="str">
        <f>'Ordered by Divi'!E52</f>
        <v>M</v>
      </c>
      <c r="G60" s="28" t="str">
        <f>'Ordered by Divi'!F52</f>
        <v>M</v>
      </c>
      <c r="H60" s="28" t="str">
        <f>'Ordered by Divi'!P52</f>
        <v>L</v>
      </c>
      <c r="I60" s="16" t="str">
        <f>'Ordered by Divi'!Q52</f>
        <v>Ring</v>
      </c>
      <c r="J60" s="16">
        <f>'Ordered by Divi'!R52</f>
        <v>3</v>
      </c>
    </row>
    <row r="61" spans="1:10" ht="12.75">
      <c r="A61" s="16" t="str">
        <f>'Ordered by Divi'!A17</f>
        <v>Utility Handling Cart Proc.</v>
      </c>
      <c r="B61" s="22">
        <f>'Ordered by Divi'!B17</f>
        <v>235</v>
      </c>
      <c r="C61" s="31">
        <f>'Ordered by Divi'!C17</f>
        <v>1</v>
      </c>
      <c r="D61" s="28" t="str">
        <f>'Ordered by Divi'!D17</f>
        <v>V</v>
      </c>
      <c r="E61" s="48">
        <f>B61</f>
        <v>235</v>
      </c>
      <c r="F61" s="28" t="str">
        <f>'Ordered by Divi'!E17</f>
        <v>M</v>
      </c>
      <c r="G61" s="28" t="str">
        <f>'Ordered by Divi'!F17</f>
        <v>S</v>
      </c>
      <c r="H61" s="28" t="str">
        <f>'Ordered by Divi'!P17</f>
        <v>H</v>
      </c>
      <c r="I61" s="16" t="str">
        <f>'Ordered by Divi'!Q17</f>
        <v>Target</v>
      </c>
      <c r="J61" s="16">
        <f>'Ordered by Divi'!R17</f>
        <v>1</v>
      </c>
    </row>
    <row r="62" spans="1:10" ht="12.75">
      <c r="A62" s="16" t="str">
        <f>'Ordered by Divi'!A100</f>
        <v>ES&amp;H- Revised Estimate/Potential reduction of 102,185 for CNMS chargeout</v>
      </c>
      <c r="B62" s="22">
        <f>'Ordered by Divi'!B100</f>
        <v>1458.529</v>
      </c>
      <c r="C62" s="31">
        <f>'Ordered by Divi'!C100</f>
        <v>1</v>
      </c>
      <c r="D62" s="28" t="str">
        <f>'Ordered by Divi'!D100</f>
        <v>V</v>
      </c>
      <c r="E62" s="48">
        <f t="shared" si="0"/>
        <v>1458.529</v>
      </c>
      <c r="F62" s="28" t="str">
        <f>'Ordered by Divi'!E100</f>
        <v>S</v>
      </c>
      <c r="G62" s="28" t="str">
        <f>'Ordered by Divi'!F100</f>
        <v>S</v>
      </c>
      <c r="H62" s="28" t="str">
        <f>'Ordered by Divi'!P100</f>
        <v>H</v>
      </c>
      <c r="I62" s="16" t="str">
        <f>'Ordered by Divi'!Q100</f>
        <v>PS</v>
      </c>
      <c r="J62" s="16">
        <f>'Ordered by Divi'!R100</f>
        <v>1</v>
      </c>
    </row>
    <row r="63" spans="1:10" ht="12.75">
      <c r="A63" s="16" t="str">
        <f>'Ordered by Divi'!A3</f>
        <v>Additional A-E Design</v>
      </c>
      <c r="B63" s="22">
        <f>'Ordered by Divi'!B3</f>
        <v>100</v>
      </c>
      <c r="C63" s="31">
        <f>'Ordered by Divi'!C3</f>
        <v>1</v>
      </c>
      <c r="D63" s="28" t="str">
        <f>'Ordered by Divi'!D3</f>
        <v>V</v>
      </c>
      <c r="E63" s="48">
        <f t="shared" si="0"/>
        <v>100</v>
      </c>
      <c r="F63" s="28" t="str">
        <f>'Ordered by Divi'!E3</f>
        <v>M</v>
      </c>
      <c r="G63" s="28" t="str">
        <f>'Ordered by Divi'!F3</f>
        <v>S</v>
      </c>
      <c r="H63" s="28" t="str">
        <f>'Ordered by Divi'!P3</f>
        <v>H</v>
      </c>
      <c r="I63" s="16" t="str">
        <f>'Ordered by Divi'!Q3</f>
        <v>Target</v>
      </c>
      <c r="J63" s="16">
        <f>'Ordered by Divi'!R3</f>
        <v>1</v>
      </c>
    </row>
    <row r="64" spans="1:10" ht="12.75">
      <c r="A64" s="16" t="str">
        <f>'Ordered by Divi'!A4</f>
        <v>Additional A-E Design/Process Engr</v>
      </c>
      <c r="B64" s="22">
        <f>'Ordered by Divi'!B4</f>
        <v>275</v>
      </c>
      <c r="C64" s="31">
        <f>'Ordered by Divi'!C4</f>
        <v>1</v>
      </c>
      <c r="D64" s="28" t="str">
        <f>'Ordered by Divi'!D4</f>
        <v>V</v>
      </c>
      <c r="E64" s="48">
        <f t="shared" si="0"/>
        <v>275</v>
      </c>
      <c r="F64" s="28" t="str">
        <f>'Ordered by Divi'!E4</f>
        <v>M</v>
      </c>
      <c r="G64" s="28" t="str">
        <f>'Ordered by Divi'!F4</f>
        <v>S</v>
      </c>
      <c r="H64" s="28" t="str">
        <f>'Ordered by Divi'!P4</f>
        <v>H</v>
      </c>
      <c r="I64" s="16" t="str">
        <f>'Ordered by Divi'!Q4</f>
        <v>Target</v>
      </c>
      <c r="J64" s="16">
        <f>'Ordered by Divi'!R4</f>
        <v>1</v>
      </c>
    </row>
    <row r="65" spans="1:10" ht="12.75">
      <c r="A65" s="16" t="str">
        <f>'Ordered by Divi'!A8</f>
        <v>Core Vessel Design Complexity</v>
      </c>
      <c r="B65" s="22">
        <f>'Ordered by Divi'!B8</f>
        <v>400</v>
      </c>
      <c r="C65" s="31">
        <f>'Ordered by Divi'!C8</f>
        <v>1</v>
      </c>
      <c r="D65" s="28" t="str">
        <f>'Ordered by Divi'!D8</f>
        <v>V</v>
      </c>
      <c r="E65" s="48">
        <f t="shared" si="0"/>
        <v>400</v>
      </c>
      <c r="F65" s="28" t="str">
        <f>'Ordered by Divi'!E8</f>
        <v>M</v>
      </c>
      <c r="G65" s="28" t="str">
        <f>'Ordered by Divi'!F8</f>
        <v>S</v>
      </c>
      <c r="H65" s="28" t="str">
        <f>'Ordered by Divi'!P8</f>
        <v>H</v>
      </c>
      <c r="I65" s="16" t="str">
        <f>'Ordered by Divi'!Q8</f>
        <v>Target</v>
      </c>
      <c r="J65" s="16">
        <f>'Ordered by Divi'!R8</f>
        <v>1</v>
      </c>
    </row>
    <row r="66" spans="1:10" ht="12.75">
      <c r="A66" s="16" t="str">
        <f>'Ordered by Divi'!A13</f>
        <v>Plug Design Complexity</v>
      </c>
      <c r="B66" s="22">
        <f>'Ordered by Divi'!B13</f>
        <v>450</v>
      </c>
      <c r="C66" s="31">
        <f>'Ordered by Divi'!C13</f>
        <v>1</v>
      </c>
      <c r="D66" s="28" t="str">
        <f>'Ordered by Divi'!D13</f>
        <v>V</v>
      </c>
      <c r="E66" s="48">
        <f t="shared" si="0"/>
        <v>450</v>
      </c>
      <c r="F66" s="28" t="str">
        <f>'Ordered by Divi'!E13</f>
        <v>M</v>
      </c>
      <c r="G66" s="28" t="str">
        <f>'Ordered by Divi'!F13</f>
        <v>S</v>
      </c>
      <c r="H66" s="28" t="str">
        <f>'Ordered by Divi'!P13</f>
        <v>H</v>
      </c>
      <c r="I66" s="16" t="str">
        <f>'Ordered by Divi'!Q13</f>
        <v>Target</v>
      </c>
      <c r="J66" s="16">
        <f>'Ordered by Divi'!R13</f>
        <v>1</v>
      </c>
    </row>
    <row r="67" spans="1:10" ht="12.75">
      <c r="A67" s="16" t="str">
        <f>'Ordered by Divi'!A80</f>
        <v>PLC interface to FE for MPS</v>
      </c>
      <c r="B67" s="22">
        <f>'Ordered by Divi'!B80</f>
        <v>100</v>
      </c>
      <c r="C67" s="31">
        <f>'Ordered by Divi'!C80</f>
        <v>1</v>
      </c>
      <c r="D67" s="28" t="str">
        <f>'Ordered by Divi'!D80</f>
        <v>V</v>
      </c>
      <c r="E67" s="48">
        <f aca="true" t="shared" si="1" ref="E67:E83">B67</f>
        <v>100</v>
      </c>
      <c r="F67" s="28" t="str">
        <f>'Ordered by Divi'!E80</f>
        <v>M</v>
      </c>
      <c r="G67" s="28" t="str">
        <f>'Ordered by Divi'!F80</f>
        <v>M</v>
      </c>
      <c r="H67" s="28" t="str">
        <f>'Ordered by Divi'!P80</f>
        <v>M</v>
      </c>
      <c r="I67" s="16" t="str">
        <f>'Ordered by Divi'!Q80</f>
        <v>Controls</v>
      </c>
      <c r="J67" s="16">
        <f>'Ordered by Divi'!R80</f>
        <v>2</v>
      </c>
    </row>
    <row r="68" spans="1:10" ht="12.75">
      <c r="A68" s="16" t="str">
        <f>'Ordered by Divi'!A82</f>
        <v>Additional  stack monitoring</v>
      </c>
      <c r="B68" s="22">
        <f>'Ordered by Divi'!B82</f>
        <v>50</v>
      </c>
      <c r="C68" s="31">
        <f>'Ordered by Divi'!C82</f>
        <v>1</v>
      </c>
      <c r="D68" s="28" t="str">
        <f>'Ordered by Divi'!D82</f>
        <v>V</v>
      </c>
      <c r="E68" s="48">
        <f t="shared" si="1"/>
        <v>50</v>
      </c>
      <c r="F68" s="28" t="str">
        <f>'Ordered by Divi'!E82</f>
        <v>M</v>
      </c>
      <c r="G68" s="28" t="str">
        <f>'Ordered by Divi'!F82</f>
        <v>M</v>
      </c>
      <c r="H68" s="28" t="str">
        <f>'Ordered by Divi'!P82</f>
        <v>M</v>
      </c>
      <c r="I68" s="16" t="str">
        <f>'Ordered by Divi'!Q82</f>
        <v>Controls</v>
      </c>
      <c r="J68" s="16">
        <f>'Ordered by Divi'!R82</f>
        <v>2</v>
      </c>
    </row>
    <row r="69" spans="1:10" ht="12.75">
      <c r="A69" s="16" t="str">
        <f>'Ordered by Divi'!A83</f>
        <v>Additional PPS equip. to support DTL3</v>
      </c>
      <c r="B69" s="22">
        <f>'Ordered by Divi'!B83</f>
        <v>35</v>
      </c>
      <c r="C69" s="31">
        <f>'Ordered by Divi'!C83</f>
        <v>1</v>
      </c>
      <c r="D69" s="28" t="str">
        <f>'Ordered by Divi'!D83</f>
        <v>V</v>
      </c>
      <c r="E69" s="48">
        <f t="shared" si="1"/>
        <v>35</v>
      </c>
      <c r="F69" s="28" t="str">
        <f>'Ordered by Divi'!E83</f>
        <v>M</v>
      </c>
      <c r="G69" s="28" t="str">
        <f>'Ordered by Divi'!F83</f>
        <v>M</v>
      </c>
      <c r="H69" s="28" t="str">
        <f>'Ordered by Divi'!P83</f>
        <v>M</v>
      </c>
      <c r="I69" s="16" t="str">
        <f>'Ordered by Divi'!Q83</f>
        <v>Controls</v>
      </c>
      <c r="J69" s="16">
        <f>'Ordered by Divi'!R83</f>
        <v>2</v>
      </c>
    </row>
    <row r="70" spans="1:10" ht="12.75">
      <c r="A70" s="16" t="str">
        <f>'Ordered by Divi'!A84</f>
        <v>PPS equip. missed during last ETC</v>
      </c>
      <c r="B70" s="22">
        <f>'Ordered by Divi'!B84</f>
        <v>135</v>
      </c>
      <c r="C70" s="31">
        <f>'Ordered by Divi'!C84</f>
        <v>1</v>
      </c>
      <c r="D70" s="28" t="str">
        <f>'Ordered by Divi'!D84</f>
        <v>V</v>
      </c>
      <c r="E70" s="48">
        <f t="shared" si="1"/>
        <v>135</v>
      </c>
      <c r="F70" s="28" t="str">
        <f>'Ordered by Divi'!E84</f>
        <v>M</v>
      </c>
      <c r="G70" s="28" t="str">
        <f>'Ordered by Divi'!F84</f>
        <v>M</v>
      </c>
      <c r="H70" s="28" t="str">
        <f>'Ordered by Divi'!P84</f>
        <v>M</v>
      </c>
      <c r="I70" s="16" t="str">
        <f>'Ordered by Divi'!Q84</f>
        <v>Controls</v>
      </c>
      <c r="J70" s="16">
        <f>'Ordered by Divi'!R84</f>
        <v>2</v>
      </c>
    </row>
    <row r="71" spans="1:10" ht="12.75">
      <c r="A71" s="16" t="str">
        <f>'Ordered by Divi'!A85</f>
        <v>New ODH estimate</v>
      </c>
      <c r="B71" s="22">
        <f>'Ordered by Divi'!B85</f>
        <v>100</v>
      </c>
      <c r="C71" s="31">
        <f>'Ordered by Divi'!C85</f>
        <v>1</v>
      </c>
      <c r="D71" s="28" t="str">
        <f>'Ordered by Divi'!D85</f>
        <v>V</v>
      </c>
      <c r="E71" s="48">
        <f t="shared" si="1"/>
        <v>100</v>
      </c>
      <c r="F71" s="28" t="str">
        <f>'Ordered by Divi'!E85</f>
        <v>M</v>
      </c>
      <c r="G71" s="28" t="str">
        <f>'Ordered by Divi'!F85</f>
        <v>M</v>
      </c>
      <c r="H71" s="28" t="str">
        <f>'Ordered by Divi'!P85</f>
        <v>M</v>
      </c>
      <c r="I71" s="16" t="str">
        <f>'Ordered by Divi'!Q85</f>
        <v>Controls</v>
      </c>
      <c r="J71" s="16">
        <f>'Ordered by Divi'!R85</f>
        <v>2</v>
      </c>
    </row>
    <row r="72" spans="1:10" ht="12.75">
      <c r="A72" s="16" t="str">
        <f>'Ordered by Divi'!A73</f>
        <v>Maintaince &amp; repair 1MW RF system</v>
      </c>
      <c r="B72" s="22">
        <f>'Ordered by Divi'!B73</f>
        <v>150</v>
      </c>
      <c r="C72" s="31">
        <f>'Ordered by Divi'!C73</f>
        <v>1</v>
      </c>
      <c r="D72" s="28" t="str">
        <f>'Ordered by Divi'!D73</f>
        <v>V</v>
      </c>
      <c r="E72" s="48">
        <f t="shared" si="1"/>
        <v>150</v>
      </c>
      <c r="F72" s="28" t="str">
        <f>'Ordered by Divi'!E73</f>
        <v>M</v>
      </c>
      <c r="G72" s="28" t="str">
        <f>'Ordered by Divi'!F73</f>
        <v>M</v>
      </c>
      <c r="H72" s="28" t="str">
        <f>'Ordered by Divi'!P73</f>
        <v>M</v>
      </c>
      <c r="I72" s="16" t="str">
        <f>'Ordered by Divi'!Q73</f>
        <v>JLAB</v>
      </c>
      <c r="J72" s="16">
        <f>'Ordered by Divi'!R73</f>
        <v>2</v>
      </c>
    </row>
    <row r="73" spans="1:10" ht="12.75">
      <c r="A73" s="16" t="str">
        <f>'Ordered by Divi'!A74</f>
        <v>Cryomodule Procedure Upgrade</v>
      </c>
      <c r="B73" s="22">
        <f>'Ordered by Divi'!B74</f>
        <v>300</v>
      </c>
      <c r="C73" s="31">
        <f>'Ordered by Divi'!C74</f>
        <v>1</v>
      </c>
      <c r="D73" s="28" t="str">
        <f>'Ordered by Divi'!D74</f>
        <v>V</v>
      </c>
      <c r="E73" s="48">
        <f t="shared" si="1"/>
        <v>300</v>
      </c>
      <c r="F73" s="28" t="str">
        <f>'Ordered by Divi'!E74</f>
        <v>M</v>
      </c>
      <c r="G73" s="28" t="str">
        <f>'Ordered by Divi'!F74</f>
        <v>M</v>
      </c>
      <c r="H73" s="28" t="str">
        <f>'Ordered by Divi'!P74</f>
        <v>M</v>
      </c>
      <c r="I73" s="16" t="str">
        <f>'Ordered by Divi'!Q74</f>
        <v>JLAB</v>
      </c>
      <c r="J73" s="16">
        <f>'Ordered by Divi'!R74</f>
        <v>2</v>
      </c>
    </row>
    <row r="74" spans="1:10" ht="12.75">
      <c r="A74" s="16" t="str">
        <f>'Ordered by Divi'!A93</f>
        <v>small lease</v>
      </c>
      <c r="B74" s="22">
        <f>'Ordered by Divi'!B93</f>
        <v>380.281</v>
      </c>
      <c r="C74" s="31">
        <f>'Ordered by Divi'!C93</f>
        <v>1</v>
      </c>
      <c r="D74" s="28" t="str">
        <f>'Ordered by Divi'!D93</f>
        <v>V</v>
      </c>
      <c r="E74" s="48">
        <f t="shared" si="1"/>
        <v>380.281</v>
      </c>
      <c r="F74" s="28" t="str">
        <f>'Ordered by Divi'!E93</f>
        <v>M</v>
      </c>
      <c r="G74" s="28" t="str">
        <f>'Ordered by Divi'!F93</f>
        <v>M</v>
      </c>
      <c r="H74" s="28" t="str">
        <f>'Ordered by Divi'!P93</f>
        <v>M</v>
      </c>
      <c r="I74" s="16" t="str">
        <f>'Ordered by Divi'!Q93</f>
        <v>PS</v>
      </c>
      <c r="J74" s="16">
        <f>'Ordered by Divi'!R93</f>
        <v>2</v>
      </c>
    </row>
    <row r="75" spans="1:10" ht="12.75">
      <c r="A75" s="16" t="str">
        <f>'Ordered by Divi'!A5</f>
        <v>Additional Field Survey Cost</v>
      </c>
      <c r="B75" s="22">
        <f>'Ordered by Divi'!B5</f>
        <v>270</v>
      </c>
      <c r="C75" s="31">
        <f>'Ordered by Divi'!C5</f>
        <v>1</v>
      </c>
      <c r="D75" s="28" t="str">
        <f>'Ordered by Divi'!D5</f>
        <v>V</v>
      </c>
      <c r="E75" s="48">
        <f t="shared" si="1"/>
        <v>270</v>
      </c>
      <c r="F75" s="28" t="str">
        <f>'Ordered by Divi'!E5</f>
        <v>M</v>
      </c>
      <c r="G75" s="28" t="str">
        <f>'Ordered by Divi'!F5</f>
        <v>M</v>
      </c>
      <c r="H75" s="28" t="str">
        <f>'Ordered by Divi'!P5</f>
        <v>M</v>
      </c>
      <c r="I75" s="16" t="str">
        <f>'Ordered by Divi'!Q5</f>
        <v>Target</v>
      </c>
      <c r="J75" s="16">
        <f>'Ordered by Divi'!R5</f>
        <v>2</v>
      </c>
    </row>
    <row r="76" spans="1:10" ht="12.75">
      <c r="A76" s="16" t="str">
        <f>'Ordered by Divi'!A65</f>
        <v>FPC arc over, etc</v>
      </c>
      <c r="B76" s="22">
        <f>'Ordered by Divi'!B65</f>
        <v>0</v>
      </c>
      <c r="C76" s="31" t="str">
        <f>'Ordered by Divi'!C65</f>
        <v>2%perCM</v>
      </c>
      <c r="D76" s="28" t="str">
        <f>'Ordered by Divi'!D65</f>
        <v>U</v>
      </c>
      <c r="E76" s="48">
        <f t="shared" si="1"/>
        <v>0</v>
      </c>
      <c r="F76" s="28" t="str">
        <f>'Ordered by Divi'!E65</f>
        <v>M</v>
      </c>
      <c r="G76" s="28" t="str">
        <f>'Ordered by Divi'!F65</f>
        <v>S</v>
      </c>
      <c r="H76" s="28" t="str">
        <f>'Ordered by Divi'!P65</f>
        <v>L</v>
      </c>
      <c r="I76" s="16" t="str">
        <f>'Ordered by Divi'!Q65</f>
        <v>JLAB</v>
      </c>
      <c r="J76" s="16">
        <f>'Ordered by Divi'!R65</f>
        <v>3</v>
      </c>
    </row>
    <row r="77" spans="1:10" ht="12.75">
      <c r="A77" s="16" t="str">
        <f>'Ordered by Divi'!A69</f>
        <v>FPC arc over, etc</v>
      </c>
      <c r="B77" s="22">
        <f>'Ordered by Divi'!B69</f>
        <v>0</v>
      </c>
      <c r="C77" s="31" t="str">
        <f>'Ordered by Divi'!C69</f>
        <v>2%perCM</v>
      </c>
      <c r="D77" s="28" t="str">
        <f>'Ordered by Divi'!D69</f>
        <v>U</v>
      </c>
      <c r="E77" s="48">
        <f t="shared" si="1"/>
        <v>0</v>
      </c>
      <c r="F77" s="28" t="str">
        <f>'Ordered by Divi'!E69</f>
        <v>M</v>
      </c>
      <c r="G77" s="28" t="str">
        <f>'Ordered by Divi'!F69</f>
        <v>S</v>
      </c>
      <c r="H77" s="28" t="str">
        <f>'Ordered by Divi'!P69</f>
        <v>L</v>
      </c>
      <c r="I77" s="16" t="str">
        <f>'Ordered by Divi'!Q69</f>
        <v>JLAB</v>
      </c>
      <c r="J77" s="16">
        <f>'Ordered by Divi'!R69</f>
        <v>3</v>
      </c>
    </row>
    <row r="78" spans="1:10" ht="12.75">
      <c r="A78" s="16" t="str">
        <f>'Ordered by Divi'!A64</f>
        <v>Vacuum failure</v>
      </c>
      <c r="B78" s="22">
        <f>'Ordered by Divi'!B64</f>
        <v>350</v>
      </c>
      <c r="C78" s="31" t="str">
        <f>'Ordered by Divi'!C64</f>
        <v>3%perCM</v>
      </c>
      <c r="D78" s="28" t="str">
        <f>'Ordered by Divi'!D64</f>
        <v>U</v>
      </c>
      <c r="E78" s="48">
        <f t="shared" si="1"/>
        <v>350</v>
      </c>
      <c r="F78" s="28" t="str">
        <f>'Ordered by Divi'!E64</f>
        <v>M</v>
      </c>
      <c r="G78" s="28" t="str">
        <f>'Ordered by Divi'!F64</f>
        <v>S</v>
      </c>
      <c r="H78" s="28" t="str">
        <f>'Ordered by Divi'!P64</f>
        <v>L</v>
      </c>
      <c r="I78" s="16" t="str">
        <f>'Ordered by Divi'!Q64</f>
        <v>JLAB</v>
      </c>
      <c r="J78" s="16">
        <f>'Ordered by Divi'!R64</f>
        <v>3</v>
      </c>
    </row>
    <row r="79" spans="1:10" ht="12.75">
      <c r="A79" s="16" t="str">
        <f>'Ordered by Divi'!A68</f>
        <v>Vacuum failure</v>
      </c>
      <c r="B79" s="22">
        <f>'Ordered by Divi'!B68</f>
        <v>400</v>
      </c>
      <c r="C79" s="31" t="str">
        <f>'Ordered by Divi'!C68</f>
        <v>3%perCM</v>
      </c>
      <c r="D79" s="28" t="str">
        <f>'Ordered by Divi'!D68</f>
        <v>U</v>
      </c>
      <c r="E79" s="48">
        <f t="shared" si="1"/>
        <v>400</v>
      </c>
      <c r="F79" s="28" t="str">
        <f>'Ordered by Divi'!E68</f>
        <v>M</v>
      </c>
      <c r="G79" s="28" t="str">
        <f>'Ordered by Divi'!F68</f>
        <v>S</v>
      </c>
      <c r="H79" s="28" t="str">
        <f>'Ordered by Divi'!P68</f>
        <v>L</v>
      </c>
      <c r="I79" s="16" t="str">
        <f>'Ordered by Divi'!Q68</f>
        <v>JLAB</v>
      </c>
      <c r="J79" s="16">
        <f>'Ordered by Divi'!R68</f>
        <v>3</v>
      </c>
    </row>
    <row r="80" spans="1:10" ht="12.75">
      <c r="A80" s="16" t="str">
        <f>'Ordered by Divi'!A66</f>
        <v>Low Gradient</v>
      </c>
      <c r="B80" s="22">
        <f>'Ordered by Divi'!B66</f>
        <v>0</v>
      </c>
      <c r="C80" s="31" t="str">
        <f>'Ordered by Divi'!C66</f>
        <v>5%perCM</v>
      </c>
      <c r="D80" s="28" t="str">
        <f>'Ordered by Divi'!D66</f>
        <v>U</v>
      </c>
      <c r="E80" s="48">
        <f t="shared" si="1"/>
        <v>0</v>
      </c>
      <c r="F80" s="28" t="str">
        <f>'Ordered by Divi'!E66</f>
        <v>M</v>
      </c>
      <c r="G80" s="28" t="str">
        <f>'Ordered by Divi'!F66</f>
        <v>S</v>
      </c>
      <c r="H80" s="28" t="str">
        <f>'Ordered by Divi'!P66</f>
        <v>L</v>
      </c>
      <c r="I80" s="16" t="str">
        <f>'Ordered by Divi'!Q66</f>
        <v>JLAB</v>
      </c>
      <c r="J80" s="16">
        <f>'Ordered by Divi'!R66</f>
        <v>3</v>
      </c>
    </row>
    <row r="81" spans="1:10" ht="12.75">
      <c r="A81" s="16" t="str">
        <f>'Ordered by Divi'!A67</f>
        <v>Low Q0</v>
      </c>
      <c r="B81" s="22">
        <f>'Ordered by Divi'!B67</f>
        <v>0</v>
      </c>
      <c r="C81" s="31" t="str">
        <f>'Ordered by Divi'!C67</f>
        <v>5%perCM</v>
      </c>
      <c r="D81" s="28" t="str">
        <f>'Ordered by Divi'!D67</f>
        <v>U</v>
      </c>
      <c r="E81" s="48">
        <f t="shared" si="1"/>
        <v>0</v>
      </c>
      <c r="F81" s="28" t="str">
        <f>'Ordered by Divi'!E67</f>
        <v>M</v>
      </c>
      <c r="G81" s="28" t="str">
        <f>'Ordered by Divi'!F67</f>
        <v>S</v>
      </c>
      <c r="H81" s="28" t="str">
        <f>'Ordered by Divi'!P67</f>
        <v>L</v>
      </c>
      <c r="I81" s="16" t="str">
        <f>'Ordered by Divi'!Q67</f>
        <v>JLAB</v>
      </c>
      <c r="J81" s="16">
        <f>'Ordered by Divi'!R67</f>
        <v>3</v>
      </c>
    </row>
    <row r="82" spans="1:10" ht="12.75">
      <c r="A82" s="16" t="str">
        <f>'Ordered by Divi'!A70</f>
        <v>Low Gradient</v>
      </c>
      <c r="B82" s="22">
        <f>'Ordered by Divi'!B70</f>
        <v>0</v>
      </c>
      <c r="C82" s="31" t="str">
        <f>'Ordered by Divi'!C70</f>
        <v>5%perCM</v>
      </c>
      <c r="D82" s="28" t="str">
        <f>'Ordered by Divi'!D70</f>
        <v>U</v>
      </c>
      <c r="E82" s="48">
        <f t="shared" si="1"/>
        <v>0</v>
      </c>
      <c r="F82" s="28" t="str">
        <f>'Ordered by Divi'!E70</f>
        <v>M</v>
      </c>
      <c r="G82" s="28" t="str">
        <f>'Ordered by Divi'!F70</f>
        <v>S</v>
      </c>
      <c r="H82" s="28" t="str">
        <f>'Ordered by Divi'!P70</f>
        <v>L</v>
      </c>
      <c r="I82" s="16" t="str">
        <f>'Ordered by Divi'!Q70</f>
        <v>JLAB</v>
      </c>
      <c r="J82" s="16">
        <f>'Ordered by Divi'!R70</f>
        <v>3</v>
      </c>
    </row>
    <row r="83" spans="1:10" ht="12.75">
      <c r="A83" s="17" t="str">
        <f>'Ordered by Divi'!A71</f>
        <v>Low Q0</v>
      </c>
      <c r="B83" s="23">
        <f>'Ordered by Divi'!B71</f>
        <v>0</v>
      </c>
      <c r="C83" s="32" t="str">
        <f>'Ordered by Divi'!C71</f>
        <v>5%perCM</v>
      </c>
      <c r="D83" s="29" t="str">
        <f>'Ordered by Divi'!D71</f>
        <v>U</v>
      </c>
      <c r="E83" s="51">
        <f t="shared" si="1"/>
        <v>0</v>
      </c>
      <c r="F83" s="29" t="str">
        <f>'Ordered by Divi'!E71</f>
        <v>M</v>
      </c>
      <c r="G83" s="29" t="str">
        <f>'Ordered by Divi'!F71</f>
        <v>S</v>
      </c>
      <c r="H83" s="29" t="str">
        <f>'Ordered by Divi'!P71</f>
        <v>L</v>
      </c>
      <c r="I83" s="17" t="str">
        <f>'Ordered by Divi'!Q71</f>
        <v>JLAB</v>
      </c>
      <c r="J83" s="17">
        <f>'Ordered by Divi'!R71</f>
        <v>3</v>
      </c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Footer>&amp;LV=Very Likely
L=Likely
U=Unlikely&amp;CC=Critical
S=Significant
M=Marginal&amp;RH=High
M=Moderate
L=Low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D11" sqref="D11"/>
    </sheetView>
  </sheetViews>
  <sheetFormatPr defaultColWidth="9.140625" defaultRowHeight="12.75" outlineLevelCol="1"/>
  <cols>
    <col min="1" max="1" width="17.28125" style="0" bestFit="1" customWidth="1"/>
    <col min="2" max="2" width="27.421875" style="0" bestFit="1" customWidth="1"/>
    <col min="3" max="3" width="57.00390625" style="0" customWidth="1"/>
    <col min="4" max="4" width="12.7109375" style="0" customWidth="1"/>
    <col min="5" max="5" width="12.8515625" style="44" bestFit="1" customWidth="1"/>
    <col min="6" max="7" width="13.421875" style="44" bestFit="1" customWidth="1"/>
    <col min="8" max="8" width="13.421875" style="44" customWidth="1"/>
    <col min="9" max="9" width="12.140625" style="44" bestFit="1" customWidth="1"/>
    <col min="10" max="10" width="14.421875" style="44" hidden="1" customWidth="1" outlineLevel="1"/>
    <col min="11" max="11" width="14.421875" style="44" customWidth="1" outlineLevel="1"/>
    <col min="12" max="12" width="13.7109375" style="44" customWidth="1"/>
    <col min="13" max="13" width="13.140625" style="53" customWidth="1"/>
    <col min="14" max="14" width="43.00390625" style="60" customWidth="1"/>
    <col min="15" max="15" width="12.140625" style="0" bestFit="1" customWidth="1"/>
  </cols>
  <sheetData>
    <row r="1" spans="1:14" ht="23.25">
      <c r="A1" s="152" t="s">
        <v>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3.25">
      <c r="A2" s="116"/>
      <c r="B2" s="44"/>
      <c r="C2" s="44"/>
      <c r="D2" s="44"/>
      <c r="M2" s="44"/>
      <c r="N2" s="44"/>
    </row>
    <row r="3" spans="2:14" s="65" customFormat="1" ht="63.75">
      <c r="B3" s="62" t="s">
        <v>56</v>
      </c>
      <c r="C3" s="62" t="s">
        <v>59</v>
      </c>
      <c r="D3" s="62" t="s">
        <v>77</v>
      </c>
      <c r="E3" s="62" t="s">
        <v>34</v>
      </c>
      <c r="F3" s="62" t="s">
        <v>31</v>
      </c>
      <c r="G3" s="62" t="s">
        <v>32</v>
      </c>
      <c r="H3" s="62" t="s">
        <v>75</v>
      </c>
      <c r="I3" s="64" t="s">
        <v>69</v>
      </c>
      <c r="J3" s="62" t="s">
        <v>33</v>
      </c>
      <c r="K3" s="62" t="s">
        <v>78</v>
      </c>
      <c r="L3" s="62" t="s">
        <v>60</v>
      </c>
      <c r="M3" s="63" t="s">
        <v>53</v>
      </c>
      <c r="N3" s="62" t="s">
        <v>52</v>
      </c>
    </row>
    <row r="4" spans="1:14" s="55" customFormat="1" ht="12.75">
      <c r="A4" s="80" t="s">
        <v>18</v>
      </c>
      <c r="B4" s="91"/>
      <c r="C4" s="92" t="s">
        <v>74</v>
      </c>
      <c r="D4" s="92"/>
      <c r="E4" s="27"/>
      <c r="F4" s="27"/>
      <c r="G4" s="27"/>
      <c r="H4" s="123"/>
      <c r="I4" s="82"/>
      <c r="J4" s="83"/>
      <c r="K4" s="138"/>
      <c r="L4" s="124"/>
      <c r="M4" s="84"/>
      <c r="N4" s="85"/>
    </row>
    <row r="5" spans="1:14" s="55" customFormat="1" ht="18" customHeight="1">
      <c r="A5" s="140"/>
      <c r="B5" s="87" t="s">
        <v>54</v>
      </c>
      <c r="C5" s="107"/>
      <c r="D5" s="132"/>
      <c r="E5" s="108"/>
      <c r="F5" s="108"/>
      <c r="G5" s="108"/>
      <c r="H5" s="108"/>
      <c r="I5" s="125">
        <f>SUM(I4)</f>
        <v>0</v>
      </c>
      <c r="J5" s="126"/>
      <c r="K5" s="126"/>
      <c r="L5" s="127"/>
      <c r="M5" s="128"/>
      <c r="N5" s="129"/>
    </row>
    <row r="6" spans="2:14" s="79" customFormat="1" ht="20.25" customHeight="1">
      <c r="B6" s="70"/>
      <c r="C6" s="70"/>
      <c r="D6" s="70"/>
      <c r="E6" s="74"/>
      <c r="F6" s="74"/>
      <c r="G6" s="74"/>
      <c r="H6" s="74"/>
      <c r="I6" s="76"/>
      <c r="J6" s="68"/>
      <c r="K6" s="68"/>
      <c r="L6" s="98"/>
      <c r="M6" s="94"/>
      <c r="N6" s="95"/>
    </row>
    <row r="7" spans="1:14" s="55" customFormat="1" ht="25.5" customHeight="1">
      <c r="A7" s="80" t="s">
        <v>19</v>
      </c>
      <c r="B7" s="77"/>
      <c r="C7" s="75" t="s">
        <v>74</v>
      </c>
      <c r="D7" s="75"/>
      <c r="E7" s="52"/>
      <c r="F7" s="52"/>
      <c r="G7" s="52"/>
      <c r="H7" s="52"/>
      <c r="I7" s="78"/>
      <c r="J7" s="67"/>
      <c r="K7" s="72"/>
      <c r="L7" s="57"/>
      <c r="M7" s="69"/>
      <c r="N7" s="100"/>
    </row>
    <row r="8" spans="1:14" s="55" customFormat="1" ht="18" customHeight="1">
      <c r="A8" s="140"/>
      <c r="B8" s="107" t="s">
        <v>54</v>
      </c>
      <c r="C8" s="108"/>
      <c r="D8" s="108"/>
      <c r="E8" s="108"/>
      <c r="F8" s="108"/>
      <c r="G8" s="108"/>
      <c r="H8" s="125"/>
      <c r="I8" s="126">
        <f>SUM(I7)</f>
        <v>0</v>
      </c>
      <c r="J8" s="127"/>
      <c r="K8" s="127"/>
      <c r="L8" s="128"/>
      <c r="M8" s="129"/>
      <c r="N8" s="89"/>
    </row>
    <row r="9" spans="1:18" s="55" customFormat="1" ht="20.25" customHeight="1">
      <c r="A9" s="79"/>
      <c r="B9" s="110"/>
      <c r="C9" s="111"/>
      <c r="D9" s="111"/>
      <c r="E9" s="112"/>
      <c r="F9" s="112"/>
      <c r="G9" s="113"/>
      <c r="H9" s="113"/>
      <c r="I9" s="78"/>
      <c r="J9" s="72"/>
      <c r="K9" s="72"/>
      <c r="L9" s="57"/>
      <c r="M9" s="114"/>
      <c r="N9" s="93"/>
      <c r="O9" s="71"/>
      <c r="P9" s="79"/>
      <c r="Q9" s="71"/>
      <c r="R9" s="71"/>
    </row>
    <row r="10" spans="1:18" s="55" customFormat="1" ht="20.25" customHeight="1">
      <c r="A10" s="79"/>
      <c r="B10" s="110"/>
      <c r="C10" s="117"/>
      <c r="D10" s="117"/>
      <c r="E10" s="118"/>
      <c r="F10" s="118"/>
      <c r="G10" s="119"/>
      <c r="H10" s="119"/>
      <c r="I10" s="78"/>
      <c r="J10" s="72"/>
      <c r="K10" s="72"/>
      <c r="L10" s="57"/>
      <c r="M10" s="121"/>
      <c r="N10" s="101"/>
      <c r="O10" s="71"/>
      <c r="P10" s="79"/>
      <c r="Q10" s="71"/>
      <c r="R10" s="71"/>
    </row>
    <row r="11" spans="1:14" s="79" customFormat="1" ht="63.75">
      <c r="A11" s="115"/>
      <c r="B11" s="62" t="s">
        <v>56</v>
      </c>
      <c r="C11" s="62" t="s">
        <v>59</v>
      </c>
      <c r="D11" s="62" t="s">
        <v>77</v>
      </c>
      <c r="E11" s="62" t="s">
        <v>34</v>
      </c>
      <c r="F11" s="62" t="s">
        <v>31</v>
      </c>
      <c r="G11" s="62" t="s">
        <v>32</v>
      </c>
      <c r="H11" s="62" t="s">
        <v>75</v>
      </c>
      <c r="I11" s="64" t="s">
        <v>69</v>
      </c>
      <c r="J11" s="62" t="s">
        <v>33</v>
      </c>
      <c r="K11" s="62" t="s">
        <v>80</v>
      </c>
      <c r="L11" s="62" t="s">
        <v>60</v>
      </c>
      <c r="M11" s="63" t="s">
        <v>53</v>
      </c>
      <c r="N11" s="62" t="s">
        <v>52</v>
      </c>
    </row>
    <row r="12" spans="1:14" ht="16.5" customHeight="1">
      <c r="A12" s="80" t="s">
        <v>20</v>
      </c>
      <c r="B12" s="104" t="s">
        <v>44</v>
      </c>
      <c r="C12" s="18" t="s">
        <v>43</v>
      </c>
      <c r="D12" s="18"/>
      <c r="E12" s="52" t="s">
        <v>36</v>
      </c>
      <c r="F12" s="52" t="s">
        <v>38</v>
      </c>
      <c r="G12" s="52" t="s">
        <v>38</v>
      </c>
      <c r="H12" s="52"/>
      <c r="I12" s="96">
        <v>595.2</v>
      </c>
      <c r="J12" s="66" t="s">
        <v>12</v>
      </c>
      <c r="K12" s="136" t="s">
        <v>38</v>
      </c>
      <c r="L12" s="57" t="s">
        <v>61</v>
      </c>
      <c r="M12" s="106">
        <v>37865</v>
      </c>
      <c r="N12" s="59" t="s">
        <v>58</v>
      </c>
    </row>
    <row r="13" spans="1:14" ht="16.5" customHeight="1">
      <c r="A13" s="73"/>
      <c r="B13" s="61"/>
      <c r="C13" s="18" t="s">
        <v>45</v>
      </c>
      <c r="D13" s="18"/>
      <c r="E13" s="52" t="s">
        <v>36</v>
      </c>
      <c r="F13" s="52" t="s">
        <v>38</v>
      </c>
      <c r="G13" s="52" t="s">
        <v>38</v>
      </c>
      <c r="H13" s="52"/>
      <c r="I13" s="96">
        <v>381.782</v>
      </c>
      <c r="J13" s="66" t="s">
        <v>12</v>
      </c>
      <c r="K13" s="136" t="s">
        <v>38</v>
      </c>
      <c r="L13" s="57" t="s">
        <v>61</v>
      </c>
      <c r="M13" s="106">
        <v>37895</v>
      </c>
      <c r="N13" s="59" t="s">
        <v>58</v>
      </c>
    </row>
    <row r="14" spans="1:14" ht="16.5" customHeight="1">
      <c r="A14" s="73"/>
      <c r="B14" s="61"/>
      <c r="C14" s="18" t="s">
        <v>62</v>
      </c>
      <c r="D14" s="18"/>
      <c r="E14" s="52" t="s">
        <v>47</v>
      </c>
      <c r="F14" s="52" t="s">
        <v>38</v>
      </c>
      <c r="G14" s="52" t="s">
        <v>38</v>
      </c>
      <c r="H14" s="52"/>
      <c r="I14" s="96">
        <v>478</v>
      </c>
      <c r="J14" s="66" t="s">
        <v>12</v>
      </c>
      <c r="K14" s="136" t="s">
        <v>38</v>
      </c>
      <c r="L14" s="57" t="s">
        <v>61</v>
      </c>
      <c r="M14" s="106"/>
      <c r="N14" s="59" t="s">
        <v>58</v>
      </c>
    </row>
    <row r="15" spans="1:14" ht="24.75" customHeight="1">
      <c r="A15" s="73"/>
      <c r="B15" s="61"/>
      <c r="C15" s="18" t="s">
        <v>57</v>
      </c>
      <c r="D15" s="18"/>
      <c r="E15" s="52" t="s">
        <v>47</v>
      </c>
      <c r="F15" s="52" t="s">
        <v>38</v>
      </c>
      <c r="G15" s="52" t="s">
        <v>38</v>
      </c>
      <c r="H15" s="52"/>
      <c r="I15" s="96">
        <v>612</v>
      </c>
      <c r="J15" s="66" t="s">
        <v>12</v>
      </c>
      <c r="K15" s="136" t="s">
        <v>38</v>
      </c>
      <c r="L15" s="57" t="s">
        <v>67</v>
      </c>
      <c r="M15" s="106"/>
      <c r="N15" s="59" t="s">
        <v>72</v>
      </c>
    </row>
    <row r="16" spans="1:16" ht="16.5" customHeight="1">
      <c r="A16" s="73"/>
      <c r="B16" s="61"/>
      <c r="C16" s="18" t="s">
        <v>46</v>
      </c>
      <c r="D16" s="18"/>
      <c r="E16" s="52" t="s">
        <v>36</v>
      </c>
      <c r="F16" s="52" t="s">
        <v>38</v>
      </c>
      <c r="G16" s="52" t="s">
        <v>38</v>
      </c>
      <c r="H16" s="52"/>
      <c r="I16" s="96">
        <v>126.636</v>
      </c>
      <c r="J16" s="66" t="s">
        <v>12</v>
      </c>
      <c r="K16" s="136" t="s">
        <v>38</v>
      </c>
      <c r="L16" s="57" t="s">
        <v>61</v>
      </c>
      <c r="M16" s="106">
        <v>37712</v>
      </c>
      <c r="N16" s="59" t="s">
        <v>58</v>
      </c>
      <c r="P16" s="54"/>
    </row>
    <row r="17" spans="1:16" ht="16.5" customHeight="1">
      <c r="A17" s="73"/>
      <c r="B17" s="105"/>
      <c r="C17" s="18" t="s">
        <v>68</v>
      </c>
      <c r="D17" s="18"/>
      <c r="E17" s="52" t="s">
        <v>36</v>
      </c>
      <c r="F17" s="52" t="s">
        <v>38</v>
      </c>
      <c r="G17" s="52" t="s">
        <v>38</v>
      </c>
      <c r="H17" s="52"/>
      <c r="I17" s="96">
        <v>352.47</v>
      </c>
      <c r="J17" s="66" t="s">
        <v>12</v>
      </c>
      <c r="K17" s="136" t="s">
        <v>38</v>
      </c>
      <c r="L17" s="57" t="s">
        <v>61</v>
      </c>
      <c r="M17" s="106"/>
      <c r="N17" s="59" t="s">
        <v>73</v>
      </c>
      <c r="O17" s="54"/>
      <c r="P17" s="54"/>
    </row>
    <row r="18" spans="1:14" s="55" customFormat="1" ht="16.5" customHeight="1">
      <c r="A18" s="140"/>
      <c r="B18" s="107" t="s">
        <v>54</v>
      </c>
      <c r="C18" s="108"/>
      <c r="D18" s="108"/>
      <c r="E18" s="108"/>
      <c r="F18" s="108"/>
      <c r="G18" s="108"/>
      <c r="H18" s="125"/>
      <c r="I18" s="130">
        <f>SUM(I12:I17)</f>
        <v>2546.0879999999997</v>
      </c>
      <c r="J18" s="127"/>
      <c r="K18" s="127"/>
      <c r="L18" s="128"/>
      <c r="M18" s="129"/>
      <c r="N18" s="89"/>
    </row>
  </sheetData>
  <mergeCells count="1">
    <mergeCell ref="A1:N1"/>
  </mergeCells>
  <dataValidations count="3">
    <dataValidation type="list" allowBlank="1" showInputMessage="1" showErrorMessage="1" sqref="F12:H17 F7:H7 F4:H4">
      <formula1>"S,C,M"</formula1>
    </dataValidation>
    <dataValidation type="list" allowBlank="1" showInputMessage="1" showErrorMessage="1" sqref="L12:L17 L7 L4">
      <formula1>"Cost, Schedule, Technical, Cost/Schedule, Technical/Schedule, Technical/Cost"</formula1>
    </dataValidation>
    <dataValidation type="list" allowBlank="1" showInputMessage="1" showErrorMessage="1" sqref="E12:E17 E7 E4">
      <formula1>"U,L,V"</formula1>
    </dataValidation>
  </dataValidations>
  <printOptions/>
  <pageMargins left="0.75" right="0.75" top="1" bottom="1" header="0.5" footer="0.5"/>
  <pageSetup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workbookViewId="0" topLeftCell="A6">
      <selection activeCell="D27" sqref="D27"/>
    </sheetView>
  </sheetViews>
  <sheetFormatPr defaultColWidth="9.140625" defaultRowHeight="12.75" outlineLevelCol="1"/>
  <cols>
    <col min="1" max="1" width="18.140625" style="0" customWidth="1"/>
    <col min="2" max="2" width="14.140625" style="0" customWidth="1"/>
    <col min="3" max="3" width="65.140625" style="0" customWidth="1"/>
    <col min="4" max="4" width="11.7109375" style="0" customWidth="1"/>
    <col min="5" max="5" width="13.57421875" style="44" customWidth="1"/>
    <col min="6" max="6" width="14.28125" style="44" customWidth="1"/>
    <col min="7" max="7" width="14.7109375" style="44" customWidth="1"/>
    <col min="8" max="8" width="13.57421875" style="44" customWidth="1"/>
    <col min="9" max="9" width="10.140625" style="44" customWidth="1"/>
    <col min="10" max="10" width="10.140625" style="44" hidden="1" customWidth="1" outlineLevel="1"/>
    <col min="11" max="11" width="15.8515625" style="44" customWidth="1" outlineLevel="1"/>
    <col min="12" max="12" width="10.140625" style="44" customWidth="1"/>
    <col min="13" max="13" width="12.00390625" style="53" customWidth="1"/>
    <col min="14" max="14" width="30.7109375" style="60" customWidth="1"/>
    <col min="15" max="16384" width="10.140625" style="0" customWidth="1"/>
  </cols>
  <sheetData>
    <row r="1" spans="1:14" ht="23.25">
      <c r="A1" s="152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3.25">
      <c r="A2" s="116"/>
      <c r="B2" s="44"/>
      <c r="C2" s="44"/>
      <c r="D2" s="44"/>
      <c r="M2" s="44"/>
      <c r="N2" s="44"/>
    </row>
    <row r="3" spans="2:14" s="65" customFormat="1" ht="63.75">
      <c r="B3" s="62" t="s">
        <v>56</v>
      </c>
      <c r="C3" s="62" t="s">
        <v>59</v>
      </c>
      <c r="D3" s="62" t="s">
        <v>77</v>
      </c>
      <c r="E3" s="62" t="s">
        <v>34</v>
      </c>
      <c r="F3" s="62" t="s">
        <v>31</v>
      </c>
      <c r="G3" s="62" t="s">
        <v>32</v>
      </c>
      <c r="H3" s="62" t="s">
        <v>75</v>
      </c>
      <c r="I3" s="64" t="s">
        <v>69</v>
      </c>
      <c r="J3" s="62" t="s">
        <v>33</v>
      </c>
      <c r="K3" s="62" t="s">
        <v>78</v>
      </c>
      <c r="L3" s="62" t="s">
        <v>60</v>
      </c>
      <c r="M3" s="63" t="s">
        <v>53</v>
      </c>
      <c r="N3" s="62" t="s">
        <v>52</v>
      </c>
    </row>
    <row r="4" spans="1:2" s="55" customFormat="1" ht="25.5" customHeight="1">
      <c r="A4" s="80" t="s">
        <v>18</v>
      </c>
      <c r="B4" s="56" t="s">
        <v>40</v>
      </c>
    </row>
    <row r="5" s="55" customFormat="1" ht="25.5" customHeight="1">
      <c r="A5" s="86"/>
    </row>
    <row r="6" s="55" customFormat="1" ht="25.5" customHeight="1">
      <c r="A6" s="86"/>
    </row>
    <row r="7" spans="1:14" s="55" customFormat="1" ht="18" customHeight="1">
      <c r="A7" s="140"/>
      <c r="B7" s="107" t="s">
        <v>55</v>
      </c>
      <c r="C7" s="132"/>
      <c r="D7" s="132"/>
      <c r="E7" s="108"/>
      <c r="F7" s="108"/>
      <c r="G7" s="108"/>
      <c r="H7" s="108"/>
      <c r="I7" s="125">
        <f>SUM(I4:I6)</f>
        <v>0</v>
      </c>
      <c r="J7" s="126"/>
      <c r="K7" s="126"/>
      <c r="L7" s="127"/>
      <c r="M7" s="128"/>
      <c r="N7" s="129"/>
    </row>
    <row r="8" spans="2:14" s="79" customFormat="1" ht="20.25" customHeight="1">
      <c r="B8" s="70"/>
      <c r="C8" s="70"/>
      <c r="D8" s="70"/>
      <c r="E8" s="74"/>
      <c r="F8" s="74"/>
      <c r="G8" s="74"/>
      <c r="H8" s="74"/>
      <c r="I8" s="76"/>
      <c r="J8" s="68"/>
      <c r="K8" s="68"/>
      <c r="L8" s="98"/>
      <c r="M8" s="94"/>
      <c r="N8" s="95"/>
    </row>
    <row r="9" spans="1:14" s="55" customFormat="1" ht="25.5" customHeight="1">
      <c r="A9" s="80" t="s">
        <v>19</v>
      </c>
      <c r="B9" s="142" t="s">
        <v>40</v>
      </c>
      <c r="C9" s="56" t="s">
        <v>39</v>
      </c>
      <c r="D9" s="52" t="s">
        <v>36</v>
      </c>
      <c r="E9" s="52" t="s">
        <v>36</v>
      </c>
      <c r="F9" s="52" t="s">
        <v>37</v>
      </c>
      <c r="G9" s="52" t="s">
        <v>38</v>
      </c>
      <c r="H9" s="133"/>
      <c r="I9" s="99">
        <v>2000</v>
      </c>
      <c r="J9" s="72" t="s">
        <v>10</v>
      </c>
      <c r="K9" s="137" t="s">
        <v>37</v>
      </c>
      <c r="L9" s="57" t="s">
        <v>61</v>
      </c>
      <c r="M9" s="139">
        <v>37683</v>
      </c>
      <c r="N9" s="85" t="s">
        <v>71</v>
      </c>
    </row>
    <row r="10" spans="1:16" s="55" customFormat="1" ht="18" customHeight="1">
      <c r="A10" s="86"/>
      <c r="C10" s="143"/>
      <c r="D10" s="28"/>
      <c r="E10" s="143"/>
      <c r="H10" s="143"/>
      <c r="K10" s="143"/>
      <c r="M10" s="143"/>
      <c r="P10" s="71"/>
    </row>
    <row r="11" spans="1:18" s="55" customFormat="1" ht="20.25" customHeight="1">
      <c r="A11" s="86"/>
      <c r="B11" s="134"/>
      <c r="C11" s="77"/>
      <c r="D11" s="149"/>
      <c r="E11" s="144"/>
      <c r="F11" s="112"/>
      <c r="G11" s="112"/>
      <c r="H11" s="144"/>
      <c r="I11" s="145"/>
      <c r="J11" s="110"/>
      <c r="K11" s="72"/>
      <c r="L11" s="146"/>
      <c r="M11" s="114"/>
      <c r="N11" s="147"/>
      <c r="O11" s="71"/>
      <c r="P11" s="79"/>
      <c r="Q11" s="71"/>
      <c r="R11" s="71"/>
    </row>
    <row r="12" spans="1:18" s="55" customFormat="1" ht="20.25" customHeight="1">
      <c r="A12" s="86"/>
      <c r="B12" s="134"/>
      <c r="C12" s="75"/>
      <c r="D12" s="136"/>
      <c r="E12" s="137"/>
      <c r="F12" s="118"/>
      <c r="G12" s="118"/>
      <c r="H12" s="137"/>
      <c r="I12" s="145"/>
      <c r="J12" s="110"/>
      <c r="K12" s="72"/>
      <c r="L12" s="146"/>
      <c r="M12" s="114"/>
      <c r="N12" s="148"/>
      <c r="O12" s="71"/>
      <c r="P12" s="79"/>
      <c r="Q12" s="71"/>
      <c r="R12" s="71"/>
    </row>
    <row r="13" spans="1:18" s="55" customFormat="1" ht="20.25" customHeight="1">
      <c r="A13" s="140"/>
      <c r="B13" s="132" t="s">
        <v>55</v>
      </c>
      <c r="C13" s="132"/>
      <c r="D13" s="150"/>
      <c r="E13" s="108"/>
      <c r="F13" s="108"/>
      <c r="G13" s="108"/>
      <c r="H13" s="108"/>
      <c r="I13" s="102">
        <f>SUM(I9:I12)</f>
        <v>2000</v>
      </c>
      <c r="J13" s="88"/>
      <c r="K13" s="88"/>
      <c r="L13" s="97"/>
      <c r="M13" s="109"/>
      <c r="N13" s="141"/>
      <c r="O13" s="71"/>
      <c r="P13" s="79"/>
      <c r="Q13" s="71"/>
      <c r="R13" s="71"/>
    </row>
    <row r="14" spans="1:18" s="55" customFormat="1" ht="20.25" customHeight="1">
      <c r="A14" s="79"/>
      <c r="B14" s="110"/>
      <c r="C14" s="117"/>
      <c r="D14" s="151"/>
      <c r="E14" s="118"/>
      <c r="F14" s="118"/>
      <c r="G14" s="119"/>
      <c r="H14" s="119"/>
      <c r="I14" s="78"/>
      <c r="J14" s="72"/>
      <c r="K14" s="72"/>
      <c r="L14" s="57"/>
      <c r="M14" s="122"/>
      <c r="N14" s="101"/>
      <c r="O14" s="71"/>
      <c r="P14" s="79"/>
      <c r="Q14" s="71"/>
      <c r="R14" s="71"/>
    </row>
    <row r="15" spans="1:14" s="79" customFormat="1" ht="63.75">
      <c r="A15" s="115"/>
      <c r="B15" s="62" t="s">
        <v>56</v>
      </c>
      <c r="C15" s="62" t="s">
        <v>59</v>
      </c>
      <c r="D15" s="50" t="s">
        <v>77</v>
      </c>
      <c r="E15" s="62" t="s">
        <v>34</v>
      </c>
      <c r="F15" s="62" t="s">
        <v>31</v>
      </c>
      <c r="G15" s="62" t="s">
        <v>32</v>
      </c>
      <c r="H15" s="62" t="s">
        <v>75</v>
      </c>
      <c r="I15" s="64" t="s">
        <v>69</v>
      </c>
      <c r="J15" s="62" t="s">
        <v>33</v>
      </c>
      <c r="K15" s="62" t="s">
        <v>78</v>
      </c>
      <c r="L15" s="62" t="s">
        <v>60</v>
      </c>
      <c r="M15" s="63" t="s">
        <v>53</v>
      </c>
      <c r="N15" s="62" t="s">
        <v>52</v>
      </c>
    </row>
    <row r="16" spans="1:14" ht="16.5" customHeight="1">
      <c r="A16" s="80" t="s">
        <v>20</v>
      </c>
      <c r="B16" s="58" t="s">
        <v>40</v>
      </c>
      <c r="C16" s="17" t="s">
        <v>50</v>
      </c>
      <c r="D16" s="29" t="s">
        <v>36</v>
      </c>
      <c r="E16" s="52" t="s">
        <v>36</v>
      </c>
      <c r="F16" s="52" t="s">
        <v>38</v>
      </c>
      <c r="G16" s="52" t="s">
        <v>38</v>
      </c>
      <c r="H16" s="52"/>
      <c r="I16" s="96">
        <v>270</v>
      </c>
      <c r="J16" s="66" t="s">
        <v>12</v>
      </c>
      <c r="K16" s="136" t="s">
        <v>38</v>
      </c>
      <c r="L16" s="57" t="s">
        <v>61</v>
      </c>
      <c r="M16" s="106"/>
      <c r="N16" s="59" t="s">
        <v>58</v>
      </c>
    </row>
    <row r="17" spans="1:14" ht="16.5" customHeight="1">
      <c r="A17" s="73"/>
      <c r="B17" s="61"/>
      <c r="C17" s="18" t="s">
        <v>51</v>
      </c>
      <c r="D17" s="52" t="s">
        <v>36</v>
      </c>
      <c r="E17" s="52" t="s">
        <v>36</v>
      </c>
      <c r="F17" s="52" t="s">
        <v>38</v>
      </c>
      <c r="G17" s="52" t="s">
        <v>38</v>
      </c>
      <c r="H17" s="52"/>
      <c r="I17" s="96">
        <v>255</v>
      </c>
      <c r="J17" s="66" t="s">
        <v>12</v>
      </c>
      <c r="K17" s="136" t="s">
        <v>38</v>
      </c>
      <c r="L17" s="57" t="s">
        <v>61</v>
      </c>
      <c r="M17" s="106"/>
      <c r="N17" s="59" t="s">
        <v>58</v>
      </c>
    </row>
    <row r="18" spans="1:14" ht="16.5" customHeight="1">
      <c r="A18" s="73"/>
      <c r="B18" s="81"/>
      <c r="C18" s="56" t="s">
        <v>64</v>
      </c>
      <c r="D18" s="52" t="s">
        <v>48</v>
      </c>
      <c r="E18" s="52" t="s">
        <v>48</v>
      </c>
      <c r="F18" s="52" t="s">
        <v>38</v>
      </c>
      <c r="G18" s="52" t="s">
        <v>38</v>
      </c>
      <c r="H18" s="52"/>
      <c r="I18" s="99">
        <v>100</v>
      </c>
      <c r="J18" s="67" t="s">
        <v>10</v>
      </c>
      <c r="K18" s="136" t="s">
        <v>38</v>
      </c>
      <c r="L18" s="57" t="s">
        <v>61</v>
      </c>
      <c r="M18" s="90"/>
      <c r="N18" s="85" t="s">
        <v>58</v>
      </c>
    </row>
    <row r="19" spans="1:14" ht="16.5" customHeight="1">
      <c r="A19" s="73"/>
      <c r="B19" s="81"/>
      <c r="C19" s="56" t="s">
        <v>63</v>
      </c>
      <c r="D19" s="52" t="s">
        <v>48</v>
      </c>
      <c r="E19" s="52" t="s">
        <v>48</v>
      </c>
      <c r="F19" s="52" t="s">
        <v>38</v>
      </c>
      <c r="G19" s="52" t="s">
        <v>38</v>
      </c>
      <c r="H19" s="133"/>
      <c r="I19" s="103">
        <v>275</v>
      </c>
      <c r="J19" s="67" t="s">
        <v>10</v>
      </c>
      <c r="K19" s="137" t="s">
        <v>38</v>
      </c>
      <c r="L19" s="57" t="s">
        <v>61</v>
      </c>
      <c r="M19" s="84"/>
      <c r="N19" s="85" t="s">
        <v>58</v>
      </c>
    </row>
    <row r="20" spans="1:14" ht="16.5" customHeight="1">
      <c r="A20" s="73"/>
      <c r="B20" s="56"/>
      <c r="C20" s="56" t="s">
        <v>49</v>
      </c>
      <c r="D20" s="52" t="s">
        <v>48</v>
      </c>
      <c r="E20" s="52" t="s">
        <v>48</v>
      </c>
      <c r="F20" s="52" t="s">
        <v>38</v>
      </c>
      <c r="G20" s="52" t="s">
        <v>38</v>
      </c>
      <c r="H20" s="133"/>
      <c r="I20" s="82">
        <v>250</v>
      </c>
      <c r="J20" s="67" t="s">
        <v>10</v>
      </c>
      <c r="K20" s="137" t="s">
        <v>38</v>
      </c>
      <c r="L20" s="57" t="s">
        <v>61</v>
      </c>
      <c r="M20" s="84">
        <v>37562</v>
      </c>
      <c r="N20" s="85" t="s">
        <v>58</v>
      </c>
    </row>
    <row r="21" spans="1:14" ht="16.5" customHeight="1">
      <c r="A21" s="73"/>
      <c r="B21" s="56"/>
      <c r="C21" s="56" t="s">
        <v>65</v>
      </c>
      <c r="D21" s="52" t="s">
        <v>48</v>
      </c>
      <c r="E21" s="52" t="s">
        <v>48</v>
      </c>
      <c r="F21" s="52" t="s">
        <v>38</v>
      </c>
      <c r="G21" s="52" t="s">
        <v>38</v>
      </c>
      <c r="H21" s="133"/>
      <c r="I21" s="82">
        <v>80</v>
      </c>
      <c r="J21" s="67" t="s">
        <v>10</v>
      </c>
      <c r="K21" s="137" t="s">
        <v>38</v>
      </c>
      <c r="L21" s="57" t="s">
        <v>61</v>
      </c>
      <c r="M21" s="84">
        <v>37531</v>
      </c>
      <c r="N21" s="85" t="s">
        <v>58</v>
      </c>
    </row>
    <row r="22" spans="1:14" ht="16.5" customHeight="1">
      <c r="A22" s="73"/>
      <c r="B22" s="56"/>
      <c r="C22" s="56" t="s">
        <v>81</v>
      </c>
      <c r="D22" s="52"/>
      <c r="E22" s="52"/>
      <c r="F22" s="52"/>
      <c r="G22" s="52"/>
      <c r="H22" s="133"/>
      <c r="I22" s="82"/>
      <c r="J22" s="67" t="s">
        <v>10</v>
      </c>
      <c r="K22" s="137"/>
      <c r="L22" s="57"/>
      <c r="M22" s="84"/>
      <c r="N22" s="85"/>
    </row>
    <row r="23" spans="1:14" ht="16.5" customHeight="1">
      <c r="A23" s="73"/>
      <c r="B23" s="56"/>
      <c r="C23" s="56" t="s">
        <v>82</v>
      </c>
      <c r="D23" s="52"/>
      <c r="E23" s="52" t="s">
        <v>48</v>
      </c>
      <c r="F23" s="52"/>
      <c r="G23" s="52"/>
      <c r="H23" s="133"/>
      <c r="I23" s="82"/>
      <c r="J23" s="67" t="s">
        <v>10</v>
      </c>
      <c r="K23" s="137"/>
      <c r="L23" s="57"/>
      <c r="M23" s="84"/>
      <c r="N23" s="85"/>
    </row>
    <row r="24" spans="1:14" ht="16.5" customHeight="1">
      <c r="A24" s="73"/>
      <c r="B24" s="56"/>
      <c r="C24" s="56" t="s">
        <v>66</v>
      </c>
      <c r="D24" s="52" t="s">
        <v>48</v>
      </c>
      <c r="E24" s="52" t="s">
        <v>48</v>
      </c>
      <c r="F24" s="52" t="s">
        <v>38</v>
      </c>
      <c r="G24" s="52" t="s">
        <v>38</v>
      </c>
      <c r="H24" s="133"/>
      <c r="I24" s="82">
        <v>450</v>
      </c>
      <c r="J24" s="67" t="s">
        <v>10</v>
      </c>
      <c r="K24" s="137" t="s">
        <v>38</v>
      </c>
      <c r="L24" s="57" t="s">
        <v>61</v>
      </c>
      <c r="M24" s="84">
        <v>37531</v>
      </c>
      <c r="N24" s="85" t="s">
        <v>58</v>
      </c>
    </row>
    <row r="25" spans="1:14" ht="16.5" customHeight="1">
      <c r="A25" s="73"/>
      <c r="B25" s="81"/>
      <c r="C25" s="56" t="s">
        <v>41</v>
      </c>
      <c r="D25" s="52" t="s">
        <v>48</v>
      </c>
      <c r="E25" s="52" t="s">
        <v>48</v>
      </c>
      <c r="F25" s="52" t="s">
        <v>38</v>
      </c>
      <c r="G25" s="52" t="s">
        <v>38</v>
      </c>
      <c r="H25" s="133"/>
      <c r="I25" s="82">
        <v>800</v>
      </c>
      <c r="J25" s="67" t="s">
        <v>10</v>
      </c>
      <c r="K25" s="137" t="s">
        <v>38</v>
      </c>
      <c r="L25" s="57" t="s">
        <v>61</v>
      </c>
      <c r="M25" s="84">
        <v>37655</v>
      </c>
      <c r="N25" s="85" t="s">
        <v>58</v>
      </c>
    </row>
    <row r="26" spans="1:14" ht="16.5" customHeight="1">
      <c r="A26" s="73"/>
      <c r="B26" s="91"/>
      <c r="C26" s="92" t="s">
        <v>70</v>
      </c>
      <c r="D26" s="27" t="s">
        <v>48</v>
      </c>
      <c r="E26" s="27" t="s">
        <v>48</v>
      </c>
      <c r="F26" s="27" t="s">
        <v>38</v>
      </c>
      <c r="G26" s="27" t="s">
        <v>38</v>
      </c>
      <c r="H26" s="133"/>
      <c r="I26" s="82">
        <v>235</v>
      </c>
      <c r="J26" s="120" t="s">
        <v>10</v>
      </c>
      <c r="K26" s="135" t="s">
        <v>38</v>
      </c>
      <c r="L26" s="124" t="s">
        <v>61</v>
      </c>
      <c r="M26" s="84"/>
      <c r="N26" s="131" t="s">
        <v>58</v>
      </c>
    </row>
    <row r="27" spans="1:14" ht="16.5" customHeight="1">
      <c r="A27" s="73"/>
      <c r="B27" s="58"/>
      <c r="C27" s="18" t="s">
        <v>42</v>
      </c>
      <c r="D27" s="52" t="s">
        <v>36</v>
      </c>
      <c r="E27" s="52" t="s">
        <v>36</v>
      </c>
      <c r="F27" s="52" t="s">
        <v>38</v>
      </c>
      <c r="G27" s="52" t="s">
        <v>38</v>
      </c>
      <c r="H27" s="52"/>
      <c r="I27" s="96">
        <v>135</v>
      </c>
      <c r="J27" s="66" t="s">
        <v>12</v>
      </c>
      <c r="K27" s="136" t="s">
        <v>38</v>
      </c>
      <c r="L27" s="57" t="s">
        <v>61</v>
      </c>
      <c r="M27" s="106">
        <v>37592</v>
      </c>
      <c r="N27" s="59" t="s">
        <v>58</v>
      </c>
    </row>
    <row r="28" spans="1:14" s="55" customFormat="1" ht="16.5" customHeight="1">
      <c r="A28" s="140"/>
      <c r="B28" s="107" t="s">
        <v>55</v>
      </c>
      <c r="C28" s="132"/>
      <c r="D28" s="132"/>
      <c r="E28" s="108"/>
      <c r="F28" s="108"/>
      <c r="G28" s="108"/>
      <c r="H28" s="108"/>
      <c r="I28" s="125">
        <f>SUM(I16:I27)</f>
        <v>2850</v>
      </c>
      <c r="J28" s="126"/>
      <c r="K28" s="126"/>
      <c r="L28" s="127"/>
      <c r="M28" s="128"/>
      <c r="N28" s="129"/>
    </row>
  </sheetData>
  <mergeCells count="1">
    <mergeCell ref="A1:N1"/>
  </mergeCells>
  <dataValidations count="3">
    <dataValidation type="list" allowBlank="1" showInputMessage="1" showErrorMessage="1" sqref="F9:H9 F16:H27">
      <formula1>"S,C,M"</formula1>
    </dataValidation>
    <dataValidation type="list" allowBlank="1" showInputMessage="1" showErrorMessage="1" sqref="L9 L16:L27">
      <formula1>"Cost, Schedule, Technical, Cost/Schedule, Technical/Schedule, Technical/Cost"</formula1>
    </dataValidation>
    <dataValidation type="list" allowBlank="1" showInputMessage="1" showErrorMessage="1" sqref="E9 E16:E27">
      <formula1>"U,L,V"</formula1>
    </dataValidation>
  </dataValidation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Spalation Neutron 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</dc:creator>
  <cp:keywords/>
  <dc:description/>
  <cp:lastModifiedBy>bsimmons</cp:lastModifiedBy>
  <cp:lastPrinted>2003-05-15T16:19:20Z</cp:lastPrinted>
  <dcterms:created xsi:type="dcterms:W3CDTF">2002-10-21T19:03:09Z</dcterms:created>
  <dcterms:modified xsi:type="dcterms:W3CDTF">2003-05-15T16:19:37Z</dcterms:modified>
  <cp:category/>
  <cp:version/>
  <cp:contentType/>
  <cp:contentStatus/>
</cp:coreProperties>
</file>